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AAAAJUL\"/>
    </mc:Choice>
  </mc:AlternateContent>
  <bookViews>
    <workbookView xWindow="0" yWindow="0" windowWidth="0" windowHeight="0"/>
  </bookViews>
  <sheets>
    <sheet name="Rekapitulácia stavby" sheetId="1" r:id="rId1"/>
    <sheet name="00 - SO 01 Športova hala ..." sheetId="2" r:id="rId2"/>
    <sheet name="01 - SO 01 Športová hala ..." sheetId="3" r:id="rId3"/>
    <sheet name="02 - SO 01.1a  Športova h..." sheetId="4" r:id="rId4"/>
    <sheet name="03 - SO 01.1b Športova ha..." sheetId="5" r:id="rId5"/>
    <sheet name="04 - SO 01.2  Športova ha..." sheetId="6" r:id="rId6"/>
    <sheet name="05 - SO 01.3  Športova ha..." sheetId="7" r:id="rId7"/>
    <sheet name="06 - SO 01.4  Športova ha..." sheetId="8" r:id="rId8"/>
    <sheet name="07 - SO 01.5  Športova ha..." sheetId="9" r:id="rId9"/>
    <sheet name="08 - SO 01.6  Športova ha..." sheetId="10" r:id="rId10"/>
    <sheet name="09 - SO 01.7  Športova ha..." sheetId="11" r:id="rId11"/>
    <sheet name="10 - SO 01.8  Športova ha..." sheetId="12" r:id="rId12"/>
    <sheet name="11 - SO 02 Vodovodná príp..." sheetId="13" r:id="rId13"/>
    <sheet name="12 - SO 05 Prekládka NN v..." sheetId="14" r:id="rId14"/>
    <sheet name="13 - SO 06 Odberné elektr..." sheetId="15" r:id="rId15"/>
    <sheet name="14 - SO 07 Dieselagregát " sheetId="16" r:id="rId16"/>
  </sheets>
  <definedNames>
    <definedName name="_xlnm.Print_Area" localSheetId="0">'Rekapitulácia stavby'!$D$4:$AO$76,'Rekapitulácia stavby'!$C$82:$AQ$110</definedName>
    <definedName name="_xlnm.Print_Titles" localSheetId="0">'Rekapitulácia stavby'!$92:$92</definedName>
    <definedName name="_xlnm._FilterDatabase" localSheetId="1" hidden="1">'00 - SO 01 Športova hala ...'!$C$141:$K$218</definedName>
    <definedName name="_xlnm.Print_Area" localSheetId="1">'00 - SO 01 Športova hala ...'!$C$4:$J$76,'00 - SO 01 Športova hala ...'!$C$82:$J$123,'00 - SO 01 Športova hala ...'!$C$129:$J$218</definedName>
    <definedName name="_xlnm.Print_Titles" localSheetId="1">'00 - SO 01 Športova hala ...'!$141:$141</definedName>
    <definedName name="_xlnm._FilterDatabase" localSheetId="2" hidden="1">'01 - SO 01 Športová hala ...'!$C$151:$K$406</definedName>
    <definedName name="_xlnm.Print_Area" localSheetId="2">'01 - SO 01 Športová hala ...'!$C$4:$J$76,'01 - SO 01 Športová hala ...'!$C$82:$J$133,'01 - SO 01 Športová hala ...'!$C$139:$J$406</definedName>
    <definedName name="_xlnm.Print_Titles" localSheetId="2">'01 - SO 01 Športová hala ...'!$151:$151</definedName>
    <definedName name="_xlnm._FilterDatabase" localSheetId="3" hidden="1">'02 - SO 01.1a  Športova h...'!$C$138:$K$357</definedName>
    <definedName name="_xlnm.Print_Area" localSheetId="3">'02 - SO 01.1a  Športova h...'!$C$4:$J$76,'02 - SO 01.1a  Športova h...'!$C$82:$J$120,'02 - SO 01.1a  Športova h...'!$C$126:$J$357</definedName>
    <definedName name="_xlnm.Print_Titles" localSheetId="3">'02 - SO 01.1a  Športova h...'!$138:$138</definedName>
    <definedName name="_xlnm._FilterDatabase" localSheetId="4" hidden="1">'03 - SO 01.1b Športova ha...'!$C$135:$K$198</definedName>
    <definedName name="_xlnm.Print_Area" localSheetId="4">'03 - SO 01.1b Športova ha...'!$C$4:$J$76,'03 - SO 01.1b Športova ha...'!$C$82:$J$117,'03 - SO 01.1b Športova ha...'!$C$123:$J$198</definedName>
    <definedName name="_xlnm.Print_Titles" localSheetId="4">'03 - SO 01.1b Športova ha...'!$135:$135</definedName>
    <definedName name="_xlnm._FilterDatabase" localSheetId="5" hidden="1">'04 - SO 01.2  Športova ha...'!$C$134:$K$230</definedName>
    <definedName name="_xlnm.Print_Area" localSheetId="5">'04 - SO 01.2  Športova ha...'!$C$4:$J$76,'04 - SO 01.2  Športova ha...'!$C$82:$J$116,'04 - SO 01.2  Športova ha...'!$C$122:$J$230</definedName>
    <definedName name="_xlnm.Print_Titles" localSheetId="5">'04 - SO 01.2  Športova ha...'!$134:$134</definedName>
    <definedName name="_xlnm._FilterDatabase" localSheetId="6" hidden="1">'05 - SO 01.3  Športova ha...'!$C$131:$K$275</definedName>
    <definedName name="_xlnm.Print_Area" localSheetId="6">'05 - SO 01.3  Športova ha...'!$C$4:$J$76,'05 - SO 01.3  Športova ha...'!$C$82:$J$113,'05 - SO 01.3  Športova ha...'!$C$119:$J$275</definedName>
    <definedName name="_xlnm.Print_Titles" localSheetId="6">'05 - SO 01.3  Športova ha...'!$131:$131</definedName>
    <definedName name="_xlnm._FilterDatabase" localSheetId="7" hidden="1">'06 - SO 01.4  Športova ha...'!$C$143:$K$483</definedName>
    <definedName name="_xlnm.Print_Area" localSheetId="7">'06 - SO 01.4  Športova ha...'!$C$4:$J$76,'06 - SO 01.4  Športova ha...'!$C$82:$J$125,'06 - SO 01.4  Športova ha...'!$C$131:$J$483</definedName>
    <definedName name="_xlnm.Print_Titles" localSheetId="7">'06 - SO 01.4  Športova ha...'!$143:$143</definedName>
    <definedName name="_xlnm._FilterDatabase" localSheetId="8" hidden="1">'07 - SO 01.5  Športova ha...'!$C$134:$K$221</definedName>
    <definedName name="_xlnm.Print_Area" localSheetId="8">'07 - SO 01.5  Športova ha...'!$C$4:$J$76,'07 - SO 01.5  Športova ha...'!$C$82:$J$116,'07 - SO 01.5  Športova ha...'!$C$122:$J$221</definedName>
    <definedName name="_xlnm.Print_Titles" localSheetId="8">'07 - SO 01.5  Športova ha...'!$134:$134</definedName>
    <definedName name="_xlnm._FilterDatabase" localSheetId="9" hidden="1">'08 - SO 01.6  Športova ha...'!$C$127:$K$143</definedName>
    <definedName name="_xlnm.Print_Area" localSheetId="9">'08 - SO 01.6  Športova ha...'!$C$4:$J$76,'08 - SO 01.6  Športova ha...'!$C$82:$J$109,'08 - SO 01.6  Športova ha...'!$C$115:$J$143</definedName>
    <definedName name="_xlnm.Print_Titles" localSheetId="9">'08 - SO 01.6  Športova ha...'!$127:$127</definedName>
    <definedName name="_xlnm._FilterDatabase" localSheetId="10" hidden="1">'09 - SO 01.7  Športova ha...'!$C$128:$K$188</definedName>
    <definedName name="_xlnm.Print_Area" localSheetId="10">'09 - SO 01.7  Športova ha...'!$C$4:$J$76,'09 - SO 01.7  Športova ha...'!$C$82:$J$110,'09 - SO 01.7  Športova ha...'!$C$116:$J$188</definedName>
    <definedName name="_xlnm.Print_Titles" localSheetId="10">'09 - SO 01.7  Športova ha...'!$128:$128</definedName>
    <definedName name="_xlnm._FilterDatabase" localSheetId="11" hidden="1">'10 - SO 01.8  Športova ha...'!$C$132:$K$182</definedName>
    <definedName name="_xlnm.Print_Area" localSheetId="11">'10 - SO 01.8  Športova ha...'!$C$4:$J$76,'10 - SO 01.8  Športova ha...'!$C$82:$J$114,'10 - SO 01.8  Športova ha...'!$C$120:$J$182</definedName>
    <definedName name="_xlnm.Print_Titles" localSheetId="11">'10 - SO 01.8  Športova ha...'!$132:$132</definedName>
    <definedName name="_xlnm._FilterDatabase" localSheetId="12" hidden="1">'11 - SO 02 Vodovodná príp...'!$C$138:$K$294</definedName>
    <definedName name="_xlnm.Print_Area" localSheetId="12">'11 - SO 02 Vodovodná príp...'!$C$4:$J$76,'11 - SO 02 Vodovodná príp...'!$C$82:$J$120,'11 - SO 02 Vodovodná príp...'!$C$126:$J$294</definedName>
    <definedName name="_xlnm.Print_Titles" localSheetId="12">'11 - SO 02 Vodovodná príp...'!$138:$138</definedName>
    <definedName name="_xlnm._FilterDatabase" localSheetId="13" hidden="1">'12 - SO 05 Prekládka NN v...'!$C$130:$K$156</definedName>
    <definedName name="_xlnm.Print_Area" localSheetId="13">'12 - SO 05 Prekládka NN v...'!$C$4:$J$76,'12 - SO 05 Prekládka NN v...'!$C$82:$J$112,'12 - SO 05 Prekládka NN v...'!$C$118:$J$156</definedName>
    <definedName name="_xlnm.Print_Titles" localSheetId="13">'12 - SO 05 Prekládka NN v...'!$130:$130</definedName>
    <definedName name="_xlnm._FilterDatabase" localSheetId="14" hidden="1">'13 - SO 06 Odberné elektr...'!$C$130:$K$177</definedName>
    <definedName name="_xlnm.Print_Area" localSheetId="14">'13 - SO 06 Odberné elektr...'!$C$4:$J$76,'13 - SO 06 Odberné elektr...'!$C$82:$J$112,'13 - SO 06 Odberné elektr...'!$C$118:$J$177</definedName>
    <definedName name="_xlnm.Print_Titles" localSheetId="14">'13 - SO 06 Odberné elektr...'!$130:$130</definedName>
    <definedName name="_xlnm._FilterDatabase" localSheetId="15" hidden="1">'14 - SO 07 Dieselagregát '!$C$129:$K$158</definedName>
    <definedName name="_xlnm.Print_Area" localSheetId="15">'14 - SO 07 Dieselagregát '!$C$4:$J$76,'14 - SO 07 Dieselagregát '!$C$82:$J$111,'14 - SO 07 Dieselagregát '!$C$117:$J$158</definedName>
    <definedName name="_xlnm.Print_Titles" localSheetId="15">'14 - SO 07 Dieselagregát '!$129:$129</definedName>
  </definedNames>
  <calcPr/>
</workbook>
</file>

<file path=xl/calcChain.xml><?xml version="1.0" encoding="utf-8"?>
<calcChain xmlns="http://schemas.openxmlformats.org/spreadsheetml/2006/main">
  <c i="16" l="1" r="J39"/>
  <c r="J38"/>
  <c i="1" r="AY109"/>
  <c i="16" r="J37"/>
  <c i="1" r="AX109"/>
  <c i="16"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T148"/>
  <c r="R149"/>
  <c r="R148"/>
  <c r="P149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F126"/>
  <c r="F124"/>
  <c r="E122"/>
  <c r="BI109"/>
  <c r="BH109"/>
  <c r="BG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BI104"/>
  <c r="BH104"/>
  <c r="BG104"/>
  <c r="BF104"/>
  <c r="BE104"/>
  <c r="F91"/>
  <c r="F89"/>
  <c r="E87"/>
  <c r="J24"/>
  <c r="E24"/>
  <c r="J127"/>
  <c r="J23"/>
  <c r="J21"/>
  <c r="E21"/>
  <c r="J126"/>
  <c r="J20"/>
  <c r="J18"/>
  <c r="E18"/>
  <c r="F127"/>
  <c r="J17"/>
  <c r="J12"/>
  <c r="J124"/>
  <c r="E7"/>
  <c r="E120"/>
  <c i="15" r="J39"/>
  <c r="J38"/>
  <c i="1" r="AY108"/>
  <c i="15" r="J37"/>
  <c i="1" r="AX108"/>
  <c i="15"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F127"/>
  <c r="F125"/>
  <c r="E123"/>
  <c r="BI110"/>
  <c r="BH110"/>
  <c r="BG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F91"/>
  <c r="F89"/>
  <c r="E87"/>
  <c r="J24"/>
  <c r="E24"/>
  <c r="J128"/>
  <c r="J23"/>
  <c r="J21"/>
  <c r="E21"/>
  <c r="J127"/>
  <c r="J20"/>
  <c r="J18"/>
  <c r="E18"/>
  <c r="F128"/>
  <c r="J17"/>
  <c r="J12"/>
  <c r="J125"/>
  <c r="E7"/>
  <c r="E121"/>
  <c i="14" r="J39"/>
  <c r="J38"/>
  <c i="1" r="AY107"/>
  <c i="14" r="J37"/>
  <c i="1" r="AX107"/>
  <c i="14"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F127"/>
  <c r="F125"/>
  <c r="E123"/>
  <c r="BI110"/>
  <c r="BH110"/>
  <c r="BG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F91"/>
  <c r="F89"/>
  <c r="E87"/>
  <c r="J24"/>
  <c r="E24"/>
  <c r="J92"/>
  <c r="J23"/>
  <c r="J21"/>
  <c r="E21"/>
  <c r="J91"/>
  <c r="J20"/>
  <c r="J18"/>
  <c r="E18"/>
  <c r="F128"/>
  <c r="J17"/>
  <c r="J12"/>
  <c r="J89"/>
  <c r="E7"/>
  <c r="E121"/>
  <c i="13" r="J39"/>
  <c r="J38"/>
  <c i="1" r="AY106"/>
  <c i="13" r="J37"/>
  <c i="1" r="AX106"/>
  <c i="13"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69"/>
  <c r="BH169"/>
  <c r="BG169"/>
  <c r="BE169"/>
  <c r="T169"/>
  <c r="T168"/>
  <c r="R169"/>
  <c r="R168"/>
  <c r="P169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F135"/>
  <c r="F133"/>
  <c r="E131"/>
  <c r="BI118"/>
  <c r="BH118"/>
  <c r="BG118"/>
  <c r="BE118"/>
  <c r="BI117"/>
  <c r="BH117"/>
  <c r="BG117"/>
  <c r="BF117"/>
  <c r="BE117"/>
  <c r="BI116"/>
  <c r="BH116"/>
  <c r="BG116"/>
  <c r="BF116"/>
  <c r="BE116"/>
  <c r="BI115"/>
  <c r="BH115"/>
  <c r="BG115"/>
  <c r="BF115"/>
  <c r="BE115"/>
  <c r="BI114"/>
  <c r="BH114"/>
  <c r="BG114"/>
  <c r="BF114"/>
  <c r="BE114"/>
  <c r="BI113"/>
  <c r="BH113"/>
  <c r="BG113"/>
  <c r="BF113"/>
  <c r="BE113"/>
  <c r="F91"/>
  <c r="F89"/>
  <c r="E87"/>
  <c r="J24"/>
  <c r="E24"/>
  <c r="J136"/>
  <c r="J23"/>
  <c r="J21"/>
  <c r="E21"/>
  <c r="J135"/>
  <c r="J20"/>
  <c r="J18"/>
  <c r="E18"/>
  <c r="F136"/>
  <c r="J17"/>
  <c r="J12"/>
  <c r="J133"/>
  <c r="E7"/>
  <c r="E85"/>
  <c i="12" r="J39"/>
  <c r="J38"/>
  <c i="1" r="AY105"/>
  <c i="12" r="J37"/>
  <c i="1" r="AX105"/>
  <c i="12"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3"/>
  <c r="BH173"/>
  <c r="BG173"/>
  <c r="BE173"/>
  <c r="T173"/>
  <c r="R173"/>
  <c r="P173"/>
  <c r="BI172"/>
  <c r="BH172"/>
  <c r="BG172"/>
  <c r="BE172"/>
  <c r="T172"/>
  <c r="R172"/>
  <c r="P172"/>
  <c r="BI170"/>
  <c r="BH170"/>
  <c r="BG170"/>
  <c r="BE170"/>
  <c r="T170"/>
  <c r="T169"/>
  <c r="R170"/>
  <c r="R169"/>
  <c r="P170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F129"/>
  <c r="F127"/>
  <c r="E125"/>
  <c r="BI112"/>
  <c r="BH112"/>
  <c r="BG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F91"/>
  <c r="F89"/>
  <c r="E87"/>
  <c r="J24"/>
  <c r="E24"/>
  <c r="J130"/>
  <c r="J23"/>
  <c r="J21"/>
  <c r="E21"/>
  <c r="J129"/>
  <c r="J20"/>
  <c r="J18"/>
  <c r="E18"/>
  <c r="F130"/>
  <c r="J17"/>
  <c r="J12"/>
  <c r="J127"/>
  <c r="E7"/>
  <c r="E123"/>
  <c i="11" r="J39"/>
  <c r="J38"/>
  <c i="1" r="AY104"/>
  <c i="11" r="J37"/>
  <c i="1" r="AX104"/>
  <c i="11"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F125"/>
  <c r="F123"/>
  <c r="E121"/>
  <c r="BI108"/>
  <c r="BH108"/>
  <c r="BG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BI104"/>
  <c r="BH104"/>
  <c r="BG104"/>
  <c r="BF104"/>
  <c r="BE104"/>
  <c r="BI103"/>
  <c r="BH103"/>
  <c r="BG103"/>
  <c r="BF103"/>
  <c r="BE103"/>
  <c r="F91"/>
  <c r="F89"/>
  <c r="E87"/>
  <c r="J24"/>
  <c r="E24"/>
  <c r="J126"/>
  <c r="J23"/>
  <c r="J21"/>
  <c r="E21"/>
  <c r="J91"/>
  <c r="J20"/>
  <c r="J18"/>
  <c r="E18"/>
  <c r="F126"/>
  <c r="J17"/>
  <c r="J12"/>
  <c r="J123"/>
  <c r="E7"/>
  <c r="E119"/>
  <c i="10" r="J39"/>
  <c r="J38"/>
  <c i="1" r="AY103"/>
  <c i="10" r="J37"/>
  <c i="1" r="AX103"/>
  <c i="10"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F124"/>
  <c r="F122"/>
  <c r="E120"/>
  <c r="BI107"/>
  <c r="BH107"/>
  <c r="BG107"/>
  <c r="BE107"/>
  <c r="BI106"/>
  <c r="BH106"/>
  <c r="BG106"/>
  <c r="BF106"/>
  <c r="BE106"/>
  <c r="BI105"/>
  <c r="BH105"/>
  <c r="BG105"/>
  <c r="BF105"/>
  <c r="BE105"/>
  <c r="BI104"/>
  <c r="BH104"/>
  <c r="BG104"/>
  <c r="BF104"/>
  <c r="BE104"/>
  <c r="BI103"/>
  <c r="BH103"/>
  <c r="BG103"/>
  <c r="BF103"/>
  <c r="BE103"/>
  <c r="BI102"/>
  <c r="BH102"/>
  <c r="BG102"/>
  <c r="BF102"/>
  <c r="BE102"/>
  <c r="F91"/>
  <c r="F89"/>
  <c r="E87"/>
  <c r="J24"/>
  <c r="E24"/>
  <c r="J125"/>
  <c r="J23"/>
  <c r="J21"/>
  <c r="E21"/>
  <c r="J124"/>
  <c r="J20"/>
  <c r="J18"/>
  <c r="E18"/>
  <c r="F125"/>
  <c r="J17"/>
  <c r="J12"/>
  <c r="J122"/>
  <c r="E7"/>
  <c r="E85"/>
  <c i="9" r="J39"/>
  <c r="J38"/>
  <c i="1" r="AY102"/>
  <c i="9" r="J37"/>
  <c i="1" r="AX102"/>
  <c i="9"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2"/>
  <c r="BH212"/>
  <c r="BG212"/>
  <c r="BE212"/>
  <c r="T212"/>
  <c r="R212"/>
  <c r="P212"/>
  <c r="BI211"/>
  <c r="BH211"/>
  <c r="BG211"/>
  <c r="BE211"/>
  <c r="T211"/>
  <c r="R211"/>
  <c r="P211"/>
  <c r="BI209"/>
  <c r="BH209"/>
  <c r="BG209"/>
  <c r="BE209"/>
  <c r="T209"/>
  <c r="T208"/>
  <c r="R209"/>
  <c r="R208"/>
  <c r="P209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F131"/>
  <c r="F129"/>
  <c r="E127"/>
  <c r="BI114"/>
  <c r="BH114"/>
  <c r="BG114"/>
  <c r="BE114"/>
  <c r="BI113"/>
  <c r="BH113"/>
  <c r="BG113"/>
  <c r="BF113"/>
  <c r="BE113"/>
  <c r="BI112"/>
  <c r="BH112"/>
  <c r="BG112"/>
  <c r="BF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F91"/>
  <c r="F89"/>
  <c r="E87"/>
  <c r="J24"/>
  <c r="E24"/>
  <c r="J92"/>
  <c r="J23"/>
  <c r="J21"/>
  <c r="E21"/>
  <c r="J131"/>
  <c r="J20"/>
  <c r="J18"/>
  <c r="E18"/>
  <c r="F132"/>
  <c r="J17"/>
  <c r="J12"/>
  <c r="J129"/>
  <c r="E7"/>
  <c r="E125"/>
  <c i="8" r="J39"/>
  <c r="J38"/>
  <c i="1" r="AY101"/>
  <c i="8" r="J37"/>
  <c i="1" r="AX101"/>
  <c i="8" r="BI483"/>
  <c r="BH483"/>
  <c r="BG483"/>
  <c r="BE483"/>
  <c r="T483"/>
  <c r="R483"/>
  <c r="P483"/>
  <c r="BI482"/>
  <c r="BH482"/>
  <c r="BG482"/>
  <c r="BE482"/>
  <c r="T482"/>
  <c r="R482"/>
  <c r="P482"/>
  <c r="BI481"/>
  <c r="BH481"/>
  <c r="BG481"/>
  <c r="BE481"/>
  <c r="T481"/>
  <c r="R481"/>
  <c r="P481"/>
  <c r="BI480"/>
  <c r="BH480"/>
  <c r="BG480"/>
  <c r="BE480"/>
  <c r="T480"/>
  <c r="R480"/>
  <c r="P480"/>
  <c r="BI479"/>
  <c r="BH479"/>
  <c r="BG479"/>
  <c r="BE479"/>
  <c r="T479"/>
  <c r="R479"/>
  <c r="P479"/>
  <c r="BI478"/>
  <c r="BH478"/>
  <c r="BG478"/>
  <c r="BE478"/>
  <c r="T478"/>
  <c r="R478"/>
  <c r="P478"/>
  <c r="BI477"/>
  <c r="BH477"/>
  <c r="BG477"/>
  <c r="BE477"/>
  <c r="T477"/>
  <c r="R477"/>
  <c r="P477"/>
  <c r="BI476"/>
  <c r="BH476"/>
  <c r="BG476"/>
  <c r="BE476"/>
  <c r="T476"/>
  <c r="R476"/>
  <c r="P476"/>
  <c r="BI474"/>
  <c r="BH474"/>
  <c r="BG474"/>
  <c r="BE474"/>
  <c r="T474"/>
  <c r="R474"/>
  <c r="P474"/>
  <c r="BI473"/>
  <c r="BH473"/>
  <c r="BG473"/>
  <c r="BE473"/>
  <c r="T473"/>
  <c r="R473"/>
  <c r="P473"/>
  <c r="BI472"/>
  <c r="BH472"/>
  <c r="BG472"/>
  <c r="BE472"/>
  <c r="T472"/>
  <c r="R472"/>
  <c r="P472"/>
  <c r="BI471"/>
  <c r="BH471"/>
  <c r="BG471"/>
  <c r="BE471"/>
  <c r="T471"/>
  <c r="R471"/>
  <c r="P471"/>
  <c r="BI469"/>
  <c r="BH469"/>
  <c r="BG469"/>
  <c r="BE469"/>
  <c r="T469"/>
  <c r="R469"/>
  <c r="P469"/>
  <c r="BI468"/>
  <c r="BH468"/>
  <c r="BG468"/>
  <c r="BE468"/>
  <c r="T468"/>
  <c r="R468"/>
  <c r="P468"/>
  <c r="BI466"/>
  <c r="BH466"/>
  <c r="BG466"/>
  <c r="BE466"/>
  <c r="T466"/>
  <c r="R466"/>
  <c r="P466"/>
  <c r="BI465"/>
  <c r="BH465"/>
  <c r="BG465"/>
  <c r="BE465"/>
  <c r="T465"/>
  <c r="R465"/>
  <c r="P465"/>
  <c r="BI464"/>
  <c r="BH464"/>
  <c r="BG464"/>
  <c r="BE464"/>
  <c r="T464"/>
  <c r="R464"/>
  <c r="P464"/>
  <c r="BI463"/>
  <c r="BH463"/>
  <c r="BG463"/>
  <c r="BE463"/>
  <c r="T463"/>
  <c r="R463"/>
  <c r="P463"/>
  <c r="BI462"/>
  <c r="BH462"/>
  <c r="BG462"/>
  <c r="BE462"/>
  <c r="T462"/>
  <c r="R462"/>
  <c r="P462"/>
  <c r="BI461"/>
  <c r="BH461"/>
  <c r="BG461"/>
  <c r="BE461"/>
  <c r="T461"/>
  <c r="R461"/>
  <c r="P461"/>
  <c r="BI460"/>
  <c r="BH460"/>
  <c r="BG460"/>
  <c r="BE460"/>
  <c r="T460"/>
  <c r="R460"/>
  <c r="P460"/>
  <c r="BI459"/>
  <c r="BH459"/>
  <c r="BG459"/>
  <c r="BE459"/>
  <c r="T459"/>
  <c r="R459"/>
  <c r="P459"/>
  <c r="BI458"/>
  <c r="BH458"/>
  <c r="BG458"/>
  <c r="BE458"/>
  <c r="T458"/>
  <c r="R458"/>
  <c r="P458"/>
  <c r="BI457"/>
  <c r="BH457"/>
  <c r="BG457"/>
  <c r="BE457"/>
  <c r="T457"/>
  <c r="R457"/>
  <c r="P457"/>
  <c r="BI456"/>
  <c r="BH456"/>
  <c r="BG456"/>
  <c r="BE456"/>
  <c r="T456"/>
  <c r="R456"/>
  <c r="P456"/>
  <c r="BI455"/>
  <c r="BH455"/>
  <c r="BG455"/>
  <c r="BE455"/>
  <c r="T455"/>
  <c r="R455"/>
  <c r="P455"/>
  <c r="BI454"/>
  <c r="BH454"/>
  <c r="BG454"/>
  <c r="BE454"/>
  <c r="T454"/>
  <c r="R454"/>
  <c r="P454"/>
  <c r="BI453"/>
  <c r="BH453"/>
  <c r="BG453"/>
  <c r="BE453"/>
  <c r="T453"/>
  <c r="R453"/>
  <c r="P453"/>
  <c r="BI452"/>
  <c r="BH452"/>
  <c r="BG452"/>
  <c r="BE452"/>
  <c r="T452"/>
  <c r="R452"/>
  <c r="P452"/>
  <c r="BI451"/>
  <c r="BH451"/>
  <c r="BG451"/>
  <c r="BE451"/>
  <c r="T451"/>
  <c r="R451"/>
  <c r="P451"/>
  <c r="BI450"/>
  <c r="BH450"/>
  <c r="BG450"/>
  <c r="BE450"/>
  <c r="T450"/>
  <c r="R450"/>
  <c r="P450"/>
  <c r="BI449"/>
  <c r="BH449"/>
  <c r="BG449"/>
  <c r="BE449"/>
  <c r="T449"/>
  <c r="R449"/>
  <c r="P449"/>
  <c r="BI448"/>
  <c r="BH448"/>
  <c r="BG448"/>
  <c r="BE448"/>
  <c r="T448"/>
  <c r="R448"/>
  <c r="P448"/>
  <c r="BI447"/>
  <c r="BH447"/>
  <c r="BG447"/>
  <c r="BE447"/>
  <c r="T447"/>
  <c r="R447"/>
  <c r="P447"/>
  <c r="BI446"/>
  <c r="BH446"/>
  <c r="BG446"/>
  <c r="BE446"/>
  <c r="T446"/>
  <c r="R446"/>
  <c r="P446"/>
  <c r="BI445"/>
  <c r="BH445"/>
  <c r="BG445"/>
  <c r="BE445"/>
  <c r="T445"/>
  <c r="R445"/>
  <c r="P445"/>
  <c r="BI443"/>
  <c r="BH443"/>
  <c r="BG443"/>
  <c r="BE443"/>
  <c r="T443"/>
  <c r="R443"/>
  <c r="P443"/>
  <c r="BI442"/>
  <c r="BH442"/>
  <c r="BG442"/>
  <c r="BE442"/>
  <c r="T442"/>
  <c r="R442"/>
  <c r="P442"/>
  <c r="BI441"/>
  <c r="BH441"/>
  <c r="BG441"/>
  <c r="BE441"/>
  <c r="T441"/>
  <c r="R441"/>
  <c r="P441"/>
  <c r="BI440"/>
  <c r="BH440"/>
  <c r="BG440"/>
  <c r="BE440"/>
  <c r="T440"/>
  <c r="R440"/>
  <c r="P440"/>
  <c r="BI439"/>
  <c r="BH439"/>
  <c r="BG439"/>
  <c r="BE439"/>
  <c r="T439"/>
  <c r="R439"/>
  <c r="P439"/>
  <c r="BI438"/>
  <c r="BH438"/>
  <c r="BG438"/>
  <c r="BE438"/>
  <c r="T438"/>
  <c r="R438"/>
  <c r="P438"/>
  <c r="BI437"/>
  <c r="BH437"/>
  <c r="BG437"/>
  <c r="BE437"/>
  <c r="T437"/>
  <c r="R437"/>
  <c r="P437"/>
  <c r="BI436"/>
  <c r="BH436"/>
  <c r="BG436"/>
  <c r="BE436"/>
  <c r="T436"/>
  <c r="R436"/>
  <c r="P436"/>
  <c r="BI435"/>
  <c r="BH435"/>
  <c r="BG435"/>
  <c r="BE435"/>
  <c r="T435"/>
  <c r="R435"/>
  <c r="P435"/>
  <c r="BI434"/>
  <c r="BH434"/>
  <c r="BG434"/>
  <c r="BE434"/>
  <c r="T434"/>
  <c r="R434"/>
  <c r="P434"/>
  <c r="BI433"/>
  <c r="BH433"/>
  <c r="BG433"/>
  <c r="BE433"/>
  <c r="T433"/>
  <c r="R433"/>
  <c r="P433"/>
  <c r="BI432"/>
  <c r="BH432"/>
  <c r="BG432"/>
  <c r="BE432"/>
  <c r="T432"/>
  <c r="R432"/>
  <c r="P432"/>
  <c r="BI431"/>
  <c r="BH431"/>
  <c r="BG431"/>
  <c r="BE431"/>
  <c r="T431"/>
  <c r="R431"/>
  <c r="P431"/>
  <c r="BI430"/>
  <c r="BH430"/>
  <c r="BG430"/>
  <c r="BE430"/>
  <c r="T430"/>
  <c r="R430"/>
  <c r="P430"/>
  <c r="BI429"/>
  <c r="BH429"/>
  <c r="BG429"/>
  <c r="BE429"/>
  <c r="T429"/>
  <c r="R429"/>
  <c r="P429"/>
  <c r="BI428"/>
  <c r="BH428"/>
  <c r="BG428"/>
  <c r="BE428"/>
  <c r="T428"/>
  <c r="R428"/>
  <c r="P428"/>
  <c r="BI427"/>
  <c r="BH427"/>
  <c r="BG427"/>
  <c r="BE427"/>
  <c r="T427"/>
  <c r="R427"/>
  <c r="P427"/>
  <c r="BI426"/>
  <c r="BH426"/>
  <c r="BG426"/>
  <c r="BE426"/>
  <c r="T426"/>
  <c r="R426"/>
  <c r="P426"/>
  <c r="BI425"/>
  <c r="BH425"/>
  <c r="BG425"/>
  <c r="BE425"/>
  <c r="T425"/>
  <c r="R425"/>
  <c r="P425"/>
  <c r="BI424"/>
  <c r="BH424"/>
  <c r="BG424"/>
  <c r="BE424"/>
  <c r="T424"/>
  <c r="R424"/>
  <c r="P424"/>
  <c r="BI422"/>
  <c r="BH422"/>
  <c r="BG422"/>
  <c r="BE422"/>
  <c r="T422"/>
  <c r="R422"/>
  <c r="P422"/>
  <c r="BI421"/>
  <c r="BH421"/>
  <c r="BG421"/>
  <c r="BE421"/>
  <c r="T421"/>
  <c r="R421"/>
  <c r="P421"/>
  <c r="BI420"/>
  <c r="BH420"/>
  <c r="BG420"/>
  <c r="BE420"/>
  <c r="T420"/>
  <c r="R420"/>
  <c r="P420"/>
  <c r="BI419"/>
  <c r="BH419"/>
  <c r="BG419"/>
  <c r="BE419"/>
  <c r="T419"/>
  <c r="R419"/>
  <c r="P419"/>
  <c r="BI418"/>
  <c r="BH418"/>
  <c r="BG418"/>
  <c r="BE418"/>
  <c r="T418"/>
  <c r="R418"/>
  <c r="P418"/>
  <c r="BI417"/>
  <c r="BH417"/>
  <c r="BG417"/>
  <c r="BE417"/>
  <c r="T417"/>
  <c r="R417"/>
  <c r="P417"/>
  <c r="BI416"/>
  <c r="BH416"/>
  <c r="BG416"/>
  <c r="BE416"/>
  <c r="T416"/>
  <c r="R416"/>
  <c r="P416"/>
  <c r="BI415"/>
  <c r="BH415"/>
  <c r="BG415"/>
  <c r="BE415"/>
  <c r="T415"/>
  <c r="R415"/>
  <c r="P415"/>
  <c r="BI414"/>
  <c r="BH414"/>
  <c r="BG414"/>
  <c r="BE414"/>
  <c r="T414"/>
  <c r="R414"/>
  <c r="P414"/>
  <c r="BI413"/>
  <c r="BH413"/>
  <c r="BG413"/>
  <c r="BE413"/>
  <c r="T413"/>
  <c r="R413"/>
  <c r="P413"/>
  <c r="BI412"/>
  <c r="BH412"/>
  <c r="BG412"/>
  <c r="BE412"/>
  <c r="T412"/>
  <c r="R412"/>
  <c r="P412"/>
  <c r="BI410"/>
  <c r="BH410"/>
  <c r="BG410"/>
  <c r="BE410"/>
  <c r="T410"/>
  <c r="R410"/>
  <c r="P410"/>
  <c r="BI409"/>
  <c r="BH409"/>
  <c r="BG409"/>
  <c r="BE409"/>
  <c r="T409"/>
  <c r="R409"/>
  <c r="P409"/>
  <c r="BI408"/>
  <c r="BH408"/>
  <c r="BG408"/>
  <c r="BE408"/>
  <c r="T408"/>
  <c r="R408"/>
  <c r="P408"/>
  <c r="BI407"/>
  <c r="BH407"/>
  <c r="BG407"/>
  <c r="BE407"/>
  <c r="T407"/>
  <c r="R407"/>
  <c r="P407"/>
  <c r="BI406"/>
  <c r="BH406"/>
  <c r="BG406"/>
  <c r="BE406"/>
  <c r="T406"/>
  <c r="R406"/>
  <c r="P406"/>
  <c r="BI405"/>
  <c r="BH405"/>
  <c r="BG405"/>
  <c r="BE405"/>
  <c r="T405"/>
  <c r="R405"/>
  <c r="P405"/>
  <c r="BI404"/>
  <c r="BH404"/>
  <c r="BG404"/>
  <c r="BE404"/>
  <c r="T404"/>
  <c r="R404"/>
  <c r="P404"/>
  <c r="BI403"/>
  <c r="BH403"/>
  <c r="BG403"/>
  <c r="BE403"/>
  <c r="T403"/>
  <c r="R403"/>
  <c r="P403"/>
  <c r="BI402"/>
  <c r="BH402"/>
  <c r="BG402"/>
  <c r="BE402"/>
  <c r="T402"/>
  <c r="R402"/>
  <c r="P402"/>
  <c r="BI401"/>
  <c r="BH401"/>
  <c r="BG401"/>
  <c r="BE401"/>
  <c r="T401"/>
  <c r="R401"/>
  <c r="P401"/>
  <c r="BI400"/>
  <c r="BH400"/>
  <c r="BG400"/>
  <c r="BE400"/>
  <c r="T400"/>
  <c r="R400"/>
  <c r="P400"/>
  <c r="BI399"/>
  <c r="BH399"/>
  <c r="BG399"/>
  <c r="BE399"/>
  <c r="T399"/>
  <c r="R399"/>
  <c r="P399"/>
  <c r="BI398"/>
  <c r="BH398"/>
  <c r="BG398"/>
  <c r="BE398"/>
  <c r="T398"/>
  <c r="R398"/>
  <c r="P398"/>
  <c r="BI397"/>
  <c r="BH397"/>
  <c r="BG397"/>
  <c r="BE397"/>
  <c r="T397"/>
  <c r="R397"/>
  <c r="P397"/>
  <c r="BI396"/>
  <c r="BH396"/>
  <c r="BG396"/>
  <c r="BE396"/>
  <c r="T396"/>
  <c r="R396"/>
  <c r="P396"/>
  <c r="BI395"/>
  <c r="BH395"/>
  <c r="BG395"/>
  <c r="BE395"/>
  <c r="T395"/>
  <c r="R395"/>
  <c r="P395"/>
  <c r="BI394"/>
  <c r="BH394"/>
  <c r="BG394"/>
  <c r="BE394"/>
  <c r="T394"/>
  <c r="R394"/>
  <c r="P394"/>
  <c r="BI393"/>
  <c r="BH393"/>
  <c r="BG393"/>
  <c r="BE393"/>
  <c r="T393"/>
  <c r="R393"/>
  <c r="P393"/>
  <c r="BI392"/>
  <c r="BH392"/>
  <c r="BG392"/>
  <c r="BE392"/>
  <c r="T392"/>
  <c r="R392"/>
  <c r="P392"/>
  <c r="BI391"/>
  <c r="BH391"/>
  <c r="BG391"/>
  <c r="BE391"/>
  <c r="T391"/>
  <c r="R391"/>
  <c r="P391"/>
  <c r="BI390"/>
  <c r="BH390"/>
  <c r="BG390"/>
  <c r="BE390"/>
  <c r="T390"/>
  <c r="R390"/>
  <c r="P390"/>
  <c r="BI388"/>
  <c r="BH388"/>
  <c r="BG388"/>
  <c r="BE388"/>
  <c r="T388"/>
  <c r="R388"/>
  <c r="P388"/>
  <c r="BI387"/>
  <c r="BH387"/>
  <c r="BG387"/>
  <c r="BE387"/>
  <c r="T387"/>
  <c r="R387"/>
  <c r="P387"/>
  <c r="BI386"/>
  <c r="BH386"/>
  <c r="BG386"/>
  <c r="BE386"/>
  <c r="T386"/>
  <c r="R386"/>
  <c r="P386"/>
  <c r="BI385"/>
  <c r="BH385"/>
  <c r="BG385"/>
  <c r="BE385"/>
  <c r="T385"/>
  <c r="R385"/>
  <c r="P385"/>
  <c r="BI384"/>
  <c r="BH384"/>
  <c r="BG384"/>
  <c r="BE384"/>
  <c r="T384"/>
  <c r="R384"/>
  <c r="P384"/>
  <c r="BI383"/>
  <c r="BH383"/>
  <c r="BG383"/>
  <c r="BE383"/>
  <c r="T383"/>
  <c r="R383"/>
  <c r="P383"/>
  <c r="BI382"/>
  <c r="BH382"/>
  <c r="BG382"/>
  <c r="BE382"/>
  <c r="T382"/>
  <c r="R382"/>
  <c r="P382"/>
  <c r="BI381"/>
  <c r="BH381"/>
  <c r="BG381"/>
  <c r="BE381"/>
  <c r="T381"/>
  <c r="R381"/>
  <c r="P381"/>
  <c r="BI380"/>
  <c r="BH380"/>
  <c r="BG380"/>
  <c r="BE380"/>
  <c r="T380"/>
  <c r="R380"/>
  <c r="P380"/>
  <c r="BI379"/>
  <c r="BH379"/>
  <c r="BG379"/>
  <c r="BE379"/>
  <c r="T379"/>
  <c r="R379"/>
  <c r="P379"/>
  <c r="BI378"/>
  <c r="BH378"/>
  <c r="BG378"/>
  <c r="BE378"/>
  <c r="T378"/>
  <c r="R378"/>
  <c r="P378"/>
  <c r="BI377"/>
  <c r="BH377"/>
  <c r="BG377"/>
  <c r="BE377"/>
  <c r="T377"/>
  <c r="R377"/>
  <c r="P377"/>
  <c r="BI376"/>
  <c r="BH376"/>
  <c r="BG376"/>
  <c r="BE376"/>
  <c r="T376"/>
  <c r="R376"/>
  <c r="P376"/>
  <c r="BI375"/>
  <c r="BH375"/>
  <c r="BG375"/>
  <c r="BE375"/>
  <c r="T375"/>
  <c r="R375"/>
  <c r="P375"/>
  <c r="BI374"/>
  <c r="BH374"/>
  <c r="BG374"/>
  <c r="BE374"/>
  <c r="T374"/>
  <c r="R374"/>
  <c r="P374"/>
  <c r="BI373"/>
  <c r="BH373"/>
  <c r="BG373"/>
  <c r="BE373"/>
  <c r="T373"/>
  <c r="R373"/>
  <c r="P373"/>
  <c r="BI372"/>
  <c r="BH372"/>
  <c r="BG372"/>
  <c r="BE372"/>
  <c r="T372"/>
  <c r="R372"/>
  <c r="P372"/>
  <c r="BI371"/>
  <c r="BH371"/>
  <c r="BG371"/>
  <c r="BE371"/>
  <c r="T371"/>
  <c r="R371"/>
  <c r="P371"/>
  <c r="BI370"/>
  <c r="BH370"/>
  <c r="BG370"/>
  <c r="BE370"/>
  <c r="T370"/>
  <c r="R370"/>
  <c r="P370"/>
  <c r="BI369"/>
  <c r="BH369"/>
  <c r="BG369"/>
  <c r="BE369"/>
  <c r="T369"/>
  <c r="R369"/>
  <c r="P369"/>
  <c r="BI368"/>
  <c r="BH368"/>
  <c r="BG368"/>
  <c r="BE368"/>
  <c r="T368"/>
  <c r="R368"/>
  <c r="P368"/>
  <c r="BI367"/>
  <c r="BH367"/>
  <c r="BG367"/>
  <c r="BE367"/>
  <c r="T367"/>
  <c r="R367"/>
  <c r="P367"/>
  <c r="BI366"/>
  <c r="BH366"/>
  <c r="BG366"/>
  <c r="BE366"/>
  <c r="T366"/>
  <c r="R366"/>
  <c r="P366"/>
  <c r="BI365"/>
  <c r="BH365"/>
  <c r="BG365"/>
  <c r="BE365"/>
  <c r="T365"/>
  <c r="R365"/>
  <c r="P365"/>
  <c r="BI364"/>
  <c r="BH364"/>
  <c r="BG364"/>
  <c r="BE364"/>
  <c r="T364"/>
  <c r="R364"/>
  <c r="P364"/>
  <c r="BI363"/>
  <c r="BH363"/>
  <c r="BG363"/>
  <c r="BE363"/>
  <c r="T363"/>
  <c r="R363"/>
  <c r="P363"/>
  <c r="BI362"/>
  <c r="BH362"/>
  <c r="BG362"/>
  <c r="BE362"/>
  <c r="T362"/>
  <c r="R362"/>
  <c r="P362"/>
  <c r="BI361"/>
  <c r="BH361"/>
  <c r="BG361"/>
  <c r="BE361"/>
  <c r="T361"/>
  <c r="R361"/>
  <c r="P361"/>
  <c r="BI360"/>
  <c r="BH360"/>
  <c r="BG360"/>
  <c r="BE360"/>
  <c r="T360"/>
  <c r="R360"/>
  <c r="P360"/>
  <c r="BI359"/>
  <c r="BH359"/>
  <c r="BG359"/>
  <c r="BE359"/>
  <c r="T359"/>
  <c r="R359"/>
  <c r="P359"/>
  <c r="BI358"/>
  <c r="BH358"/>
  <c r="BG358"/>
  <c r="BE358"/>
  <c r="T358"/>
  <c r="R358"/>
  <c r="P358"/>
  <c r="BI357"/>
  <c r="BH357"/>
  <c r="BG357"/>
  <c r="BE357"/>
  <c r="T357"/>
  <c r="R357"/>
  <c r="P357"/>
  <c r="BI356"/>
  <c r="BH356"/>
  <c r="BG356"/>
  <c r="BE356"/>
  <c r="T356"/>
  <c r="R356"/>
  <c r="P356"/>
  <c r="BI355"/>
  <c r="BH355"/>
  <c r="BG355"/>
  <c r="BE355"/>
  <c r="T355"/>
  <c r="R355"/>
  <c r="P355"/>
  <c r="BI354"/>
  <c r="BH354"/>
  <c r="BG354"/>
  <c r="BE354"/>
  <c r="T354"/>
  <c r="R354"/>
  <c r="P354"/>
  <c r="BI353"/>
  <c r="BH353"/>
  <c r="BG353"/>
  <c r="BE353"/>
  <c r="T353"/>
  <c r="R353"/>
  <c r="P353"/>
  <c r="BI352"/>
  <c r="BH352"/>
  <c r="BG352"/>
  <c r="BE352"/>
  <c r="T352"/>
  <c r="R352"/>
  <c r="P352"/>
  <c r="BI351"/>
  <c r="BH351"/>
  <c r="BG351"/>
  <c r="BE351"/>
  <c r="T351"/>
  <c r="R351"/>
  <c r="P351"/>
  <c r="BI350"/>
  <c r="BH350"/>
  <c r="BG350"/>
  <c r="BE350"/>
  <c r="T350"/>
  <c r="R350"/>
  <c r="P350"/>
  <c r="BI349"/>
  <c r="BH349"/>
  <c r="BG349"/>
  <c r="BE349"/>
  <c r="T349"/>
  <c r="R349"/>
  <c r="P349"/>
  <c r="BI348"/>
  <c r="BH348"/>
  <c r="BG348"/>
  <c r="BE348"/>
  <c r="T348"/>
  <c r="R348"/>
  <c r="P348"/>
  <c r="BI347"/>
  <c r="BH347"/>
  <c r="BG347"/>
  <c r="BE347"/>
  <c r="T347"/>
  <c r="R347"/>
  <c r="P347"/>
  <c r="BI346"/>
  <c r="BH346"/>
  <c r="BG346"/>
  <c r="BE346"/>
  <c r="T346"/>
  <c r="R346"/>
  <c r="P346"/>
  <c r="BI345"/>
  <c r="BH345"/>
  <c r="BG345"/>
  <c r="BE345"/>
  <c r="T345"/>
  <c r="R345"/>
  <c r="P345"/>
  <c r="BI344"/>
  <c r="BH344"/>
  <c r="BG344"/>
  <c r="BE344"/>
  <c r="T344"/>
  <c r="R344"/>
  <c r="P344"/>
  <c r="BI343"/>
  <c r="BH343"/>
  <c r="BG343"/>
  <c r="BE343"/>
  <c r="T343"/>
  <c r="R343"/>
  <c r="P343"/>
  <c r="BI342"/>
  <c r="BH342"/>
  <c r="BG342"/>
  <c r="BE342"/>
  <c r="T342"/>
  <c r="R342"/>
  <c r="P342"/>
  <c r="BI341"/>
  <c r="BH341"/>
  <c r="BG341"/>
  <c r="BE341"/>
  <c r="T341"/>
  <c r="R341"/>
  <c r="P341"/>
  <c r="BI340"/>
  <c r="BH340"/>
  <c r="BG340"/>
  <c r="BE340"/>
  <c r="T340"/>
  <c r="R340"/>
  <c r="P340"/>
  <c r="BI339"/>
  <c r="BH339"/>
  <c r="BG339"/>
  <c r="BE339"/>
  <c r="T339"/>
  <c r="R339"/>
  <c r="P339"/>
  <c r="BI338"/>
  <c r="BH338"/>
  <c r="BG338"/>
  <c r="BE338"/>
  <c r="T338"/>
  <c r="R338"/>
  <c r="P338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30"/>
  <c r="BH330"/>
  <c r="BG330"/>
  <c r="BE330"/>
  <c r="T330"/>
  <c r="R330"/>
  <c r="P330"/>
  <c r="BI329"/>
  <c r="BH329"/>
  <c r="BG329"/>
  <c r="BE329"/>
  <c r="T329"/>
  <c r="R329"/>
  <c r="P329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299"/>
  <c r="BH299"/>
  <c r="BG299"/>
  <c r="BE299"/>
  <c r="T299"/>
  <c r="R299"/>
  <c r="P299"/>
  <c r="BI298"/>
  <c r="BH298"/>
  <c r="BG298"/>
  <c r="BE298"/>
  <c r="T298"/>
  <c r="R298"/>
  <c r="P298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F140"/>
  <c r="F138"/>
  <c r="E136"/>
  <c r="BI123"/>
  <c r="BH123"/>
  <c r="BG123"/>
  <c r="BE123"/>
  <c r="BI122"/>
  <c r="BH122"/>
  <c r="BG122"/>
  <c r="BF122"/>
  <c r="BE122"/>
  <c r="BI121"/>
  <c r="BH121"/>
  <c r="BG121"/>
  <c r="BF121"/>
  <c r="BE121"/>
  <c r="BI120"/>
  <c r="BH120"/>
  <c r="BG120"/>
  <c r="BF120"/>
  <c r="BE120"/>
  <c r="BI119"/>
  <c r="BH119"/>
  <c r="BG119"/>
  <c r="BF119"/>
  <c r="BE119"/>
  <c r="BI118"/>
  <c r="BH118"/>
  <c r="BG118"/>
  <c r="BF118"/>
  <c r="BE118"/>
  <c r="F91"/>
  <c r="F89"/>
  <c r="E87"/>
  <c r="J24"/>
  <c r="E24"/>
  <c r="J141"/>
  <c r="J23"/>
  <c r="J21"/>
  <c r="E21"/>
  <c r="J140"/>
  <c r="J20"/>
  <c r="J18"/>
  <c r="E18"/>
  <c r="F141"/>
  <c r="J17"/>
  <c r="J12"/>
  <c r="J138"/>
  <c r="E7"/>
  <c r="E134"/>
  <c i="7" r="J39"/>
  <c r="J38"/>
  <c i="1" r="AY100"/>
  <c i="7" r="J37"/>
  <c i="1" r="AX100"/>
  <c i="7"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F128"/>
  <c r="F126"/>
  <c r="E124"/>
  <c r="BI111"/>
  <c r="BH111"/>
  <c r="BG111"/>
  <c r="BE111"/>
  <c r="BI110"/>
  <c r="BH110"/>
  <c r="BG110"/>
  <c r="BF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F91"/>
  <c r="F89"/>
  <c r="E87"/>
  <c r="J24"/>
  <c r="E24"/>
  <c r="J129"/>
  <c r="J23"/>
  <c r="J21"/>
  <c r="E21"/>
  <c r="J128"/>
  <c r="J20"/>
  <c r="J18"/>
  <c r="E18"/>
  <c r="F129"/>
  <c r="J17"/>
  <c r="J12"/>
  <c r="J126"/>
  <c r="E7"/>
  <c r="E85"/>
  <c i="6" r="J39"/>
  <c r="J38"/>
  <c i="1" r="AY99"/>
  <c i="6" r="J37"/>
  <c i="1" r="AX99"/>
  <c i="6"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1"/>
  <c r="BH221"/>
  <c r="BG221"/>
  <c r="BE221"/>
  <c r="T221"/>
  <c r="R221"/>
  <c r="P221"/>
  <c r="BI220"/>
  <c r="BH220"/>
  <c r="BG220"/>
  <c r="BE220"/>
  <c r="T220"/>
  <c r="R220"/>
  <c r="P220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F131"/>
  <c r="F129"/>
  <c r="E127"/>
  <c r="BI114"/>
  <c r="BH114"/>
  <c r="BG114"/>
  <c r="BE114"/>
  <c r="BI113"/>
  <c r="BH113"/>
  <c r="BG113"/>
  <c r="BF113"/>
  <c r="BE113"/>
  <c r="BI112"/>
  <c r="BH112"/>
  <c r="BG112"/>
  <c r="BF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F91"/>
  <c r="F89"/>
  <c r="E87"/>
  <c r="J24"/>
  <c r="E24"/>
  <c r="J132"/>
  <c r="J23"/>
  <c r="J21"/>
  <c r="E21"/>
  <c r="J91"/>
  <c r="J20"/>
  <c r="J18"/>
  <c r="E18"/>
  <c r="F132"/>
  <c r="J17"/>
  <c r="J12"/>
  <c r="J129"/>
  <c r="E7"/>
  <c r="E125"/>
  <c i="5" r="J39"/>
  <c r="J38"/>
  <c i="1" r="AY98"/>
  <c i="5" r="J37"/>
  <c i="1" r="AX98"/>
  <c i="5" r="BI198"/>
  <c r="BH198"/>
  <c r="BG198"/>
  <c r="BE198"/>
  <c r="T198"/>
  <c r="T197"/>
  <c r="R198"/>
  <c r="R197"/>
  <c r="P198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1"/>
  <c r="BH171"/>
  <c r="BG171"/>
  <c r="BE171"/>
  <c r="T171"/>
  <c r="T170"/>
  <c r="R171"/>
  <c r="R170"/>
  <c r="P171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T153"/>
  <c r="R154"/>
  <c r="R153"/>
  <c r="P154"/>
  <c r="P153"/>
  <c r="BI152"/>
  <c r="BH152"/>
  <c r="BG152"/>
  <c r="BE152"/>
  <c r="T152"/>
  <c r="T151"/>
  <c r="R152"/>
  <c r="R151"/>
  <c r="P152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F132"/>
  <c r="F130"/>
  <c r="E128"/>
  <c r="BI115"/>
  <c r="BH115"/>
  <c r="BG115"/>
  <c r="BE115"/>
  <c r="BI114"/>
  <c r="BH114"/>
  <c r="BG114"/>
  <c r="BF114"/>
  <c r="BE114"/>
  <c r="BI113"/>
  <c r="BH113"/>
  <c r="BG113"/>
  <c r="BF113"/>
  <c r="BE113"/>
  <c r="BI112"/>
  <c r="BH112"/>
  <c r="BG112"/>
  <c r="BF112"/>
  <c r="BE112"/>
  <c r="BI111"/>
  <c r="BH111"/>
  <c r="BG111"/>
  <c r="BF111"/>
  <c r="BE111"/>
  <c r="BI110"/>
  <c r="BH110"/>
  <c r="BG110"/>
  <c r="BF110"/>
  <c r="BE110"/>
  <c r="F91"/>
  <c r="F89"/>
  <c r="E87"/>
  <c r="J24"/>
  <c r="E24"/>
  <c r="J133"/>
  <c r="J23"/>
  <c r="J21"/>
  <c r="E21"/>
  <c r="J132"/>
  <c r="J20"/>
  <c r="J18"/>
  <c r="E18"/>
  <c r="F92"/>
  <c r="J17"/>
  <c r="J12"/>
  <c r="J130"/>
  <c r="E7"/>
  <c r="E126"/>
  <c i="4" r="J39"/>
  <c r="J38"/>
  <c i="1" r="AY97"/>
  <c i="4" r="J37"/>
  <c i="1" r="AX97"/>
  <c i="4" r="BI357"/>
  <c r="BH357"/>
  <c r="BG357"/>
  <c r="BE357"/>
  <c r="T357"/>
  <c r="R357"/>
  <c r="P357"/>
  <c r="BI356"/>
  <c r="BH356"/>
  <c r="BG356"/>
  <c r="BE356"/>
  <c r="T356"/>
  <c r="R356"/>
  <c r="P356"/>
  <c r="BI355"/>
  <c r="BH355"/>
  <c r="BG355"/>
  <c r="BE355"/>
  <c r="T355"/>
  <c r="R355"/>
  <c r="P355"/>
  <c r="BI354"/>
  <c r="BH354"/>
  <c r="BG354"/>
  <c r="BE354"/>
  <c r="T354"/>
  <c r="R354"/>
  <c r="P354"/>
  <c r="BI353"/>
  <c r="BH353"/>
  <c r="BG353"/>
  <c r="BE353"/>
  <c r="T353"/>
  <c r="R353"/>
  <c r="P353"/>
  <c r="BI352"/>
  <c r="BH352"/>
  <c r="BG352"/>
  <c r="BE352"/>
  <c r="T352"/>
  <c r="R352"/>
  <c r="P352"/>
  <c r="BI351"/>
  <c r="BH351"/>
  <c r="BG351"/>
  <c r="BE351"/>
  <c r="T351"/>
  <c r="R351"/>
  <c r="P351"/>
  <c r="BI350"/>
  <c r="BH350"/>
  <c r="BG350"/>
  <c r="BE350"/>
  <c r="T350"/>
  <c r="R350"/>
  <c r="P350"/>
  <c r="BI348"/>
  <c r="BH348"/>
  <c r="BG348"/>
  <c r="BE348"/>
  <c r="T348"/>
  <c r="R348"/>
  <c r="P348"/>
  <c r="BI347"/>
  <c r="BH347"/>
  <c r="BG347"/>
  <c r="BE347"/>
  <c r="T347"/>
  <c r="R347"/>
  <c r="P347"/>
  <c r="BI346"/>
  <c r="BH346"/>
  <c r="BG346"/>
  <c r="BE346"/>
  <c r="T346"/>
  <c r="R346"/>
  <c r="P346"/>
  <c r="BI345"/>
  <c r="BH345"/>
  <c r="BG345"/>
  <c r="BE345"/>
  <c r="T345"/>
  <c r="R345"/>
  <c r="P345"/>
  <c r="BI344"/>
  <c r="BH344"/>
  <c r="BG344"/>
  <c r="BE344"/>
  <c r="T344"/>
  <c r="R344"/>
  <c r="P344"/>
  <c r="BI343"/>
  <c r="BH343"/>
  <c r="BG343"/>
  <c r="BE343"/>
  <c r="T343"/>
  <c r="R343"/>
  <c r="P343"/>
  <c r="BI340"/>
  <c r="BH340"/>
  <c r="BG340"/>
  <c r="BE340"/>
  <c r="T340"/>
  <c r="R340"/>
  <c r="P340"/>
  <c r="BI339"/>
  <c r="BH339"/>
  <c r="BG339"/>
  <c r="BE339"/>
  <c r="T339"/>
  <c r="R339"/>
  <c r="P339"/>
  <c r="BI338"/>
  <c r="BH338"/>
  <c r="BG338"/>
  <c r="BE338"/>
  <c r="T338"/>
  <c r="R338"/>
  <c r="P338"/>
  <c r="BI337"/>
  <c r="BH337"/>
  <c r="BG337"/>
  <c r="BE337"/>
  <c r="T337"/>
  <c r="R337"/>
  <c r="P337"/>
  <c r="BI336"/>
  <c r="BH336"/>
  <c r="BG336"/>
  <c r="BE336"/>
  <c r="T336"/>
  <c r="R336"/>
  <c r="P336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30"/>
  <c r="BH330"/>
  <c r="BG330"/>
  <c r="BE330"/>
  <c r="T330"/>
  <c r="R330"/>
  <c r="P330"/>
  <c r="BI329"/>
  <c r="BH329"/>
  <c r="BG329"/>
  <c r="BE329"/>
  <c r="T329"/>
  <c r="R329"/>
  <c r="P329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F135"/>
  <c r="F133"/>
  <c r="E131"/>
  <c r="BI118"/>
  <c r="BH118"/>
  <c r="BG118"/>
  <c r="BE118"/>
  <c r="BI117"/>
  <c r="BH117"/>
  <c r="BG117"/>
  <c r="BF117"/>
  <c r="BE117"/>
  <c r="BI116"/>
  <c r="BH116"/>
  <c r="BG116"/>
  <c r="BF116"/>
  <c r="BE116"/>
  <c r="BI115"/>
  <c r="BH115"/>
  <c r="BG115"/>
  <c r="BF115"/>
  <c r="BE115"/>
  <c r="BI114"/>
  <c r="BH114"/>
  <c r="BG114"/>
  <c r="BF114"/>
  <c r="BE114"/>
  <c r="BI113"/>
  <c r="BH113"/>
  <c r="BG113"/>
  <c r="BF113"/>
  <c r="BE113"/>
  <c r="F91"/>
  <c r="F89"/>
  <c r="E87"/>
  <c r="J24"/>
  <c r="E24"/>
  <c r="J136"/>
  <c r="J23"/>
  <c r="J21"/>
  <c r="E21"/>
  <c r="J135"/>
  <c r="J20"/>
  <c r="J18"/>
  <c r="E18"/>
  <c r="F92"/>
  <c r="J17"/>
  <c r="J12"/>
  <c r="J133"/>
  <c r="E7"/>
  <c r="E85"/>
  <c i="3" r="J39"/>
  <c r="J38"/>
  <c i="1" r="AY96"/>
  <c i="3" r="J37"/>
  <c i="1" r="AX96"/>
  <c i="3" r="BI406"/>
  <c r="BH406"/>
  <c r="BG406"/>
  <c r="BE406"/>
  <c r="T406"/>
  <c r="R406"/>
  <c r="P406"/>
  <c r="BI405"/>
  <c r="BH405"/>
  <c r="BG405"/>
  <c r="BE405"/>
  <c r="T405"/>
  <c r="R405"/>
  <c r="P405"/>
  <c r="BI404"/>
  <c r="BH404"/>
  <c r="BG404"/>
  <c r="BE404"/>
  <c r="T404"/>
  <c r="R404"/>
  <c r="P404"/>
  <c r="BI403"/>
  <c r="BH403"/>
  <c r="BG403"/>
  <c r="BE403"/>
  <c r="T403"/>
  <c r="R403"/>
  <c r="P403"/>
  <c r="BI402"/>
  <c r="BH402"/>
  <c r="BG402"/>
  <c r="BE402"/>
  <c r="T402"/>
  <c r="R402"/>
  <c r="P402"/>
  <c r="BI401"/>
  <c r="BH401"/>
  <c r="BG401"/>
  <c r="BE401"/>
  <c r="T401"/>
  <c r="R401"/>
  <c r="P401"/>
  <c r="BI400"/>
  <c r="BH400"/>
  <c r="BG400"/>
  <c r="BE400"/>
  <c r="T400"/>
  <c r="R400"/>
  <c r="P400"/>
  <c r="BI399"/>
  <c r="BH399"/>
  <c r="BG399"/>
  <c r="BE399"/>
  <c r="T399"/>
  <c r="R399"/>
  <c r="P399"/>
  <c r="BI397"/>
  <c r="BH397"/>
  <c r="BG397"/>
  <c r="BE397"/>
  <c r="T397"/>
  <c r="R397"/>
  <c r="P397"/>
  <c r="BI396"/>
  <c r="BH396"/>
  <c r="BG396"/>
  <c r="BE396"/>
  <c r="T396"/>
  <c r="R396"/>
  <c r="P396"/>
  <c r="BI395"/>
  <c r="BH395"/>
  <c r="BG395"/>
  <c r="BE395"/>
  <c r="T395"/>
  <c r="R395"/>
  <c r="P395"/>
  <c r="BI394"/>
  <c r="BH394"/>
  <c r="BG394"/>
  <c r="BE394"/>
  <c r="T394"/>
  <c r="R394"/>
  <c r="P394"/>
  <c r="BI393"/>
  <c r="BH393"/>
  <c r="BG393"/>
  <c r="BE393"/>
  <c r="T393"/>
  <c r="R393"/>
  <c r="P393"/>
  <c r="BI391"/>
  <c r="BH391"/>
  <c r="BG391"/>
  <c r="BE391"/>
  <c r="T391"/>
  <c r="R391"/>
  <c r="P391"/>
  <c r="BI390"/>
  <c r="BH390"/>
  <c r="BG390"/>
  <c r="BE390"/>
  <c r="T390"/>
  <c r="R390"/>
  <c r="P390"/>
  <c r="BI388"/>
  <c r="BH388"/>
  <c r="BG388"/>
  <c r="BE388"/>
  <c r="T388"/>
  <c r="R388"/>
  <c r="P388"/>
  <c r="BI387"/>
  <c r="BH387"/>
  <c r="BG387"/>
  <c r="BE387"/>
  <c r="T387"/>
  <c r="R387"/>
  <c r="P387"/>
  <c r="BI385"/>
  <c r="BH385"/>
  <c r="BG385"/>
  <c r="BE385"/>
  <c r="T385"/>
  <c r="R385"/>
  <c r="P385"/>
  <c r="BI384"/>
  <c r="BH384"/>
  <c r="BG384"/>
  <c r="BE384"/>
  <c r="T384"/>
  <c r="R384"/>
  <c r="P384"/>
  <c r="BI383"/>
  <c r="BH383"/>
  <c r="BG383"/>
  <c r="BE383"/>
  <c r="T383"/>
  <c r="R383"/>
  <c r="P383"/>
  <c r="BI381"/>
  <c r="BH381"/>
  <c r="BG381"/>
  <c r="BE381"/>
  <c r="T381"/>
  <c r="R381"/>
  <c r="P381"/>
  <c r="BI380"/>
  <c r="BH380"/>
  <c r="BG380"/>
  <c r="BE380"/>
  <c r="T380"/>
  <c r="R380"/>
  <c r="P380"/>
  <c r="BI379"/>
  <c r="BH379"/>
  <c r="BG379"/>
  <c r="BE379"/>
  <c r="T379"/>
  <c r="R379"/>
  <c r="P379"/>
  <c r="BI377"/>
  <c r="BH377"/>
  <c r="BG377"/>
  <c r="BE377"/>
  <c r="T377"/>
  <c r="R377"/>
  <c r="P377"/>
  <c r="BI376"/>
  <c r="BH376"/>
  <c r="BG376"/>
  <c r="BE376"/>
  <c r="T376"/>
  <c r="R376"/>
  <c r="P376"/>
  <c r="BI375"/>
  <c r="BH375"/>
  <c r="BG375"/>
  <c r="BE375"/>
  <c r="T375"/>
  <c r="R375"/>
  <c r="P375"/>
  <c r="BI374"/>
  <c r="BH374"/>
  <c r="BG374"/>
  <c r="BE374"/>
  <c r="T374"/>
  <c r="R374"/>
  <c r="P374"/>
  <c r="BI373"/>
  <c r="BH373"/>
  <c r="BG373"/>
  <c r="BE373"/>
  <c r="T373"/>
  <c r="R373"/>
  <c r="P373"/>
  <c r="BI372"/>
  <c r="BH372"/>
  <c r="BG372"/>
  <c r="BE372"/>
  <c r="T372"/>
  <c r="R372"/>
  <c r="P372"/>
  <c r="BI370"/>
  <c r="BH370"/>
  <c r="BG370"/>
  <c r="BE370"/>
  <c r="T370"/>
  <c r="R370"/>
  <c r="P370"/>
  <c r="BI369"/>
  <c r="BH369"/>
  <c r="BG369"/>
  <c r="BE369"/>
  <c r="T369"/>
  <c r="R369"/>
  <c r="P369"/>
  <c r="BI368"/>
  <c r="BH368"/>
  <c r="BG368"/>
  <c r="BE368"/>
  <c r="T368"/>
  <c r="R368"/>
  <c r="P368"/>
  <c r="BI366"/>
  <c r="BH366"/>
  <c r="BG366"/>
  <c r="BE366"/>
  <c r="T366"/>
  <c r="R366"/>
  <c r="P366"/>
  <c r="BI365"/>
  <c r="BH365"/>
  <c r="BG365"/>
  <c r="BE365"/>
  <c r="T365"/>
  <c r="R365"/>
  <c r="P365"/>
  <c r="BI364"/>
  <c r="BH364"/>
  <c r="BG364"/>
  <c r="BE364"/>
  <c r="T364"/>
  <c r="R364"/>
  <c r="P364"/>
  <c r="BI362"/>
  <c r="BH362"/>
  <c r="BG362"/>
  <c r="BE362"/>
  <c r="T362"/>
  <c r="R362"/>
  <c r="P362"/>
  <c r="BI361"/>
  <c r="BH361"/>
  <c r="BG361"/>
  <c r="BE361"/>
  <c r="T361"/>
  <c r="R361"/>
  <c r="P361"/>
  <c r="BI360"/>
  <c r="BH360"/>
  <c r="BG360"/>
  <c r="BE360"/>
  <c r="T360"/>
  <c r="R360"/>
  <c r="P360"/>
  <c r="BI359"/>
  <c r="BH359"/>
  <c r="BG359"/>
  <c r="BE359"/>
  <c r="T359"/>
  <c r="R359"/>
  <c r="P359"/>
  <c r="BI358"/>
  <c r="BH358"/>
  <c r="BG358"/>
  <c r="BE358"/>
  <c r="T358"/>
  <c r="R358"/>
  <c r="P358"/>
  <c r="BI357"/>
  <c r="BH357"/>
  <c r="BG357"/>
  <c r="BE357"/>
  <c r="T357"/>
  <c r="R357"/>
  <c r="P357"/>
  <c r="BI356"/>
  <c r="BH356"/>
  <c r="BG356"/>
  <c r="BE356"/>
  <c r="T356"/>
  <c r="R356"/>
  <c r="P356"/>
  <c r="BI355"/>
  <c r="BH355"/>
  <c r="BG355"/>
  <c r="BE355"/>
  <c r="T355"/>
  <c r="R355"/>
  <c r="P355"/>
  <c r="BI354"/>
  <c r="BH354"/>
  <c r="BG354"/>
  <c r="BE354"/>
  <c r="T354"/>
  <c r="R354"/>
  <c r="P354"/>
  <c r="BI353"/>
  <c r="BH353"/>
  <c r="BG353"/>
  <c r="BE353"/>
  <c r="T353"/>
  <c r="R353"/>
  <c r="P353"/>
  <c r="BI352"/>
  <c r="BH352"/>
  <c r="BG352"/>
  <c r="BE352"/>
  <c r="T352"/>
  <c r="R352"/>
  <c r="P352"/>
  <c r="BI351"/>
  <c r="BH351"/>
  <c r="BG351"/>
  <c r="BE351"/>
  <c r="T351"/>
  <c r="R351"/>
  <c r="P351"/>
  <c r="BI350"/>
  <c r="BH350"/>
  <c r="BG350"/>
  <c r="BE350"/>
  <c r="T350"/>
  <c r="R350"/>
  <c r="P350"/>
  <c r="BI349"/>
  <c r="BH349"/>
  <c r="BG349"/>
  <c r="BE349"/>
  <c r="T349"/>
  <c r="R349"/>
  <c r="P349"/>
  <c r="BI348"/>
  <c r="BH348"/>
  <c r="BG348"/>
  <c r="BE348"/>
  <c r="T348"/>
  <c r="R348"/>
  <c r="P348"/>
  <c r="BI347"/>
  <c r="BH347"/>
  <c r="BG347"/>
  <c r="BE347"/>
  <c r="T347"/>
  <c r="R347"/>
  <c r="P347"/>
  <c r="BI346"/>
  <c r="BH346"/>
  <c r="BG346"/>
  <c r="BE346"/>
  <c r="T346"/>
  <c r="R346"/>
  <c r="P346"/>
  <c r="BI345"/>
  <c r="BH345"/>
  <c r="BG345"/>
  <c r="BE345"/>
  <c r="T345"/>
  <c r="R345"/>
  <c r="P345"/>
  <c r="BI344"/>
  <c r="BH344"/>
  <c r="BG344"/>
  <c r="BE344"/>
  <c r="T344"/>
  <c r="R344"/>
  <c r="P344"/>
  <c r="BI342"/>
  <c r="BH342"/>
  <c r="BG342"/>
  <c r="BE342"/>
  <c r="T342"/>
  <c r="R342"/>
  <c r="P342"/>
  <c r="BI341"/>
  <c r="BH341"/>
  <c r="BG341"/>
  <c r="BE341"/>
  <c r="T341"/>
  <c r="R341"/>
  <c r="P341"/>
  <c r="BI340"/>
  <c r="BH340"/>
  <c r="BG340"/>
  <c r="BE340"/>
  <c r="T340"/>
  <c r="R340"/>
  <c r="P340"/>
  <c r="BI339"/>
  <c r="BH339"/>
  <c r="BG339"/>
  <c r="BE339"/>
  <c r="T339"/>
  <c r="R339"/>
  <c r="P339"/>
  <c r="BI338"/>
  <c r="BH338"/>
  <c r="BG338"/>
  <c r="BE338"/>
  <c r="T338"/>
  <c r="R338"/>
  <c r="P338"/>
  <c r="BI337"/>
  <c r="BH337"/>
  <c r="BG337"/>
  <c r="BE337"/>
  <c r="T337"/>
  <c r="R337"/>
  <c r="P337"/>
  <c r="BI336"/>
  <c r="BH336"/>
  <c r="BG336"/>
  <c r="BE336"/>
  <c r="T336"/>
  <c r="R336"/>
  <c r="P336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30"/>
  <c r="BH330"/>
  <c r="BG330"/>
  <c r="BE330"/>
  <c r="T330"/>
  <c r="R330"/>
  <c r="P330"/>
  <c r="BI329"/>
  <c r="BH329"/>
  <c r="BG329"/>
  <c r="BE329"/>
  <c r="T329"/>
  <c r="R329"/>
  <c r="P329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5"/>
  <c r="BH275"/>
  <c r="BG275"/>
  <c r="BE275"/>
  <c r="T275"/>
  <c r="R275"/>
  <c r="P275"/>
  <c r="BI274"/>
  <c r="BH274"/>
  <c r="BG274"/>
  <c r="BE274"/>
  <c r="T274"/>
  <c r="R274"/>
  <c r="P274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7"/>
  <c r="BH247"/>
  <c r="BG247"/>
  <c r="BE247"/>
  <c r="T247"/>
  <c r="T246"/>
  <c r="R247"/>
  <c r="R246"/>
  <c r="P247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F148"/>
  <c r="F146"/>
  <c r="E144"/>
  <c r="BI131"/>
  <c r="BH131"/>
  <c r="BG131"/>
  <c r="BE131"/>
  <c r="BI130"/>
  <c r="BH130"/>
  <c r="BG130"/>
  <c r="BF130"/>
  <c r="BE130"/>
  <c r="BI129"/>
  <c r="BH129"/>
  <c r="BG129"/>
  <c r="BF129"/>
  <c r="BE129"/>
  <c r="BI128"/>
  <c r="BH128"/>
  <c r="BG128"/>
  <c r="BF128"/>
  <c r="BE128"/>
  <c r="BI127"/>
  <c r="BH127"/>
  <c r="BG127"/>
  <c r="BF127"/>
  <c r="BE127"/>
  <c r="BI126"/>
  <c r="BH126"/>
  <c r="BG126"/>
  <c r="BF126"/>
  <c r="BE126"/>
  <c r="F91"/>
  <c r="F89"/>
  <c r="E87"/>
  <c r="J24"/>
  <c r="E24"/>
  <c r="J149"/>
  <c r="J23"/>
  <c r="J21"/>
  <c r="E21"/>
  <c r="J91"/>
  <c r="J20"/>
  <c r="J18"/>
  <c r="E18"/>
  <c r="F149"/>
  <c r="J17"/>
  <c r="J12"/>
  <c r="J89"/>
  <c r="E7"/>
  <c r="E142"/>
  <c i="2" r="J39"/>
  <c r="J38"/>
  <c i="1" r="AY95"/>
  <c i="2" r="J37"/>
  <c i="1" r="AX95"/>
  <c i="2" r="BI218"/>
  <c r="BH218"/>
  <c r="BG218"/>
  <c r="BE218"/>
  <c r="T218"/>
  <c r="T217"/>
  <c r="T216"/>
  <c r="R218"/>
  <c r="R217"/>
  <c r="R216"/>
  <c r="P218"/>
  <c r="P217"/>
  <c r="P216"/>
  <c r="BI215"/>
  <c r="BH215"/>
  <c r="BG215"/>
  <c r="BE215"/>
  <c r="T215"/>
  <c r="R215"/>
  <c r="P215"/>
  <c r="BI214"/>
  <c r="BH214"/>
  <c r="BG214"/>
  <c r="BE214"/>
  <c r="T214"/>
  <c r="R214"/>
  <c r="P214"/>
  <c r="BI212"/>
  <c r="BH212"/>
  <c r="BG212"/>
  <c r="BE212"/>
  <c r="T212"/>
  <c r="R212"/>
  <c r="P212"/>
  <c r="BI211"/>
  <c r="BH211"/>
  <c r="BG211"/>
  <c r="BE211"/>
  <c r="T211"/>
  <c r="R211"/>
  <c r="P211"/>
  <c r="BI209"/>
  <c r="BH209"/>
  <c r="BG209"/>
  <c r="BE209"/>
  <c r="T209"/>
  <c r="T208"/>
  <c r="R209"/>
  <c r="R208"/>
  <c r="P209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8"/>
  <c r="BH198"/>
  <c r="BG198"/>
  <c r="BE198"/>
  <c r="T198"/>
  <c r="R198"/>
  <c r="P198"/>
  <c r="BI197"/>
  <c r="BH197"/>
  <c r="BG197"/>
  <c r="BE197"/>
  <c r="T197"/>
  <c r="R197"/>
  <c r="P197"/>
  <c r="BI195"/>
  <c r="BH195"/>
  <c r="BG195"/>
  <c r="BE195"/>
  <c r="T195"/>
  <c r="R195"/>
  <c r="P195"/>
  <c r="BI194"/>
  <c r="BH194"/>
  <c r="BG194"/>
  <c r="BE194"/>
  <c r="T194"/>
  <c r="R194"/>
  <c r="P194"/>
  <c r="BI192"/>
  <c r="BH192"/>
  <c r="BG192"/>
  <c r="BE192"/>
  <c r="T192"/>
  <c r="T191"/>
  <c r="R192"/>
  <c r="R191"/>
  <c r="P192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6"/>
  <c r="BH186"/>
  <c r="BG186"/>
  <c r="BE186"/>
  <c r="T186"/>
  <c r="T185"/>
  <c r="R186"/>
  <c r="R185"/>
  <c r="P186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F138"/>
  <c r="F136"/>
  <c r="E134"/>
  <c r="BI121"/>
  <c r="BH121"/>
  <c r="BG121"/>
  <c r="BE121"/>
  <c r="BI120"/>
  <c r="BH120"/>
  <c r="BG120"/>
  <c r="BF120"/>
  <c r="BE120"/>
  <c r="BI119"/>
  <c r="BH119"/>
  <c r="BG119"/>
  <c r="BF119"/>
  <c r="BE119"/>
  <c r="BI118"/>
  <c r="BH118"/>
  <c r="BG118"/>
  <c r="BF118"/>
  <c r="BE118"/>
  <c r="BI117"/>
  <c r="BH117"/>
  <c r="BG117"/>
  <c r="BF117"/>
  <c r="BE117"/>
  <c r="BI116"/>
  <c r="BH116"/>
  <c r="BG116"/>
  <c r="BF116"/>
  <c r="BE116"/>
  <c r="F91"/>
  <c r="F89"/>
  <c r="E87"/>
  <c r="J24"/>
  <c r="E24"/>
  <c r="J139"/>
  <c r="J23"/>
  <c r="J21"/>
  <c r="E21"/>
  <c r="J138"/>
  <c r="J20"/>
  <c r="J18"/>
  <c r="E18"/>
  <c r="F139"/>
  <c r="J17"/>
  <c r="J12"/>
  <c r="J136"/>
  <c r="E7"/>
  <c r="E132"/>
  <c i="1" r="L90"/>
  <c r="AM90"/>
  <c r="AM89"/>
  <c r="L89"/>
  <c r="AM87"/>
  <c r="L87"/>
  <c r="L85"/>
  <c r="L84"/>
  <c i="2" r="J218"/>
  <c r="BK215"/>
  <c r="BK214"/>
  <c r="BK212"/>
  <c r="BK211"/>
  <c r="BK209"/>
  <c r="J207"/>
  <c r="BK205"/>
  <c r="BK202"/>
  <c r="BK200"/>
  <c r="J197"/>
  <c r="J194"/>
  <c r="J190"/>
  <c r="J189"/>
  <c r="J186"/>
  <c r="BK183"/>
  <c r="BK181"/>
  <c r="BK179"/>
  <c r="BK175"/>
  <c r="BK173"/>
  <c r="BK171"/>
  <c r="J169"/>
  <c r="J167"/>
  <c r="J164"/>
  <c r="BK162"/>
  <c r="BK161"/>
  <c r="BK159"/>
  <c r="J157"/>
  <c r="J155"/>
  <c r="BK153"/>
  <c r="BK151"/>
  <c r="BK149"/>
  <c r="BK147"/>
  <c r="J145"/>
  <c r="BK207"/>
  <c r="BK206"/>
  <c r="J205"/>
  <c r="J203"/>
  <c r="J202"/>
  <c r="BK201"/>
  <c r="J200"/>
  <c r="BK198"/>
  <c r="BK195"/>
  <c r="BK192"/>
  <c r="BK190"/>
  <c r="J188"/>
  <c r="J184"/>
  <c r="J183"/>
  <c r="J181"/>
  <c r="J179"/>
  <c r="J175"/>
  <c r="BK174"/>
  <c r="J172"/>
  <c r="J170"/>
  <c r="BK167"/>
  <c r="BK165"/>
  <c r="J163"/>
  <c r="J162"/>
  <c r="J161"/>
  <c r="J159"/>
  <c r="BK157"/>
  <c r="BK155"/>
  <c r="J153"/>
  <c r="J151"/>
  <c r="J149"/>
  <c r="J147"/>
  <c r="BK146"/>
  <c i="3" r="J406"/>
  <c r="BK394"/>
  <c r="J384"/>
  <c r="J383"/>
  <c r="J376"/>
  <c r="J373"/>
  <c r="BK369"/>
  <c r="BK406"/>
  <c r="BK403"/>
  <c r="J401"/>
  <c r="J397"/>
  <c r="J393"/>
  <c r="J388"/>
  <c r="J385"/>
  <c r="J379"/>
  <c r="BK374"/>
  <c r="J370"/>
  <c r="J364"/>
  <c r="BK360"/>
  <c r="BK358"/>
  <c r="J355"/>
  <c r="BK348"/>
  <c r="J347"/>
  <c r="J339"/>
  <c r="J336"/>
  <c r="J331"/>
  <c r="BK326"/>
  <c r="BK324"/>
  <c r="J322"/>
  <c r="J320"/>
  <c r="BK317"/>
  <c r="J313"/>
  <c r="BK302"/>
  <c r="J301"/>
  <c r="BK297"/>
  <c r="BK294"/>
  <c r="BK288"/>
  <c r="J285"/>
  <c r="BK283"/>
  <c r="BK275"/>
  <c r="J271"/>
  <c r="J269"/>
  <c r="J268"/>
  <c r="BK266"/>
  <c r="BK262"/>
  <c r="BK259"/>
  <c r="BK250"/>
  <c r="BK245"/>
  <c r="J242"/>
  <c r="J235"/>
  <c r="J229"/>
  <c r="J224"/>
  <c r="BK219"/>
  <c r="BK217"/>
  <c r="J213"/>
  <c r="J210"/>
  <c r="J207"/>
  <c r="BK205"/>
  <c r="J202"/>
  <c r="J198"/>
  <c r="J197"/>
  <c r="J196"/>
  <c r="BK191"/>
  <c r="BK189"/>
  <c r="J188"/>
  <c r="J185"/>
  <c r="BK184"/>
  <c r="J181"/>
  <c r="BK178"/>
  <c r="J172"/>
  <c r="J171"/>
  <c r="J169"/>
  <c r="BK168"/>
  <c r="J167"/>
  <c r="BK165"/>
  <c r="J163"/>
  <c r="J159"/>
  <c r="J157"/>
  <c r="BK156"/>
  <c r="BK155"/>
  <c r="J405"/>
  <c r="J404"/>
  <c r="J403"/>
  <c r="J402"/>
  <c r="BK400"/>
  <c r="BK397"/>
  <c r="BK395"/>
  <c r="BK393"/>
  <c r="J390"/>
  <c r="BK387"/>
  <c r="BK384"/>
  <c r="BK381"/>
  <c r="BK379"/>
  <c r="BK376"/>
  <c r="J374"/>
  <c r="BK370"/>
  <c r="BK368"/>
  <c r="BK364"/>
  <c r="BK361"/>
  <c r="BK359"/>
  <c r="J356"/>
  <c r="BK354"/>
  <c r="J352"/>
  <c r="BK350"/>
  <c r="J348"/>
  <c r="J346"/>
  <c r="J342"/>
  <c r="BK340"/>
  <c r="BK339"/>
  <c r="J337"/>
  <c r="BK335"/>
  <c r="BK333"/>
  <c r="J332"/>
  <c r="J330"/>
  <c r="BK328"/>
  <c r="J326"/>
  <c r="J324"/>
  <c r="BK322"/>
  <c r="J319"/>
  <c r="J317"/>
  <c r="J315"/>
  <c r="BK313"/>
  <c r="BK311"/>
  <c r="BK309"/>
  <c r="BK307"/>
  <c r="BK304"/>
  <c r="BK301"/>
  <c r="BK300"/>
  <c r="BK296"/>
  <c r="J293"/>
  <c r="BK291"/>
  <c r="J283"/>
  <c r="BK282"/>
  <c r="J279"/>
  <c r="J278"/>
  <c r="J275"/>
  <c r="BK272"/>
  <c r="J270"/>
  <c r="J266"/>
  <c r="BK264"/>
  <c r="J262"/>
  <c r="J259"/>
  <c r="J257"/>
  <c r="J255"/>
  <c r="BK253"/>
  <c r="J251"/>
  <c r="BK247"/>
  <c r="J244"/>
  <c r="BK241"/>
  <c r="BK239"/>
  <c r="BK235"/>
  <c r="J234"/>
  <c r="J232"/>
  <c r="J230"/>
  <c r="BK229"/>
  <c r="BK226"/>
  <c r="BK224"/>
  <c r="J222"/>
  <c r="BK220"/>
  <c r="J217"/>
  <c r="J215"/>
  <c r="BK214"/>
  <c r="BK210"/>
  <c r="BK207"/>
  <c r="J205"/>
  <c r="J203"/>
  <c r="J201"/>
  <c r="BK199"/>
  <c r="BK198"/>
  <c r="BK196"/>
  <c r="BK193"/>
  <c r="BK190"/>
  <c r="BK188"/>
  <c r="BK187"/>
  <c r="BK186"/>
  <c r="BK183"/>
  <c r="BK181"/>
  <c r="BK179"/>
  <c r="J178"/>
  <c r="BK176"/>
  <c r="BK173"/>
  <c r="BK172"/>
  <c r="BK170"/>
  <c r="BK167"/>
  <c r="BK164"/>
  <c r="BK161"/>
  <c r="BK158"/>
  <c r="J156"/>
  <c r="J155"/>
  <c r="BK365"/>
  <c r="J359"/>
  <c r="BK356"/>
  <c r="BK352"/>
  <c r="BK349"/>
  <c r="BK347"/>
  <c r="BK342"/>
  <c r="BK337"/>
  <c r="J335"/>
  <c r="J328"/>
  <c r="BK321"/>
  <c r="BK316"/>
  <c r="J312"/>
  <c r="J311"/>
  <c r="J308"/>
  <c r="J305"/>
  <c r="J298"/>
  <c r="J294"/>
  <c r="J292"/>
  <c r="J288"/>
  <c r="BK286"/>
  <c r="BK284"/>
  <c r="J280"/>
  <c r="J274"/>
  <c r="BK267"/>
  <c r="J263"/>
  <c r="BK257"/>
  <c r="J254"/>
  <c r="J252"/>
  <c r="BK244"/>
  <c r="J241"/>
  <c r="J239"/>
  <c r="J237"/>
  <c r="BK232"/>
  <c r="BK230"/>
  <c r="J227"/>
  <c r="J225"/>
  <c r="J221"/>
  <c r="J220"/>
  <c r="J214"/>
  <c r="J211"/>
  <c r="J208"/>
  <c r="BK200"/>
  <c r="J193"/>
  <c r="J191"/>
  <c r="J190"/>
  <c r="J184"/>
  <c r="BK182"/>
  <c r="J175"/>
  <c r="J168"/>
  <c r="J164"/>
  <c r="J161"/>
  <c r="BK160"/>
  <c r="J158"/>
  <c i="4" r="BK356"/>
  <c r="BK353"/>
  <c r="BK351"/>
  <c r="J348"/>
  <c r="J346"/>
  <c r="BK344"/>
  <c r="J340"/>
  <c r="J338"/>
  <c r="J336"/>
  <c r="BK334"/>
  <c r="J332"/>
  <c r="BK330"/>
  <c r="J328"/>
  <c r="BK327"/>
  <c r="BK325"/>
  <c r="J323"/>
  <c r="BK321"/>
  <c r="J319"/>
  <c r="J317"/>
  <c r="BK315"/>
  <c r="BK313"/>
  <c r="J311"/>
  <c r="BK309"/>
  <c r="J307"/>
  <c r="J306"/>
  <c r="J304"/>
  <c r="BK301"/>
  <c r="J299"/>
  <c r="J296"/>
  <c r="BK294"/>
  <c r="J357"/>
  <c r="J355"/>
  <c r="J354"/>
  <c r="BK352"/>
  <c r="BK348"/>
  <c r="J345"/>
  <c r="BK343"/>
  <c r="BK339"/>
  <c r="J337"/>
  <c r="J335"/>
  <c r="J333"/>
  <c r="BK331"/>
  <c r="BK329"/>
  <c r="J327"/>
  <c r="J325"/>
  <c r="BK323"/>
  <c r="J321"/>
  <c r="BK319"/>
  <c r="BK317"/>
  <c r="J315"/>
  <c r="J313"/>
  <c r="BK311"/>
  <c r="J309"/>
  <c r="BK305"/>
  <c r="BK304"/>
  <c r="BK302"/>
  <c r="J300"/>
  <c r="J298"/>
  <c r="BK295"/>
  <c r="BK292"/>
  <c r="BK290"/>
  <c r="BK288"/>
  <c r="J286"/>
  <c r="BK284"/>
  <c r="J281"/>
  <c r="J279"/>
  <c r="BK277"/>
  <c r="J275"/>
  <c r="BK273"/>
  <c r="BK270"/>
  <c r="J268"/>
  <c r="BK266"/>
  <c r="J264"/>
  <c r="J262"/>
  <c r="BK260"/>
  <c r="BK258"/>
  <c r="J256"/>
  <c r="BK254"/>
  <c r="J252"/>
  <c r="BK250"/>
  <c r="BK247"/>
  <c r="BK245"/>
  <c r="J243"/>
  <c r="J241"/>
  <c r="J239"/>
  <c r="BK237"/>
  <c r="J235"/>
  <c r="J233"/>
  <c r="BK231"/>
  <c r="BK229"/>
  <c r="J227"/>
  <c r="BK226"/>
  <c r="BK223"/>
  <c r="BK221"/>
  <c r="BK219"/>
  <c r="BK217"/>
  <c r="BK215"/>
  <c r="J212"/>
  <c r="J211"/>
  <c r="BK209"/>
  <c r="J207"/>
  <c r="BK205"/>
  <c r="J203"/>
  <c r="J201"/>
  <c r="BK199"/>
  <c r="BK197"/>
  <c r="J195"/>
  <c r="BK193"/>
  <c r="BK191"/>
  <c r="J187"/>
  <c r="J185"/>
  <c r="BK183"/>
  <c r="J181"/>
  <c r="BK179"/>
  <c r="BK176"/>
  <c r="BK174"/>
  <c r="BK172"/>
  <c r="J170"/>
  <c r="J168"/>
  <c r="BK166"/>
  <c r="J164"/>
  <c r="BK161"/>
  <c r="J156"/>
  <c r="BK154"/>
  <c r="J152"/>
  <c r="J150"/>
  <c r="BK148"/>
  <c r="J147"/>
  <c r="BK145"/>
  <c r="BK143"/>
  <c r="J292"/>
  <c r="J290"/>
  <c r="J288"/>
  <c r="BK286"/>
  <c r="J284"/>
  <c r="J282"/>
  <c r="BK280"/>
  <c r="BK278"/>
  <c r="J276"/>
  <c r="J274"/>
  <c r="BK272"/>
  <c r="J270"/>
  <c r="BK268"/>
  <c r="J266"/>
  <c r="BK264"/>
  <c r="BK262"/>
  <c r="J260"/>
  <c r="J258"/>
  <c r="BK256"/>
  <c r="J254"/>
  <c r="BK253"/>
  <c r="BK251"/>
  <c r="J248"/>
  <c r="BK246"/>
  <c r="BK244"/>
  <c r="J242"/>
  <c r="BK240"/>
  <c r="BK239"/>
  <c r="J237"/>
  <c r="BK235"/>
  <c r="BK233"/>
  <c r="BK232"/>
  <c r="J231"/>
  <c r="J229"/>
  <c r="BK228"/>
  <c r="J226"/>
  <c r="BK224"/>
  <c r="J222"/>
  <c r="J220"/>
  <c r="J218"/>
  <c r="BK216"/>
  <c r="BK213"/>
  <c r="BK211"/>
  <c r="J209"/>
  <c r="BK207"/>
  <c r="J205"/>
  <c r="BK202"/>
  <c r="BK201"/>
  <c r="J199"/>
  <c r="J197"/>
  <c r="BK195"/>
  <c r="J193"/>
  <c r="J191"/>
  <c r="BK187"/>
  <c r="BK185"/>
  <c r="J183"/>
  <c r="BK181"/>
  <c r="J179"/>
  <c r="J176"/>
  <c r="J174"/>
  <c r="J172"/>
  <c r="BK170"/>
  <c r="BK168"/>
  <c r="J166"/>
  <c r="BK164"/>
  <c r="J161"/>
  <c r="BK158"/>
  <c r="BK156"/>
  <c r="BK153"/>
  <c r="J151"/>
  <c r="BK149"/>
  <c r="BK146"/>
  <c r="J144"/>
  <c r="J142"/>
  <c i="5" r="J196"/>
  <c r="BK194"/>
  <c r="J192"/>
  <c r="J190"/>
  <c r="BK188"/>
  <c r="J187"/>
  <c r="BK185"/>
  <c r="BK183"/>
  <c r="J182"/>
  <c r="J181"/>
  <c r="BK179"/>
  <c r="J177"/>
  <c r="J175"/>
  <c r="J171"/>
  <c r="J168"/>
  <c r="BK165"/>
  <c r="J163"/>
  <c r="J161"/>
  <c r="J159"/>
  <c r="BK157"/>
  <c r="BK154"/>
  <c r="J150"/>
  <c r="BK148"/>
  <c r="BK146"/>
  <c r="BK144"/>
  <c r="BK142"/>
  <c r="BK140"/>
  <c r="BK198"/>
  <c r="BK195"/>
  <c r="BK193"/>
  <c r="J191"/>
  <c r="J188"/>
  <c r="BK186"/>
  <c r="J185"/>
  <c r="BK176"/>
  <c r="BK174"/>
  <c r="J169"/>
  <c r="J167"/>
  <c r="J165"/>
  <c r="BK163"/>
  <c r="BK161"/>
  <c r="J160"/>
  <c r="J158"/>
  <c r="J157"/>
  <c r="J154"/>
  <c r="BK150"/>
  <c r="J149"/>
  <c r="BK147"/>
  <c r="J145"/>
  <c r="J144"/>
  <c r="J142"/>
  <c r="J140"/>
  <c i="6" r="BK230"/>
  <c r="BK229"/>
  <c r="BK227"/>
  <c r="BK225"/>
  <c r="BK223"/>
  <c r="J220"/>
  <c r="J218"/>
  <c r="BK215"/>
  <c r="J213"/>
  <c r="BK210"/>
  <c r="BK207"/>
  <c r="J205"/>
  <c r="J202"/>
  <c r="BK201"/>
  <c r="J200"/>
  <c r="J197"/>
  <c r="J195"/>
  <c r="BK193"/>
  <c r="BK192"/>
  <c r="J189"/>
  <c r="J186"/>
  <c r="BK185"/>
  <c r="BK182"/>
  <c r="BK180"/>
  <c r="J178"/>
  <c r="J176"/>
  <c r="J174"/>
  <c r="BK172"/>
  <c r="BK170"/>
  <c r="J168"/>
  <c r="J165"/>
  <c r="BK163"/>
  <c r="BK160"/>
  <c r="BK158"/>
  <c r="J156"/>
  <c r="J154"/>
  <c r="J152"/>
  <c r="BK151"/>
  <c r="BK148"/>
  <c r="J147"/>
  <c r="J145"/>
  <c r="BK142"/>
  <c r="J140"/>
  <c r="BK138"/>
  <c r="J229"/>
  <c r="BK226"/>
  <c r="J223"/>
  <c r="BK221"/>
  <c r="J217"/>
  <c r="J216"/>
  <c r="BK213"/>
  <c r="BK211"/>
  <c r="J208"/>
  <c r="J206"/>
  <c r="J203"/>
  <c r="J201"/>
  <c r="J199"/>
  <c r="BK197"/>
  <c r="BK194"/>
  <c r="J193"/>
  <c r="BK190"/>
  <c r="BK189"/>
  <c r="J185"/>
  <c r="J183"/>
  <c r="J181"/>
  <c r="BK179"/>
  <c r="BK176"/>
  <c r="J173"/>
  <c r="J172"/>
  <c r="J170"/>
  <c r="BK168"/>
  <c r="J167"/>
  <c r="J163"/>
  <c r="BK162"/>
  <c r="J159"/>
  <c r="J158"/>
  <c r="BK155"/>
  <c r="BK153"/>
  <c r="J151"/>
  <c r="J150"/>
  <c r="BK146"/>
  <c r="BK145"/>
  <c r="J142"/>
  <c r="BK140"/>
  <c i="7" r="BK269"/>
  <c r="BK266"/>
  <c r="J264"/>
  <c r="BK261"/>
  <c r="J261"/>
  <c r="J258"/>
  <c r="BK254"/>
  <c r="BK253"/>
  <c r="J251"/>
  <c r="J249"/>
  <c r="BK245"/>
  <c r="J244"/>
  <c r="BK241"/>
  <c r="BK240"/>
  <c r="BK237"/>
  <c r="J235"/>
  <c r="BK233"/>
  <c r="J231"/>
  <c r="J229"/>
  <c r="J227"/>
  <c r="BK225"/>
  <c r="J223"/>
  <c r="BK221"/>
  <c r="BK219"/>
  <c r="J217"/>
  <c r="J214"/>
  <c r="BK213"/>
  <c r="BK210"/>
  <c r="J207"/>
  <c r="J206"/>
  <c r="J205"/>
  <c r="BK202"/>
  <c r="BK199"/>
  <c r="BK198"/>
  <c r="BK194"/>
  <c r="J191"/>
  <c r="BK190"/>
  <c r="J187"/>
  <c r="BK185"/>
  <c r="J184"/>
  <c r="J181"/>
  <c r="BK178"/>
  <c r="J178"/>
  <c r="BK175"/>
  <c r="BK174"/>
  <c r="J172"/>
  <c r="BK170"/>
  <c r="J168"/>
  <c r="BK166"/>
  <c r="BK164"/>
  <c r="BK162"/>
  <c r="J160"/>
  <c r="J159"/>
  <c r="BK156"/>
  <c r="BK154"/>
  <c r="J152"/>
  <c r="J150"/>
  <c r="BK148"/>
  <c r="BK145"/>
  <c r="J144"/>
  <c r="J142"/>
  <c r="BK140"/>
  <c r="BK138"/>
  <c r="J136"/>
  <c r="J134"/>
  <c r="J275"/>
  <c r="BK273"/>
  <c r="J273"/>
  <c r="BK271"/>
  <c r="J271"/>
  <c r="J269"/>
  <c r="BK268"/>
  <c r="BK264"/>
  <c r="BK262"/>
  <c r="BK259"/>
  <c r="J256"/>
  <c r="J254"/>
  <c r="BK252"/>
  <c r="BK250"/>
  <c r="BK248"/>
  <c r="J245"/>
  <c r="J243"/>
  <c r="J241"/>
  <c r="J239"/>
  <c r="J237"/>
  <c r="BK235"/>
  <c r="J233"/>
  <c r="BK231"/>
  <c r="BK229"/>
  <c r="BK227"/>
  <c r="BK226"/>
  <c r="BK223"/>
  <c r="BK222"/>
  <c r="J219"/>
  <c r="BK217"/>
  <c r="BK215"/>
  <c r="J213"/>
  <c r="BK211"/>
  <c r="BK208"/>
  <c r="BK207"/>
  <c r="BK204"/>
  <c r="J202"/>
  <c r="J200"/>
  <c r="J199"/>
  <c r="J197"/>
  <c r="BK193"/>
  <c r="BK191"/>
  <c r="J189"/>
  <c r="BK187"/>
  <c r="J185"/>
  <c r="BK183"/>
  <c r="BK181"/>
  <c r="J179"/>
  <c r="BK176"/>
  <c r="J174"/>
  <c r="J173"/>
  <c r="BK169"/>
  <c r="BK168"/>
  <c r="BK165"/>
  <c r="BK163"/>
  <c r="J161"/>
  <c r="BK160"/>
  <c r="J156"/>
  <c r="BK155"/>
  <c r="BK152"/>
  <c r="BK151"/>
  <c r="J148"/>
  <c r="J145"/>
  <c r="BK144"/>
  <c r="BK141"/>
  <c r="J140"/>
  <c r="J137"/>
  <c r="BK135"/>
  <c i="8" r="BK483"/>
  <c r="J480"/>
  <c r="J478"/>
  <c r="BK477"/>
  <c r="J473"/>
  <c r="BK472"/>
  <c r="BK468"/>
  <c r="J466"/>
  <c r="J463"/>
  <c r="J462"/>
  <c r="BK460"/>
  <c r="J458"/>
  <c r="BK455"/>
  <c r="J452"/>
  <c r="BK450"/>
  <c r="BK449"/>
  <c r="J447"/>
  <c r="BK445"/>
  <c r="J442"/>
  <c r="J440"/>
  <c r="BK438"/>
  <c r="J435"/>
  <c r="BK434"/>
  <c r="J430"/>
  <c r="J428"/>
  <c r="J425"/>
  <c r="J422"/>
  <c r="BK421"/>
  <c r="BK418"/>
  <c r="BK417"/>
  <c r="BK415"/>
  <c r="BK413"/>
  <c r="BK409"/>
  <c r="J408"/>
  <c r="BK405"/>
  <c r="J403"/>
  <c r="J401"/>
  <c r="J399"/>
  <c r="J397"/>
  <c r="J395"/>
  <c r="J393"/>
  <c r="J391"/>
  <c r="J388"/>
  <c r="J386"/>
  <c r="J385"/>
  <c r="BK382"/>
  <c r="BK380"/>
  <c r="J378"/>
  <c r="BK376"/>
  <c r="J374"/>
  <c r="J372"/>
  <c r="J370"/>
  <c r="J367"/>
  <c r="BK365"/>
  <c r="BK363"/>
  <c r="J362"/>
  <c r="J360"/>
  <c r="J358"/>
  <c r="J356"/>
  <c r="BK355"/>
  <c r="J352"/>
  <c r="J351"/>
  <c r="J348"/>
  <c r="J347"/>
  <c r="BK344"/>
  <c r="J343"/>
  <c r="BK340"/>
  <c r="J340"/>
  <c r="J338"/>
  <c r="J334"/>
  <c r="BK332"/>
  <c r="BK330"/>
  <c r="J327"/>
  <c r="J326"/>
  <c r="J324"/>
  <c r="J322"/>
  <c r="BK319"/>
  <c r="BK316"/>
  <c r="J314"/>
  <c r="BK312"/>
  <c r="BK310"/>
  <c r="BK308"/>
  <c r="BK306"/>
  <c r="J304"/>
  <c r="J483"/>
  <c r="BK481"/>
  <c r="BK479"/>
  <c r="J477"/>
  <c r="BK474"/>
  <c r="J472"/>
  <c r="BK469"/>
  <c r="BK465"/>
  <c r="BK464"/>
  <c r="BK462"/>
  <c r="J460"/>
  <c r="BK458"/>
  <c r="BK456"/>
  <c r="BK453"/>
  <c r="J450"/>
  <c r="J448"/>
  <c r="BK446"/>
  <c r="J443"/>
  <c r="BK441"/>
  <c r="BK440"/>
  <c r="J437"/>
  <c r="BK435"/>
  <c r="BK433"/>
  <c r="BK432"/>
  <c r="J431"/>
  <c r="J429"/>
  <c r="BK427"/>
  <c r="BK422"/>
  <c r="BK420"/>
  <c r="J418"/>
  <c r="J416"/>
  <c r="BK414"/>
  <c r="J412"/>
  <c r="J409"/>
  <c r="J407"/>
  <c r="J405"/>
  <c r="BK403"/>
  <c r="BK401"/>
  <c r="BK399"/>
  <c r="BK397"/>
  <c r="BK395"/>
  <c r="J392"/>
  <c r="BK391"/>
  <c r="BK387"/>
  <c r="BK386"/>
  <c r="BK384"/>
  <c r="J382"/>
  <c r="BK379"/>
  <c r="J376"/>
  <c r="J375"/>
  <c r="BK373"/>
  <c r="BK370"/>
  <c r="BK369"/>
  <c r="BK362"/>
  <c r="BK359"/>
  <c r="BK358"/>
  <c r="J355"/>
  <c r="J353"/>
  <c r="BK351"/>
  <c r="J349"/>
  <c r="BK347"/>
  <c r="BK345"/>
  <c r="BK343"/>
  <c r="J341"/>
  <c r="BK338"/>
  <c r="BK334"/>
  <c r="J332"/>
  <c r="J329"/>
  <c r="J328"/>
  <c r="BK325"/>
  <c r="BK324"/>
  <c r="BK322"/>
  <c r="BK320"/>
  <c r="BK318"/>
  <c r="J316"/>
  <c r="BK314"/>
  <c r="J312"/>
  <c r="J310"/>
  <c r="J308"/>
  <c r="J305"/>
  <c r="J303"/>
  <c r="BK301"/>
  <c r="J299"/>
  <c r="BK296"/>
  <c r="BK294"/>
  <c r="BK291"/>
  <c r="BK290"/>
  <c r="BK287"/>
  <c r="BK285"/>
  <c r="J282"/>
  <c r="BK280"/>
  <c r="J274"/>
  <c r="BK270"/>
  <c r="BK267"/>
  <c r="BK266"/>
  <c r="J263"/>
  <c r="BK262"/>
  <c r="BK260"/>
  <c r="J257"/>
  <c r="J255"/>
  <c r="J252"/>
  <c r="J249"/>
  <c r="J248"/>
  <c r="BK246"/>
  <c r="BK244"/>
  <c r="J243"/>
  <c r="J240"/>
  <c r="BK239"/>
  <c r="BK238"/>
  <c r="J235"/>
  <c r="BK233"/>
  <c r="BK231"/>
  <c r="BK229"/>
  <c r="BK227"/>
  <c r="BK224"/>
  <c r="BK222"/>
  <c r="J220"/>
  <c r="BK217"/>
  <c r="J216"/>
  <c r="J214"/>
  <c r="J211"/>
  <c r="J209"/>
  <c r="J208"/>
  <c r="J206"/>
  <c r="BK203"/>
  <c r="BK201"/>
  <c r="BK199"/>
  <c r="BK197"/>
  <c r="J195"/>
  <c r="BK194"/>
  <c r="J191"/>
  <c r="BK190"/>
  <c r="BK187"/>
  <c r="BK186"/>
  <c r="J183"/>
  <c r="J180"/>
  <c r="BK179"/>
  <c r="J177"/>
  <c r="BK175"/>
  <c r="BK172"/>
  <c r="J170"/>
  <c r="BK168"/>
  <c r="J166"/>
  <c r="J164"/>
  <c r="J162"/>
  <c r="BK160"/>
  <c r="BK158"/>
  <c r="BK155"/>
  <c r="J154"/>
  <c r="J151"/>
  <c r="BK150"/>
  <c r="BK299"/>
  <c r="J295"/>
  <c r="J293"/>
  <c r="J291"/>
  <c r="J290"/>
  <c r="J287"/>
  <c r="J286"/>
  <c r="J283"/>
  <c r="J280"/>
  <c r="BK278"/>
  <c r="BK277"/>
  <c r="BK276"/>
  <c r="J275"/>
  <c r="BK274"/>
  <c r="J270"/>
  <c r="J268"/>
  <c r="J266"/>
  <c r="J264"/>
  <c r="J262"/>
  <c r="BK259"/>
  <c r="J256"/>
  <c r="BK254"/>
  <c r="BK252"/>
  <c r="J250"/>
  <c r="BK248"/>
  <c r="J246"/>
  <c r="J244"/>
  <c r="J241"/>
  <c r="J238"/>
  <c r="J237"/>
  <c r="BK234"/>
  <c r="J232"/>
  <c r="BK230"/>
  <c r="J228"/>
  <c r="J226"/>
  <c r="J224"/>
  <c r="BK221"/>
  <c r="BK218"/>
  <c r="BK216"/>
  <c r="BK214"/>
  <c r="J212"/>
  <c r="BK210"/>
  <c r="BK208"/>
  <c r="J205"/>
  <c r="BK204"/>
  <c r="J201"/>
  <c r="J199"/>
  <c r="J197"/>
  <c r="J194"/>
  <c r="J193"/>
  <c r="BK191"/>
  <c r="J189"/>
  <c r="J187"/>
  <c r="BK184"/>
  <c r="J182"/>
  <c r="BK181"/>
  <c r="BK177"/>
  <c r="J175"/>
  <c r="BK173"/>
  <c r="BK171"/>
  <c r="J168"/>
  <c r="BK167"/>
  <c r="BK165"/>
  <c r="J163"/>
  <c r="BK162"/>
  <c r="J160"/>
  <c r="J157"/>
  <c r="J155"/>
  <c r="J153"/>
  <c r="J150"/>
  <c r="J149"/>
  <c i="9" r="BK220"/>
  <c r="J217"/>
  <c r="BK216"/>
  <c r="J212"/>
  <c r="BK211"/>
  <c r="BK206"/>
  <c r="BK205"/>
  <c r="J203"/>
  <c r="BK201"/>
  <c r="BK199"/>
  <c r="J195"/>
  <c r="BK190"/>
  <c r="J188"/>
  <c r="BK186"/>
  <c r="J184"/>
  <c r="BK177"/>
  <c r="J176"/>
  <c r="BK174"/>
  <c r="BK172"/>
  <c r="BK169"/>
  <c r="BK168"/>
  <c r="BK166"/>
  <c r="BK162"/>
  <c r="J160"/>
  <c r="J158"/>
  <c r="J155"/>
  <c r="BK154"/>
  <c r="J151"/>
  <c r="J149"/>
  <c r="BK147"/>
  <c r="J145"/>
  <c r="J142"/>
  <c r="J141"/>
  <c r="J221"/>
  <c r="J220"/>
  <c r="BK217"/>
  <c r="BK214"/>
  <c r="BK212"/>
  <c r="J209"/>
  <c r="J206"/>
  <c r="J205"/>
  <c r="J201"/>
  <c r="J199"/>
  <c r="BK196"/>
  <c r="BK194"/>
  <c r="J193"/>
  <c r="J192"/>
  <c r="J190"/>
  <c r="J187"/>
  <c r="BK184"/>
  <c r="BK183"/>
  <c r="BK182"/>
  <c r="BK179"/>
  <c r="J177"/>
  <c r="J174"/>
  <c r="BK171"/>
  <c r="J170"/>
  <c r="J168"/>
  <c r="J166"/>
  <c r="J162"/>
  <c r="BK160"/>
  <c r="BK158"/>
  <c r="J157"/>
  <c r="BK155"/>
  <c r="BK153"/>
  <c r="BK151"/>
  <c r="BK149"/>
  <c r="J146"/>
  <c r="J144"/>
  <c r="BK141"/>
  <c r="J139"/>
  <c i="10" r="BK142"/>
  <c r="BK140"/>
  <c r="BK138"/>
  <c r="BK136"/>
  <c r="J133"/>
  <c r="J131"/>
  <c r="BK143"/>
  <c r="J141"/>
  <c r="J139"/>
  <c r="J137"/>
  <c r="BK133"/>
  <c r="BK131"/>
  <c i="11" r="J188"/>
  <c r="J186"/>
  <c r="J184"/>
  <c r="J183"/>
  <c r="BK179"/>
  <c r="J176"/>
  <c r="BK175"/>
  <c r="J172"/>
  <c r="BK170"/>
  <c r="BK168"/>
  <c r="J165"/>
  <c r="J164"/>
  <c r="BK161"/>
  <c r="J158"/>
  <c r="J157"/>
  <c r="J156"/>
  <c r="J153"/>
  <c r="J151"/>
  <c r="BK150"/>
  <c r="BK147"/>
  <c r="J147"/>
  <c r="BK144"/>
  <c r="BK143"/>
  <c r="BK140"/>
  <c r="BK137"/>
  <c r="J135"/>
  <c r="J134"/>
  <c r="BK132"/>
  <c r="BK188"/>
  <c r="J185"/>
  <c r="BK183"/>
  <c r="BK181"/>
  <c r="J178"/>
  <c r="BK176"/>
  <c r="J174"/>
  <c r="J171"/>
  <c r="J170"/>
  <c r="J167"/>
  <c r="BK164"/>
  <c r="J163"/>
  <c r="J160"/>
  <c r="BK159"/>
  <c r="BK156"/>
  <c r="BK154"/>
  <c r="J150"/>
  <c r="J148"/>
  <c r="BK145"/>
  <c r="J143"/>
  <c r="J141"/>
  <c r="J140"/>
  <c r="J137"/>
  <c r="BK134"/>
  <c r="BK133"/>
  <c i="12" r="BK182"/>
  <c r="J180"/>
  <c r="BK178"/>
  <c r="BK176"/>
  <c r="BK170"/>
  <c r="BK168"/>
  <c r="J166"/>
  <c r="BK164"/>
  <c r="J163"/>
  <c r="BK161"/>
  <c r="BK157"/>
  <c r="J155"/>
  <c r="BK153"/>
  <c r="J149"/>
  <c r="BK148"/>
  <c r="J147"/>
  <c r="BK145"/>
  <c r="BK141"/>
  <c r="BK138"/>
  <c r="BK136"/>
  <c r="BK135"/>
  <c r="J182"/>
  <c r="BK180"/>
  <c r="J176"/>
  <c r="BK172"/>
  <c r="J170"/>
  <c r="BK166"/>
  <c r="J165"/>
  <c r="BK163"/>
  <c r="J161"/>
  <c r="BK158"/>
  <c r="J156"/>
  <c r="BK155"/>
  <c r="J153"/>
  <c r="J150"/>
  <c r="BK147"/>
  <c r="J144"/>
  <c r="J141"/>
  <c r="J138"/>
  <c r="BK137"/>
  <c i="13" r="BK294"/>
  <c r="J293"/>
  <c r="J290"/>
  <c r="BK288"/>
  <c r="J286"/>
  <c r="J285"/>
  <c r="J281"/>
  <c r="J280"/>
  <c r="J276"/>
  <c r="BK275"/>
  <c r="J270"/>
  <c r="J264"/>
  <c r="BK262"/>
  <c r="BK261"/>
  <c r="J257"/>
  <c r="J256"/>
  <c r="J253"/>
  <c r="J250"/>
  <c r="BK249"/>
  <c r="J247"/>
  <c r="BK245"/>
  <c r="J243"/>
  <c r="BK241"/>
  <c r="J238"/>
  <c r="J236"/>
  <c r="J234"/>
  <c r="J232"/>
  <c r="J230"/>
  <c r="J228"/>
  <c r="BK226"/>
  <c r="J223"/>
  <c r="J222"/>
  <c r="J220"/>
  <c r="J219"/>
  <c r="J217"/>
  <c r="BK216"/>
  <c r="BK213"/>
  <c r="J212"/>
  <c r="J209"/>
  <c r="BK207"/>
  <c r="J205"/>
  <c r="BK202"/>
  <c r="BK201"/>
  <c r="BK198"/>
  <c r="J196"/>
  <c r="BK194"/>
  <c r="J192"/>
  <c r="J191"/>
  <c r="BK189"/>
  <c r="J187"/>
  <c r="J185"/>
  <c r="BK182"/>
  <c r="J179"/>
  <c r="BK177"/>
  <c r="BK173"/>
  <c r="J172"/>
  <c r="J169"/>
  <c r="BK165"/>
  <c r="J162"/>
  <c r="J161"/>
  <c r="BK159"/>
  <c r="J156"/>
  <c r="BK154"/>
  <c r="BK152"/>
  <c r="BK149"/>
  <c r="J146"/>
  <c r="BK142"/>
  <c r="J294"/>
  <c r="BK292"/>
  <c r="BK291"/>
  <c r="J288"/>
  <c r="BK287"/>
  <c r="BK284"/>
  <c r="J283"/>
  <c r="BK279"/>
  <c r="BK276"/>
  <c r="J274"/>
  <c r="BK271"/>
  <c r="BK269"/>
  <c r="BK266"/>
  <c r="J265"/>
  <c r="J263"/>
  <c r="J261"/>
  <c r="BK260"/>
  <c r="BK256"/>
  <c r="BK255"/>
  <c r="BK252"/>
  <c r="BK250"/>
  <c r="J249"/>
  <c r="BK247"/>
  <c r="J245"/>
  <c r="J242"/>
  <c r="J240"/>
  <c r="BK238"/>
  <c r="BK235"/>
  <c r="BK233"/>
  <c r="BK232"/>
  <c r="BK230"/>
  <c r="BK228"/>
  <c r="BK225"/>
  <c r="BK223"/>
  <c r="BK221"/>
  <c r="BK219"/>
  <c r="BK217"/>
  <c r="BK214"/>
  <c r="BK211"/>
  <c r="BK208"/>
  <c r="J207"/>
  <c r="J204"/>
  <c r="BK203"/>
  <c r="J201"/>
  <c r="J197"/>
  <c r="BK195"/>
  <c r="BK193"/>
  <c r="BK191"/>
  <c r="J189"/>
  <c r="BK187"/>
  <c r="BK185"/>
  <c r="J182"/>
  <c r="BK179"/>
  <c r="J177"/>
  <c r="J173"/>
  <c r="BK172"/>
  <c r="BK169"/>
  <c r="J165"/>
  <c r="BK162"/>
  <c r="J160"/>
  <c r="BK158"/>
  <c r="BK156"/>
  <c r="J154"/>
  <c r="J152"/>
  <c r="J149"/>
  <c r="BK148"/>
  <c r="BK145"/>
  <c r="J143"/>
  <c i="14" r="BK156"/>
  <c r="BK154"/>
  <c r="J152"/>
  <c r="BK150"/>
  <c r="BK146"/>
  <c r="J144"/>
  <c r="BK141"/>
  <c r="BK140"/>
  <c r="BK137"/>
  <c r="J134"/>
  <c r="J155"/>
  <c r="J153"/>
  <c r="J150"/>
  <c r="BK149"/>
  <c r="BK144"/>
  <c r="J142"/>
  <c r="J140"/>
  <c r="J137"/>
  <c r="BK135"/>
  <c i="15" r="J177"/>
  <c r="J175"/>
  <c r="J173"/>
  <c r="BK170"/>
  <c r="J167"/>
  <c r="BK164"/>
  <c r="J162"/>
  <c r="J160"/>
  <c r="BK157"/>
  <c r="BK156"/>
  <c r="BK153"/>
  <c r="BK151"/>
  <c r="J149"/>
  <c r="J147"/>
  <c r="J145"/>
  <c r="BK143"/>
  <c r="J141"/>
  <c r="BK138"/>
  <c r="BK137"/>
  <c r="BK134"/>
  <c r="BK177"/>
  <c r="BK174"/>
  <c r="J172"/>
  <c r="J170"/>
  <c r="BK167"/>
  <c r="BK166"/>
  <c r="BK163"/>
  <c r="BK161"/>
  <c r="BK159"/>
  <c r="J156"/>
  <c r="J154"/>
  <c r="J152"/>
  <c r="J150"/>
  <c r="BK147"/>
  <c r="BK146"/>
  <c r="J143"/>
  <c r="J142"/>
  <c r="BK140"/>
  <c r="J137"/>
  <c r="J135"/>
  <c i="16" r="BK158"/>
  <c r="BK156"/>
  <c r="BK154"/>
  <c r="J152"/>
  <c r="BK151"/>
  <c r="BK146"/>
  <c r="J144"/>
  <c r="BK141"/>
  <c r="BK140"/>
  <c r="J138"/>
  <c r="BK136"/>
  <c r="J133"/>
  <c r="J158"/>
  <c r="J156"/>
  <c r="J154"/>
  <c r="J153"/>
  <c r="J149"/>
  <c r="J146"/>
  <c r="BK144"/>
  <c r="J141"/>
  <c r="BK139"/>
  <c r="J136"/>
  <c r="J135"/>
  <c r="BK133"/>
  <c i="2" r="BK218"/>
  <c r="J215"/>
  <c r="J214"/>
  <c r="J212"/>
  <c r="J211"/>
  <c r="J209"/>
  <c r="J206"/>
  <c r="BK203"/>
  <c r="J201"/>
  <c r="J198"/>
  <c r="J195"/>
  <c r="J192"/>
  <c r="BK188"/>
  <c r="BK184"/>
  <c r="BK182"/>
  <c r="BK180"/>
  <c r="BK176"/>
  <c r="J174"/>
  <c r="BK172"/>
  <c r="BK170"/>
  <c r="J168"/>
  <c r="J166"/>
  <c r="J165"/>
  <c r="BK163"/>
  <c r="J160"/>
  <c r="BK158"/>
  <c r="BK156"/>
  <c r="BK154"/>
  <c r="BK152"/>
  <c r="J150"/>
  <c r="BK148"/>
  <c r="J146"/>
  <c i="1" r="AS94"/>
  <c i="2" r="BK197"/>
  <c r="BK194"/>
  <c r="BK189"/>
  <c r="BK186"/>
  <c r="J182"/>
  <c r="J180"/>
  <c r="J176"/>
  <c r="J173"/>
  <c r="J171"/>
  <c r="BK169"/>
  <c r="BK168"/>
  <c r="BK166"/>
  <c r="BK164"/>
  <c r="BK160"/>
  <c r="J158"/>
  <c r="J156"/>
  <c r="J154"/>
  <c r="J152"/>
  <c r="BK150"/>
  <c r="J148"/>
  <c r="BK145"/>
  <c i="3" r="BK399"/>
  <c r="BK396"/>
  <c r="J391"/>
  <c r="J381"/>
  <c r="BK375"/>
  <c r="J368"/>
  <c r="BK405"/>
  <c r="BK404"/>
  <c r="BK402"/>
  <c r="J400"/>
  <c r="J395"/>
  <c r="BK390"/>
  <c r="J387"/>
  <c r="J380"/>
  <c r="J377"/>
  <c r="BK372"/>
  <c r="J365"/>
  <c r="BK362"/>
  <c r="BK357"/>
  <c r="J354"/>
  <c r="J350"/>
  <c r="BK345"/>
  <c r="J344"/>
  <c r="BK338"/>
  <c r="J334"/>
  <c r="J329"/>
  <c r="J325"/>
  <c r="J323"/>
  <c r="J321"/>
  <c r="BK319"/>
  <c r="BK315"/>
  <c r="J309"/>
  <c r="J300"/>
  <c r="BK298"/>
  <c r="J295"/>
  <c r="J290"/>
  <c r="J287"/>
  <c r="J284"/>
  <c r="BK280"/>
  <c r="J272"/>
  <c r="BK270"/>
  <c r="J267"/>
  <c r="J264"/>
  <c r="BK260"/>
  <c r="BK255"/>
  <c r="J247"/>
  <c r="J243"/>
  <c r="BK238"/>
  <c r="BK234"/>
  <c r="J228"/>
  <c r="BK223"/>
  <c r="BK218"/>
  <c r="BK215"/>
  <c r="BK208"/>
  <c r="J206"/>
  <c r="BK203"/>
  <c r="J199"/>
  <c r="BK401"/>
  <c r="J399"/>
  <c r="J396"/>
  <c r="J394"/>
  <c r="BK391"/>
  <c r="BK388"/>
  <c r="BK385"/>
  <c r="BK383"/>
  <c r="BK380"/>
  <c r="BK377"/>
  <c r="J375"/>
  <c r="BK373"/>
  <c r="J372"/>
  <c r="J369"/>
  <c r="BK366"/>
  <c r="J362"/>
  <c r="J360"/>
  <c r="J358"/>
  <c r="J353"/>
  <c r="BK351"/>
  <c r="J349"/>
  <c r="J345"/>
  <c r="BK344"/>
  <c r="J341"/>
  <c r="J340"/>
  <c r="J338"/>
  <c r="BK336"/>
  <c r="BK334"/>
  <c r="BK332"/>
  <c r="BK331"/>
  <c r="BK329"/>
  <c r="BK327"/>
  <c r="BK325"/>
  <c r="BK323"/>
  <c r="BK320"/>
  <c r="J318"/>
  <c r="J316"/>
  <c r="J314"/>
  <c r="BK312"/>
  <c r="BK310"/>
  <c r="BK308"/>
  <c r="BK305"/>
  <c r="BK303"/>
  <c r="J302"/>
  <c r="J297"/>
  <c r="BK295"/>
  <c r="BK292"/>
  <c r="BK290"/>
  <c r="BK287"/>
  <c r="J286"/>
  <c r="BK281"/>
  <c r="BK278"/>
  <c r="BK277"/>
  <c r="BK274"/>
  <c r="BK271"/>
  <c r="BK268"/>
  <c r="BK265"/>
  <c r="BK263"/>
  <c r="J260"/>
  <c r="J258"/>
  <c r="J256"/>
  <c r="BK254"/>
  <c r="BK252"/>
  <c r="J250"/>
  <c r="J245"/>
  <c r="BK242"/>
  <c r="BK240"/>
  <c r="BK237"/>
  <c r="BK233"/>
  <c r="J231"/>
  <c r="BK227"/>
  <c r="BK225"/>
  <c r="J223"/>
  <c r="BK221"/>
  <c r="J219"/>
  <c r="J218"/>
  <c r="J216"/>
  <c r="BK211"/>
  <c r="BK209"/>
  <c r="BK206"/>
  <c r="J204"/>
  <c r="BK202"/>
  <c r="J200"/>
  <c r="BK197"/>
  <c r="BK195"/>
  <c r="BK192"/>
  <c r="J189"/>
  <c r="J187"/>
  <c r="BK185"/>
  <c r="J182"/>
  <c r="BK180"/>
  <c r="J179"/>
  <c r="BK177"/>
  <c r="J177"/>
  <c r="BK175"/>
  <c r="BK171"/>
  <c r="BK169"/>
  <c r="J165"/>
  <c r="BK163"/>
  <c r="BK162"/>
  <c r="J160"/>
  <c r="BK157"/>
  <c r="J366"/>
  <c r="J361"/>
  <c r="J357"/>
  <c r="BK355"/>
  <c r="BK353"/>
  <c r="J351"/>
  <c r="BK346"/>
  <c r="BK341"/>
  <c r="J333"/>
  <c r="BK330"/>
  <c r="J327"/>
  <c r="BK318"/>
  <c r="BK314"/>
  <c r="J310"/>
  <c r="J307"/>
  <c r="J304"/>
  <c r="J303"/>
  <c r="J296"/>
  <c r="BK293"/>
  <c r="J291"/>
  <c r="BK285"/>
  <c r="J282"/>
  <c r="J281"/>
  <c r="BK279"/>
  <c r="J277"/>
  <c r="BK269"/>
  <c r="J265"/>
  <c r="BK258"/>
  <c r="BK256"/>
  <c r="J253"/>
  <c r="BK251"/>
  <c r="BK243"/>
  <c r="J240"/>
  <c r="J238"/>
  <c r="J233"/>
  <c r="BK231"/>
  <c r="BK228"/>
  <c r="J226"/>
  <c r="BK222"/>
  <c r="BK216"/>
  <c r="BK213"/>
  <c r="J209"/>
  <c r="BK204"/>
  <c r="BK201"/>
  <c r="J195"/>
  <c r="J192"/>
  <c r="J186"/>
  <c r="J183"/>
  <c r="J180"/>
  <c r="J176"/>
  <c r="J173"/>
  <c r="J170"/>
  <c r="J162"/>
  <c r="BK159"/>
  <c i="4" r="BK357"/>
  <c r="BK355"/>
  <c r="BK354"/>
  <c r="J352"/>
  <c r="J350"/>
  <c r="J347"/>
  <c r="BK345"/>
  <c r="J343"/>
  <c r="J339"/>
  <c r="BK337"/>
  <c r="BK335"/>
  <c r="BK333"/>
  <c r="J331"/>
  <c r="J329"/>
  <c r="J326"/>
  <c r="BK324"/>
  <c r="J322"/>
  <c r="BK320"/>
  <c r="J318"/>
  <c r="J316"/>
  <c r="BK314"/>
  <c r="BK312"/>
  <c r="BK310"/>
  <c r="BK308"/>
  <c r="J305"/>
  <c r="J303"/>
  <c r="J302"/>
  <c r="BK300"/>
  <c r="BK298"/>
  <c r="J295"/>
  <c r="J293"/>
  <c r="J356"/>
  <c r="J353"/>
  <c r="J351"/>
  <c r="BK350"/>
  <c r="BK347"/>
  <c r="BK346"/>
  <c r="J344"/>
  <c r="BK340"/>
  <c r="BK338"/>
  <c r="BK336"/>
  <c r="J334"/>
  <c r="BK332"/>
  <c r="J330"/>
  <c r="BK328"/>
  <c r="BK326"/>
  <c r="J324"/>
  <c r="BK322"/>
  <c r="J320"/>
  <c r="BK318"/>
  <c r="BK316"/>
  <c r="J314"/>
  <c r="J312"/>
  <c r="J310"/>
  <c r="J308"/>
  <c r="BK307"/>
  <c r="BK306"/>
  <c r="BK303"/>
  <c r="J301"/>
  <c r="BK299"/>
  <c r="BK296"/>
  <c r="J294"/>
  <c r="BK293"/>
  <c r="BK291"/>
  <c r="J289"/>
  <c r="J287"/>
  <c r="BK285"/>
  <c r="BK283"/>
  <c r="BK282"/>
  <c r="J280"/>
  <c r="J278"/>
  <c r="BK276"/>
  <c r="BK274"/>
  <c r="J272"/>
  <c r="BK271"/>
  <c r="J269"/>
  <c r="BK267"/>
  <c r="BK265"/>
  <c r="BK263"/>
  <c r="J261"/>
  <c r="J259"/>
  <c r="BK257"/>
  <c r="BK255"/>
  <c r="J253"/>
  <c r="J251"/>
  <c r="BK248"/>
  <c r="J246"/>
  <c r="J244"/>
  <c r="BK242"/>
  <c r="J240"/>
  <c r="J238"/>
  <c r="BK236"/>
  <c r="BK234"/>
  <c r="J232"/>
  <c r="BK230"/>
  <c r="J228"/>
  <c r="BK225"/>
  <c r="J224"/>
  <c r="BK222"/>
  <c r="BK220"/>
  <c r="BK218"/>
  <c r="J216"/>
  <c r="J213"/>
  <c r="J210"/>
  <c r="J208"/>
  <c r="J206"/>
  <c r="J204"/>
  <c r="J202"/>
  <c r="BK200"/>
  <c r="BK198"/>
  <c r="BK196"/>
  <c r="J194"/>
  <c r="J192"/>
  <c r="J190"/>
  <c r="J186"/>
  <c r="J184"/>
  <c r="BK182"/>
  <c r="J180"/>
  <c r="BK177"/>
  <c r="BK175"/>
  <c r="BK173"/>
  <c r="BK171"/>
  <c r="J169"/>
  <c r="J167"/>
  <c r="J165"/>
  <c r="J163"/>
  <c r="J160"/>
  <c r="J158"/>
  <c r="J157"/>
  <c r="J155"/>
  <c r="J153"/>
  <c r="BK151"/>
  <c r="J149"/>
  <c r="J148"/>
  <c r="J146"/>
  <c r="BK144"/>
  <c r="BK142"/>
  <c r="J291"/>
  <c r="BK289"/>
  <c r="BK287"/>
  <c r="J285"/>
  <c r="J283"/>
  <c r="BK281"/>
  <c r="BK279"/>
  <c r="J277"/>
  <c r="BK275"/>
  <c r="J273"/>
  <c r="J271"/>
  <c r="BK269"/>
  <c r="J267"/>
  <c r="J265"/>
  <c r="J263"/>
  <c r="BK261"/>
  <c r="BK259"/>
  <c r="J257"/>
  <c r="J255"/>
  <c r="BK252"/>
  <c r="J250"/>
  <c r="J247"/>
  <c r="J245"/>
  <c r="BK243"/>
  <c r="BK241"/>
  <c r="BK238"/>
  <c r="J236"/>
  <c r="J234"/>
  <c r="J230"/>
  <c r="BK227"/>
  <c r="J225"/>
  <c r="J223"/>
  <c r="J221"/>
  <c r="J219"/>
  <c r="J217"/>
  <c r="J215"/>
  <c r="BK212"/>
  <c r="BK210"/>
  <c r="BK208"/>
  <c r="BK206"/>
  <c r="BK204"/>
  <c r="BK203"/>
  <c r="J200"/>
  <c r="J198"/>
  <c r="J196"/>
  <c r="BK194"/>
  <c r="BK192"/>
  <c r="BK190"/>
  <c r="BK186"/>
  <c r="BK184"/>
  <c r="J182"/>
  <c r="BK180"/>
  <c r="J177"/>
  <c r="J175"/>
  <c r="J173"/>
  <c r="J171"/>
  <c r="BK169"/>
  <c r="BK167"/>
  <c r="BK165"/>
  <c r="BK163"/>
  <c r="BK160"/>
  <c r="BK157"/>
  <c r="BK155"/>
  <c r="J154"/>
  <c r="BK152"/>
  <c r="BK150"/>
  <c r="BK147"/>
  <c r="J145"/>
  <c r="J143"/>
  <c i="5" r="J198"/>
  <c r="J195"/>
  <c r="J193"/>
  <c r="BK191"/>
  <c r="J189"/>
  <c r="J186"/>
  <c r="J184"/>
  <c r="BK181"/>
  <c r="J180"/>
  <c r="BK178"/>
  <c r="J176"/>
  <c r="J174"/>
  <c r="BK169"/>
  <c r="BK167"/>
  <c r="J164"/>
  <c r="BK162"/>
  <c r="BK160"/>
  <c r="BK158"/>
  <c r="BK156"/>
  <c r="BK152"/>
  <c r="BK149"/>
  <c r="J147"/>
  <c r="BK145"/>
  <c r="BK143"/>
  <c r="BK141"/>
  <c r="BK139"/>
  <c r="BK196"/>
  <c r="J194"/>
  <c r="BK192"/>
  <c r="BK190"/>
  <c r="BK189"/>
  <c r="BK187"/>
  <c r="J183"/>
  <c r="BK182"/>
  <c r="BK180"/>
  <c r="J179"/>
  <c r="J178"/>
  <c r="BK177"/>
  <c r="BK175"/>
  <c r="BK171"/>
  <c r="BK168"/>
  <c r="BK164"/>
  <c r="J162"/>
  <c r="BK159"/>
  <c r="J156"/>
  <c r="J152"/>
  <c r="J148"/>
  <c r="J146"/>
  <c r="J143"/>
  <c r="J141"/>
  <c r="J139"/>
  <c i="6" r="BK228"/>
  <c r="BK224"/>
  <c r="BK217"/>
  <c r="J212"/>
  <c r="BK208"/>
  <c r="J204"/>
  <c r="J198"/>
  <c r="J196"/>
  <c r="J191"/>
  <c r="J188"/>
  <c r="BK184"/>
  <c r="BK181"/>
  <c r="J177"/>
  <c r="BK173"/>
  <c r="BK169"/>
  <c r="BK164"/>
  <c r="BK161"/>
  <c r="J157"/>
  <c r="J153"/>
  <c r="BK150"/>
  <c r="BK147"/>
  <c r="BK144"/>
  <c r="BK139"/>
  <c r="J228"/>
  <c r="J225"/>
  <c r="BK220"/>
  <c r="J215"/>
  <c r="J210"/>
  <c r="BK205"/>
  <c r="BK200"/>
  <c r="BK196"/>
  <c r="J192"/>
  <c r="BK188"/>
  <c r="J182"/>
  <c r="BK178"/>
  <c r="BK175"/>
  <c r="J169"/>
  <c r="J164"/>
  <c r="J161"/>
  <c r="BK157"/>
  <c r="BK154"/>
  <c r="J149"/>
  <c r="J141"/>
  <c r="J138"/>
  <c i="7" r="BK265"/>
  <c r="J262"/>
  <c r="J259"/>
  <c r="J255"/>
  <c r="J250"/>
  <c r="J247"/>
  <c r="BK242"/>
  <c r="BK238"/>
  <c r="J234"/>
  <c r="BK230"/>
  <c r="J226"/>
  <c r="J222"/>
  <c r="J218"/>
  <c r="J215"/>
  <c r="J211"/>
  <c r="J208"/>
  <c r="J204"/>
  <c r="J201"/>
  <c r="BK197"/>
  <c r="J193"/>
  <c r="BK189"/>
  <c r="J186"/>
  <c r="J182"/>
  <c r="BK179"/>
  <c r="J176"/>
  <c r="BK173"/>
  <c r="J171"/>
  <c r="BK167"/>
  <c r="J163"/>
  <c r="BK153"/>
  <c r="J149"/>
  <c r="BK146"/>
  <c r="J143"/>
  <c r="BK139"/>
  <c r="J135"/>
  <c r="BK274"/>
  <c r="BK272"/>
  <c r="BK270"/>
  <c r="J266"/>
  <c r="J263"/>
  <c r="BK258"/>
  <c r="J253"/>
  <c r="BK249"/>
  <c r="BK244"/>
  <c r="J240"/>
  <c r="J236"/>
  <c r="BK232"/>
  <c r="BK228"/>
  <c r="BK224"/>
  <c r="J220"/>
  <c r="J216"/>
  <c r="J212"/>
  <c r="J209"/>
  <c r="BK206"/>
  <c r="BK201"/>
  <c r="J195"/>
  <c r="BK192"/>
  <c r="BK188"/>
  <c r="BK184"/>
  <c r="BK180"/>
  <c r="J175"/>
  <c r="J170"/>
  <c r="J167"/>
  <c r="J162"/>
  <c r="J157"/>
  <c r="J153"/>
  <c r="BK149"/>
  <c r="J146"/>
  <c r="BK142"/>
  <c r="J138"/>
  <c r="BK134"/>
  <c i="8" r="J481"/>
  <c r="BK476"/>
  <c r="BK471"/>
  <c r="J464"/>
  <c r="BK459"/>
  <c r="J456"/>
  <c r="J453"/>
  <c r="BK448"/>
  <c r="BK443"/>
  <c r="J441"/>
  <c r="BK437"/>
  <c r="BK431"/>
  <c r="J427"/>
  <c r="J424"/>
  <c r="BK419"/>
  <c r="BK416"/>
  <c r="BK412"/>
  <c r="BK407"/>
  <c r="J404"/>
  <c r="J400"/>
  <c r="J396"/>
  <c r="BK392"/>
  <c r="J387"/>
  <c r="BK383"/>
  <c r="J381"/>
  <c r="BK377"/>
  <c r="J373"/>
  <c r="J369"/>
  <c r="J366"/>
  <c r="J361"/>
  <c r="J359"/>
  <c r="J354"/>
  <c r="BK349"/>
  <c r="J345"/>
  <c r="BK341"/>
  <c r="BK335"/>
  <c r="BK331"/>
  <c r="BK328"/>
  <c r="J323"/>
  <c r="J320"/>
  <c r="BK317"/>
  <c r="BK313"/>
  <c r="BK309"/>
  <c r="BK305"/>
  <c r="J302"/>
  <c r="BK480"/>
  <c r="J476"/>
  <c r="BK473"/>
  <c r="J468"/>
  <c r="BK463"/>
  <c r="J459"/>
  <c r="J455"/>
  <c r="BK452"/>
  <c r="J449"/>
  <c r="J445"/>
  <c r="J438"/>
  <c r="J434"/>
  <c r="J433"/>
  <c r="BK430"/>
  <c r="BK426"/>
  <c r="BK424"/>
  <c r="J419"/>
  <c r="J415"/>
  <c r="J410"/>
  <c r="BK406"/>
  <c r="BK402"/>
  <c r="BK398"/>
  <c r="BK394"/>
  <c r="BK390"/>
  <c r="J383"/>
  <c r="J380"/>
  <c r="J377"/>
  <c r="BK374"/>
  <c r="BK371"/>
  <c r="BK367"/>
  <c r="BK366"/>
  <c r="J364"/>
  <c r="BK361"/>
  <c r="BK357"/>
  <c r="BK354"/>
  <c r="BK350"/>
  <c r="J346"/>
  <c r="J342"/>
  <c r="J335"/>
  <c r="J331"/>
  <c r="BK327"/>
  <c r="BK323"/>
  <c r="J319"/>
  <c r="J315"/>
  <c r="J313"/>
  <c r="J309"/>
  <c r="J306"/>
  <c r="BK302"/>
  <c r="BK298"/>
  <c r="BK293"/>
  <c r="J289"/>
  <c r="BK286"/>
  <c r="BK281"/>
  <c r="J273"/>
  <c r="BK269"/>
  <c r="BK265"/>
  <c r="J259"/>
  <c r="J254"/>
  <c r="J251"/>
  <c r="J247"/>
  <c r="BK243"/>
  <c r="BK241"/>
  <c r="BK237"/>
  <c r="J234"/>
  <c r="J230"/>
  <c r="BK226"/>
  <c r="J223"/>
  <c r="J218"/>
  <c r="J213"/>
  <c r="J210"/>
  <c r="BK205"/>
  <c r="BK202"/>
  <c r="BK198"/>
  <c r="BK193"/>
  <c r="BK189"/>
  <c r="J184"/>
  <c r="J181"/>
  <c r="J178"/>
  <c r="J176"/>
  <c r="J173"/>
  <c r="BK169"/>
  <c r="J165"/>
  <c r="J161"/>
  <c r="BK157"/>
  <c r="BK153"/>
  <c r="BK149"/>
  <c r="J298"/>
  <c r="J294"/>
  <c r="BK288"/>
  <c r="BK282"/>
  <c r="BK279"/>
  <c r="J277"/>
  <c r="BK275"/>
  <c r="BK272"/>
  <c r="J267"/>
  <c r="BK263"/>
  <c r="J260"/>
  <c r="BK255"/>
  <c r="BK253"/>
  <c r="BK249"/>
  <c r="J245"/>
  <c r="BK240"/>
  <c r="J236"/>
  <c r="J233"/>
  <c r="J229"/>
  <c r="BK223"/>
  <c r="BK220"/>
  <c r="BK215"/>
  <c r="BK211"/>
  <c r="BK207"/>
  <c r="J203"/>
  <c r="J198"/>
  <c r="BK195"/>
  <c r="J190"/>
  <c r="J186"/>
  <c r="BK183"/>
  <c r="BK180"/>
  <c r="BK176"/>
  <c r="J169"/>
  <c r="BK164"/>
  <c r="BK159"/>
  <c r="J156"/>
  <c r="BK152"/>
  <c r="J148"/>
  <c i="9" r="J219"/>
  <c r="BK215"/>
  <c r="BK209"/>
  <c r="BK203"/>
  <c r="J200"/>
  <c r="J196"/>
  <c r="BK189"/>
  <c r="J185"/>
  <c r="J182"/>
  <c r="BK175"/>
  <c r="J171"/>
  <c r="J165"/>
  <c r="BK161"/>
  <c r="BK157"/>
  <c r="BK152"/>
  <c r="J148"/>
  <c r="BK144"/>
  <c r="J140"/>
  <c r="BK219"/>
  <c r="J215"/>
  <c r="J211"/>
  <c r="J202"/>
  <c r="BK200"/>
  <c r="BK195"/>
  <c r="BK193"/>
  <c r="BK191"/>
  <c r="BK188"/>
  <c r="BK185"/>
  <c r="J178"/>
  <c r="J175"/>
  <c r="J172"/>
  <c r="J169"/>
  <c r="BK165"/>
  <c r="J161"/>
  <c r="BK156"/>
  <c r="J152"/>
  <c r="BK148"/>
  <c r="BK145"/>
  <c r="BK142"/>
  <c i="10" r="J143"/>
  <c r="BK139"/>
  <c r="BK134"/>
  <c r="J130"/>
  <c r="J138"/>
  <c r="J134"/>
  <c r="BK130"/>
  <c i="11" r="BK185"/>
  <c r="J181"/>
  <c r="J177"/>
  <c r="J173"/>
  <c r="BK169"/>
  <c r="BK166"/>
  <c r="BK163"/>
  <c r="BK160"/>
  <c r="J155"/>
  <c r="BK152"/>
  <c r="BK148"/>
  <c r="J145"/>
  <c r="BK141"/>
  <c r="BK138"/>
  <c r="J133"/>
  <c r="BK186"/>
  <c r="BK184"/>
  <c r="J179"/>
  <c r="J175"/>
  <c r="BK173"/>
  <c r="J169"/>
  <c r="BK165"/>
  <c r="J162"/>
  <c r="BK158"/>
  <c r="BK153"/>
  <c r="J149"/>
  <c r="J144"/>
  <c r="BK139"/>
  <c r="J136"/>
  <c i="12" r="J179"/>
  <c r="BK175"/>
  <c r="J172"/>
  <c r="BK165"/>
  <c r="BK160"/>
  <c r="BK156"/>
  <c r="J151"/>
  <c r="J146"/>
  <c r="J142"/>
  <c r="BK139"/>
  <c r="J136"/>
  <c r="J181"/>
  <c r="J178"/>
  <c r="J175"/>
  <c r="J168"/>
  <c r="BK162"/>
  <c r="J160"/>
  <c r="BK151"/>
  <c r="BK146"/>
  <c r="BK142"/>
  <c r="J139"/>
  <c i="13" r="J292"/>
  <c r="BK289"/>
  <c r="BK283"/>
  <c r="J277"/>
  <c r="BK274"/>
  <c r="J271"/>
  <c r="BK263"/>
  <c r="J260"/>
  <c r="BK254"/>
  <c r="J252"/>
  <c r="BK248"/>
  <c r="BK244"/>
  <c r="BK240"/>
  <c r="J237"/>
  <c r="J235"/>
  <c r="BK229"/>
  <c r="J214"/>
  <c r="J211"/>
  <c r="J208"/>
  <c r="BK204"/>
  <c r="J200"/>
  <c r="BK197"/>
  <c r="J193"/>
  <c r="BK188"/>
  <c r="J184"/>
  <c r="J181"/>
  <c r="J176"/>
  <c r="J171"/>
  <c r="J166"/>
  <c r="BK160"/>
  <c r="J157"/>
  <c r="BK153"/>
  <c r="BK150"/>
  <c r="J147"/>
  <c r="J144"/>
  <c r="BK143"/>
  <c r="BK293"/>
  <c r="BK290"/>
  <c r="BK286"/>
  <c r="BK281"/>
  <c r="BK277"/>
  <c r="J273"/>
  <c r="J266"/>
  <c r="J262"/>
  <c r="BK257"/>
  <c r="BK253"/>
  <c r="J251"/>
  <c r="J248"/>
  <c r="J244"/>
  <c r="J239"/>
  <c r="BK236"/>
  <c r="J233"/>
  <c r="J229"/>
  <c r="J226"/>
  <c r="BK222"/>
  <c r="BK218"/>
  <c r="BK215"/>
  <c r="BK212"/>
  <c r="BK209"/>
  <c r="J206"/>
  <c r="J202"/>
  <c r="BK199"/>
  <c r="J194"/>
  <c r="J190"/>
  <c r="J186"/>
  <c r="BK183"/>
  <c r="J178"/>
  <c r="BK175"/>
  <c r="BK171"/>
  <c r="BK166"/>
  <c r="BK161"/>
  <c r="BK157"/>
  <c r="J153"/>
  <c r="J150"/>
  <c r="BK146"/>
  <c r="J142"/>
  <c i="14" r="BK155"/>
  <c r="J151"/>
  <c r="BK147"/>
  <c r="BK142"/>
  <c r="J136"/>
  <c r="J154"/>
  <c r="BK151"/>
  <c r="J146"/>
  <c r="J141"/>
  <c r="BK136"/>
  <c i="15" r="BK176"/>
  <c r="BK172"/>
  <c r="BK168"/>
  <c r="J163"/>
  <c r="J159"/>
  <c r="BK154"/>
  <c r="BK150"/>
  <c r="J146"/>
  <c r="BK142"/>
  <c r="J139"/>
  <c r="BK136"/>
  <c r="J176"/>
  <c r="BK173"/>
  <c r="J168"/>
  <c r="BK162"/>
  <c r="J157"/>
  <c r="J153"/>
  <c r="BK149"/>
  <c r="J144"/>
  <c r="BK139"/>
  <c r="J136"/>
  <c i="16" r="J157"/>
  <c r="BK153"/>
  <c r="BK149"/>
  <c r="BK145"/>
  <c r="J142"/>
  <c r="J139"/>
  <c r="BK135"/>
  <c r="BK155"/>
  <c r="J151"/>
  <c r="J145"/>
  <c r="BK142"/>
  <c r="BK138"/>
  <c i="5" r="BK184"/>
  <c i="6" r="J226"/>
  <c r="J221"/>
  <c r="BK216"/>
  <c r="J211"/>
  <c r="BK206"/>
  <c r="BK203"/>
  <c r="BK199"/>
  <c r="J194"/>
  <c r="J190"/>
  <c r="BK186"/>
  <c r="BK183"/>
  <c r="J179"/>
  <c r="J175"/>
  <c r="J171"/>
  <c r="BK167"/>
  <c r="J162"/>
  <c r="BK159"/>
  <c r="J155"/>
  <c r="BK149"/>
  <c r="J146"/>
  <c r="BK141"/>
  <c r="J230"/>
  <c r="J227"/>
  <c r="J224"/>
  <c r="BK218"/>
  <c r="BK212"/>
  <c r="J207"/>
  <c r="BK204"/>
  <c r="BK202"/>
  <c r="BK198"/>
  <c r="BK195"/>
  <c r="BK191"/>
  <c r="J184"/>
  <c r="J180"/>
  <c r="BK177"/>
  <c r="BK174"/>
  <c r="BK171"/>
  <c r="BK165"/>
  <c r="J160"/>
  <c r="BK156"/>
  <c r="BK152"/>
  <c r="J148"/>
  <c r="J144"/>
  <c r="J139"/>
  <c i="7" r="J268"/>
  <c r="BK263"/>
  <c r="J260"/>
  <c r="BK256"/>
  <c r="J252"/>
  <c r="J248"/>
  <c r="BK243"/>
  <c r="BK239"/>
  <c r="BK236"/>
  <c r="J232"/>
  <c r="J228"/>
  <c r="J224"/>
  <c r="BK220"/>
  <c r="BK216"/>
  <c r="BK212"/>
  <c r="BK209"/>
  <c r="J203"/>
  <c r="BK200"/>
  <c r="BK195"/>
  <c r="J192"/>
  <c r="J188"/>
  <c r="J183"/>
  <c r="J180"/>
  <c r="BK177"/>
  <c r="BK172"/>
  <c r="J169"/>
  <c r="J165"/>
  <c r="BK161"/>
  <c r="BK157"/>
  <c r="J155"/>
  <c r="J151"/>
  <c r="BK147"/>
  <c r="J141"/>
  <c r="BK137"/>
  <c r="BK275"/>
  <c r="J274"/>
  <c r="J272"/>
  <c r="J270"/>
  <c r="J265"/>
  <c r="BK260"/>
  <c r="BK255"/>
  <c r="BK251"/>
  <c r="BK247"/>
  <c r="J242"/>
  <c r="J238"/>
  <c r="BK234"/>
  <c r="J230"/>
  <c r="J225"/>
  <c r="J221"/>
  <c r="BK218"/>
  <c r="BK214"/>
  <c r="J210"/>
  <c r="BK205"/>
  <c r="BK203"/>
  <c r="J198"/>
  <c r="J194"/>
  <c r="J190"/>
  <c r="BK186"/>
  <c r="BK182"/>
  <c r="J177"/>
  <c r="BK171"/>
  <c r="J166"/>
  <c r="J164"/>
  <c r="BK159"/>
  <c r="J154"/>
  <c r="BK150"/>
  <c r="J147"/>
  <c r="BK143"/>
  <c r="J139"/>
  <c r="BK136"/>
  <c i="8" r="J482"/>
  <c r="J479"/>
  <c r="J474"/>
  <c r="J469"/>
  <c r="J465"/>
  <c r="J461"/>
  <c r="J457"/>
  <c r="J454"/>
  <c r="BK451"/>
  <c r="J446"/>
  <c r="BK439"/>
  <c r="BK436"/>
  <c r="BK429"/>
  <c r="J426"/>
  <c r="J420"/>
  <c r="J414"/>
  <c r="BK410"/>
  <c r="J406"/>
  <c r="J402"/>
  <c r="J398"/>
  <c r="J394"/>
  <c r="J390"/>
  <c r="J384"/>
  <c r="J379"/>
  <c r="BK375"/>
  <c r="J371"/>
  <c r="J368"/>
  <c r="BK364"/>
  <c r="J357"/>
  <c r="BK353"/>
  <c r="J350"/>
  <c r="BK346"/>
  <c r="BK342"/>
  <c r="J339"/>
  <c r="BK333"/>
  <c r="BK329"/>
  <c r="J325"/>
  <c r="J321"/>
  <c r="J318"/>
  <c r="BK315"/>
  <c r="J311"/>
  <c r="BK307"/>
  <c r="BK303"/>
  <c r="BK482"/>
  <c r="BK478"/>
  <c r="J471"/>
  <c r="BK466"/>
  <c r="BK461"/>
  <c r="BK457"/>
  <c r="BK454"/>
  <c r="J451"/>
  <c r="BK447"/>
  <c r="BK442"/>
  <c r="J439"/>
  <c r="J436"/>
  <c r="J432"/>
  <c r="BK428"/>
  <c r="BK425"/>
  <c r="J421"/>
  <c r="J417"/>
  <c r="J413"/>
  <c r="BK408"/>
  <c r="BK404"/>
  <c r="BK400"/>
  <c r="BK396"/>
  <c r="BK393"/>
  <c r="BK388"/>
  <c r="BK385"/>
  <c r="BK381"/>
  <c r="BK378"/>
  <c r="BK372"/>
  <c r="BK368"/>
  <c r="J365"/>
  <c r="J363"/>
  <c r="BK360"/>
  <c r="BK356"/>
  <c r="BK352"/>
  <c r="BK348"/>
  <c r="J344"/>
  <c r="BK339"/>
  <c r="J333"/>
  <c r="J330"/>
  <c r="BK326"/>
  <c r="BK321"/>
  <c r="J317"/>
  <c r="BK311"/>
  <c r="J307"/>
  <c r="BK304"/>
  <c r="J301"/>
  <c r="BK295"/>
  <c r="J292"/>
  <c r="J288"/>
  <c r="BK283"/>
  <c r="J279"/>
  <c r="J272"/>
  <c r="BK268"/>
  <c r="BK264"/>
  <c r="J261"/>
  <c r="BK256"/>
  <c r="J253"/>
  <c r="BK250"/>
  <c r="BK245"/>
  <c r="BK242"/>
  <c r="BK236"/>
  <c r="BK232"/>
  <c r="BK228"/>
  <c r="J225"/>
  <c r="J221"/>
  <c r="J215"/>
  <c r="BK212"/>
  <c r="J207"/>
  <c r="J204"/>
  <c r="BK200"/>
  <c r="BK196"/>
  <c r="J192"/>
  <c r="J188"/>
  <c r="BK185"/>
  <c r="BK182"/>
  <c r="BK178"/>
  <c r="J174"/>
  <c r="J171"/>
  <c r="J167"/>
  <c r="BK163"/>
  <c r="J159"/>
  <c r="BK156"/>
  <c r="J152"/>
  <c r="BK148"/>
  <c r="J296"/>
  <c r="BK292"/>
  <c r="BK289"/>
  <c r="J285"/>
  <c r="J281"/>
  <c r="J278"/>
  <c r="J276"/>
  <c r="BK273"/>
  <c r="J269"/>
  <c r="J265"/>
  <c r="BK261"/>
  <c r="BK257"/>
  <c r="BK251"/>
  <c r="BK247"/>
  <c r="J242"/>
  <c r="J239"/>
  <c r="BK235"/>
  <c r="J231"/>
  <c r="J227"/>
  <c r="BK225"/>
  <c r="J222"/>
  <c r="J217"/>
  <c r="BK213"/>
  <c r="BK209"/>
  <c r="BK206"/>
  <c r="J202"/>
  <c r="J200"/>
  <c r="J196"/>
  <c r="BK192"/>
  <c r="BK188"/>
  <c r="J185"/>
  <c r="J179"/>
  <c r="BK174"/>
  <c r="J172"/>
  <c r="BK170"/>
  <c r="BK166"/>
  <c r="BK161"/>
  <c r="J158"/>
  <c r="BK154"/>
  <c r="BK151"/>
  <c i="9" r="BK221"/>
  <c r="BK218"/>
  <c r="J214"/>
  <c r="J207"/>
  <c r="J204"/>
  <c r="BK202"/>
  <c r="BK198"/>
  <c r="J191"/>
  <c r="BK187"/>
  <c r="J183"/>
  <c r="J181"/>
  <c r="J179"/>
  <c r="BK178"/>
  <c r="BK173"/>
  <c r="BK170"/>
  <c r="BK167"/>
  <c r="J164"/>
  <c r="J159"/>
  <c r="J156"/>
  <c r="J153"/>
  <c r="BK150"/>
  <c r="BK146"/>
  <c r="BK143"/>
  <c r="BK139"/>
  <c r="J218"/>
  <c r="J216"/>
  <c r="BK207"/>
  <c r="BK204"/>
  <c r="J198"/>
  <c r="J194"/>
  <c r="BK192"/>
  <c r="J189"/>
  <c r="J186"/>
  <c r="BK181"/>
  <c r="BK176"/>
  <c r="J173"/>
  <c r="J167"/>
  <c r="BK164"/>
  <c r="BK159"/>
  <c r="J154"/>
  <c r="J150"/>
  <c r="J147"/>
  <c r="J143"/>
  <c r="BK140"/>
  <c i="10" r="BK141"/>
  <c r="BK137"/>
  <c r="J132"/>
  <c r="J142"/>
  <c r="J140"/>
  <c r="J136"/>
  <c r="BK132"/>
  <c i="11" r="J187"/>
  <c r="J182"/>
  <c r="BK178"/>
  <c r="BK174"/>
  <c r="BK171"/>
  <c r="BK167"/>
  <c r="BK162"/>
  <c r="J159"/>
  <c r="J154"/>
  <c r="BK151"/>
  <c r="BK149"/>
  <c r="J146"/>
  <c r="BK142"/>
  <c r="J139"/>
  <c r="BK136"/>
  <c r="BK187"/>
  <c r="BK182"/>
  <c r="BK177"/>
  <c r="BK172"/>
  <c r="J168"/>
  <c r="J166"/>
  <c r="J161"/>
  <c r="BK157"/>
  <c r="BK155"/>
  <c r="J152"/>
  <c r="BK146"/>
  <c r="J142"/>
  <c r="J138"/>
  <c r="BK135"/>
  <c r="J132"/>
  <c i="12" r="BK181"/>
  <c r="J177"/>
  <c r="J173"/>
  <c r="BK167"/>
  <c r="J162"/>
  <c r="J158"/>
  <c r="BK154"/>
  <c r="BK150"/>
  <c r="J148"/>
  <c r="BK144"/>
  <c r="BK140"/>
  <c r="J137"/>
  <c r="BK179"/>
  <c r="BK177"/>
  <c r="BK173"/>
  <c r="J167"/>
  <c r="J164"/>
  <c r="J157"/>
  <c r="J154"/>
  <c r="BK149"/>
  <c r="J145"/>
  <c r="J140"/>
  <c r="J135"/>
  <c i="13" r="J291"/>
  <c r="J287"/>
  <c r="J284"/>
  <c r="J279"/>
  <c r="BK273"/>
  <c r="J269"/>
  <c r="J258"/>
  <c r="J255"/>
  <c r="BK251"/>
  <c r="J246"/>
  <c r="BK242"/>
  <c r="BK239"/>
  <c r="J231"/>
  <c r="J227"/>
  <c r="J225"/>
  <c r="BK224"/>
  <c r="J221"/>
  <c r="J218"/>
  <c r="J215"/>
  <c r="J210"/>
  <c r="BK206"/>
  <c r="J203"/>
  <c r="J199"/>
  <c r="J198"/>
  <c r="J195"/>
  <c r="BK190"/>
  <c r="BK186"/>
  <c r="J183"/>
  <c r="BK178"/>
  <c r="J175"/>
  <c r="J167"/>
  <c r="J163"/>
  <c r="J158"/>
  <c r="J155"/>
  <c r="BK151"/>
  <c r="J148"/>
  <c r="J145"/>
  <c r="J289"/>
  <c r="BK285"/>
  <c r="BK280"/>
  <c r="J275"/>
  <c r="BK270"/>
  <c r="BK265"/>
  <c r="BK264"/>
  <c r="BK258"/>
  <c r="J254"/>
  <c r="BK246"/>
  <c r="BK243"/>
  <c r="J241"/>
  <c r="BK237"/>
  <c r="BK234"/>
  <c r="BK231"/>
  <c r="BK227"/>
  <c r="J224"/>
  <c r="BK220"/>
  <c r="J216"/>
  <c r="J213"/>
  <c r="BK210"/>
  <c r="BK205"/>
  <c r="BK200"/>
  <c r="BK196"/>
  <c r="BK192"/>
  <c r="J188"/>
  <c r="BK184"/>
  <c r="BK181"/>
  <c r="BK176"/>
  <c r="BK167"/>
  <c r="BK163"/>
  <c r="J159"/>
  <c r="BK155"/>
  <c r="J151"/>
  <c r="BK147"/>
  <c r="BK144"/>
  <c i="14" r="J156"/>
  <c r="BK153"/>
  <c r="J149"/>
  <c r="J143"/>
  <c r="BK139"/>
  <c r="J135"/>
  <c r="BK152"/>
  <c r="J147"/>
  <c r="BK143"/>
  <c r="J139"/>
  <c r="BK134"/>
  <c i="15" r="J174"/>
  <c r="BK171"/>
  <c r="J166"/>
  <c r="J161"/>
  <c r="J155"/>
  <c r="BK152"/>
  <c r="J148"/>
  <c r="BK144"/>
  <c r="J140"/>
  <c r="BK135"/>
  <c r="BK175"/>
  <c r="J171"/>
  <c r="J164"/>
  <c r="BK160"/>
  <c r="BK155"/>
  <c r="J151"/>
  <c r="BK148"/>
  <c r="BK145"/>
  <c r="BK141"/>
  <c r="J138"/>
  <c r="J134"/>
  <c i="16" r="J155"/>
  <c r="J147"/>
  <c r="J143"/>
  <c r="J137"/>
  <c r="BK134"/>
  <c r="BK157"/>
  <c r="BK152"/>
  <c r="BK147"/>
  <c r="BK143"/>
  <c r="J140"/>
  <c r="BK137"/>
  <c r="J134"/>
  <c i="2" l="1" r="BK144"/>
  <c r="BK143"/>
  <c r="T144"/>
  <c r="T143"/>
  <c r="P178"/>
  <c r="T178"/>
  <c r="P187"/>
  <c r="T187"/>
  <c r="P193"/>
  <c r="T193"/>
  <c r="P196"/>
  <c r="T196"/>
  <c r="P199"/>
  <c r="T199"/>
  <c r="P204"/>
  <c r="T204"/>
  <c r="BK210"/>
  <c r="J210"/>
  <c r="J109"/>
  <c r="R210"/>
  <c r="P213"/>
  <c r="T213"/>
  <c i="3" r="P154"/>
  <c r="T154"/>
  <c r="P166"/>
  <c r="T166"/>
  <c r="P174"/>
  <c r="T174"/>
  <c r="P194"/>
  <c r="T194"/>
  <c r="P212"/>
  <c r="T212"/>
  <c r="P236"/>
  <c r="R236"/>
  <c r="BK249"/>
  <c r="J249"/>
  <c r="J106"/>
  <c r="R249"/>
  <c r="BK261"/>
  <c r="J261"/>
  <c r="J107"/>
  <c r="R261"/>
  <c r="BK273"/>
  <c r="J273"/>
  <c r="J108"/>
  <c r="R273"/>
  <c r="BK276"/>
  <c r="J276"/>
  <c r="J109"/>
  <c r="R276"/>
  <c r="BK289"/>
  <c r="J289"/>
  <c r="J110"/>
  <c r="R289"/>
  <c r="BK299"/>
  <c r="J299"/>
  <c r="J111"/>
  <c r="R299"/>
  <c r="BK306"/>
  <c r="J306"/>
  <c r="J112"/>
  <c r="R306"/>
  <c r="BK343"/>
  <c r="J343"/>
  <c r="J113"/>
  <c r="R343"/>
  <c r="BK363"/>
  <c r="J363"/>
  <c r="J114"/>
  <c r="R363"/>
  <c r="BK367"/>
  <c r="J367"/>
  <c r="J115"/>
  <c r="R367"/>
  <c r="BK371"/>
  <c r="J371"/>
  <c r="J116"/>
  <c r="R371"/>
  <c r="BK378"/>
  <c r="J378"/>
  <c r="J117"/>
  <c r="R378"/>
  <c r="BK382"/>
  <c r="J382"/>
  <c r="J118"/>
  <c r="R382"/>
  <c r="BK386"/>
  <c r="J386"/>
  <c r="J119"/>
  <c r="R386"/>
  <c r="BK389"/>
  <c r="J389"/>
  <c r="J120"/>
  <c r="R389"/>
  <c r="P398"/>
  <c r="P392"/>
  <c r="T398"/>
  <c r="T392"/>
  <c i="4" r="BK141"/>
  <c r="J141"/>
  <c r="J98"/>
  <c r="R141"/>
  <c r="BK159"/>
  <c r="J159"/>
  <c r="J99"/>
  <c r="R159"/>
  <c r="T159"/>
  <c r="P162"/>
  <c r="T162"/>
  <c r="P178"/>
  <c r="BK189"/>
  <c r="J189"/>
  <c r="J103"/>
  <c r="R189"/>
  <c r="T189"/>
  <c r="P214"/>
  <c r="T214"/>
  <c r="P249"/>
  <c r="T249"/>
  <c r="T297"/>
  <c r="BK342"/>
  <c r="J342"/>
  <c r="J108"/>
  <c r="P342"/>
  <c r="P341"/>
  <c r="T342"/>
  <c r="T341"/>
  <c r="P349"/>
  <c r="T349"/>
  <c i="5" r="BK138"/>
  <c r="J138"/>
  <c r="J98"/>
  <c r="T138"/>
  <c r="BK155"/>
  <c r="J155"/>
  <c r="J101"/>
  <c r="T155"/>
  <c r="BK166"/>
  <c r="J166"/>
  <c r="J102"/>
  <c r="R166"/>
  <c r="BK173"/>
  <c r="J173"/>
  <c r="J105"/>
  <c r="T173"/>
  <c r="T172"/>
  <c i="6" r="BK137"/>
  <c r="J137"/>
  <c r="J98"/>
  <c r="R137"/>
  <c r="BK143"/>
  <c r="J143"/>
  <c r="J99"/>
  <c r="R143"/>
  <c r="BK166"/>
  <c r="J166"/>
  <c r="J100"/>
  <c r="R166"/>
  <c r="BK187"/>
  <c r="J187"/>
  <c r="J101"/>
  <c r="R187"/>
  <c r="BK209"/>
  <c r="J209"/>
  <c r="J102"/>
  <c r="R209"/>
  <c r="BK214"/>
  <c r="J214"/>
  <c r="J103"/>
  <c r="R214"/>
  <c r="BK219"/>
  <c r="J219"/>
  <c r="J104"/>
  <c r="R219"/>
  <c r="BK222"/>
  <c r="J222"/>
  <c r="J105"/>
  <c r="R222"/>
  <c i="7" r="BK133"/>
  <c r="R133"/>
  <c r="BK158"/>
  <c r="J158"/>
  <c r="J98"/>
  <c r="R158"/>
  <c r="BK196"/>
  <c r="J196"/>
  <c r="J99"/>
  <c r="T196"/>
  <c r="P246"/>
  <c r="R246"/>
  <c r="BK257"/>
  <c r="J257"/>
  <c r="J101"/>
  <c r="T257"/>
  <c r="P267"/>
  <c r="R267"/>
  <c i="8" r="BK147"/>
  <c r="J147"/>
  <c r="J99"/>
  <c r="R147"/>
  <c r="BK219"/>
  <c r="J219"/>
  <c r="J100"/>
  <c r="T219"/>
  <c r="P258"/>
  <c r="T258"/>
  <c r="P271"/>
  <c r="T271"/>
  <c r="BK297"/>
  <c r="J297"/>
  <c r="J104"/>
  <c r="R297"/>
  <c r="R284"/>
  <c r="BK300"/>
  <c r="J300"/>
  <c r="J105"/>
  <c r="T300"/>
  <c r="BK337"/>
  <c r="J337"/>
  <c r="J107"/>
  <c r="T337"/>
  <c r="P389"/>
  <c r="T389"/>
  <c r="P411"/>
  <c r="T411"/>
  <c r="P423"/>
  <c r="R423"/>
  <c r="BK444"/>
  <c r="J444"/>
  <c r="J111"/>
  <c r="R444"/>
  <c r="BK467"/>
  <c r="J467"/>
  <c r="J112"/>
  <c r="R467"/>
  <c r="BK470"/>
  <c r="J470"/>
  <c r="J113"/>
  <c r="R470"/>
  <c r="BK475"/>
  <c r="J475"/>
  <c r="J114"/>
  <c r="T475"/>
  <c i="9" r="P138"/>
  <c r="R138"/>
  <c r="BK163"/>
  <c r="J163"/>
  <c r="J100"/>
  <c r="T163"/>
  <c r="P180"/>
  <c r="T180"/>
  <c r="P197"/>
  <c r="R197"/>
  <c r="P210"/>
  <c r="T210"/>
  <c r="P213"/>
  <c r="R213"/>
  <c i="10" r="P129"/>
  <c r="T129"/>
  <c r="P135"/>
  <c r="R135"/>
  <c i="11" r="BK131"/>
  <c r="J131"/>
  <c r="J98"/>
  <c r="R131"/>
  <c r="R130"/>
  <c r="R129"/>
  <c r="BK180"/>
  <c r="J180"/>
  <c r="J99"/>
  <c r="R180"/>
  <c i="12" r="P134"/>
  <c r="T134"/>
  <c r="P143"/>
  <c r="T143"/>
  <c r="P152"/>
  <c r="T152"/>
  <c r="P159"/>
  <c r="T159"/>
  <c r="P171"/>
  <c r="T171"/>
  <c r="P174"/>
  <c r="R174"/>
  <c i="13" r="P141"/>
  <c r="T141"/>
  <c r="P164"/>
  <c r="T164"/>
  <c r="BK170"/>
  <c r="J170"/>
  <c r="J101"/>
  <c r="R170"/>
  <c r="BK174"/>
  <c r="J174"/>
  <c r="J102"/>
  <c r="P180"/>
  <c r="R180"/>
  <c r="BK259"/>
  <c r="J259"/>
  <c r="J104"/>
  <c r="T259"/>
  <c r="BK268"/>
  <c r="J268"/>
  <c r="J106"/>
  <c r="R268"/>
  <c r="BK272"/>
  <c r="J272"/>
  <c r="J107"/>
  <c r="R272"/>
  <c r="BK278"/>
  <c r="J278"/>
  <c r="J108"/>
  <c r="T278"/>
  <c r="BK282"/>
  <c r="J282"/>
  <c r="J109"/>
  <c r="T282"/>
  <c i="14" r="BK133"/>
  <c r="J133"/>
  <c r="J98"/>
  <c r="R133"/>
  <c r="BK138"/>
  <c r="J138"/>
  <c r="J99"/>
  <c r="R138"/>
  <c r="BK145"/>
  <c r="J145"/>
  <c r="J100"/>
  <c r="R145"/>
  <c r="BK148"/>
  <c r="J148"/>
  <c r="J101"/>
  <c r="R148"/>
  <c i="15" r="BK133"/>
  <c r="J133"/>
  <c r="J98"/>
  <c r="R133"/>
  <c r="BK158"/>
  <c r="J158"/>
  <c r="J99"/>
  <c r="R158"/>
  <c r="P165"/>
  <c r="T165"/>
  <c r="P169"/>
  <c r="R169"/>
  <c i="16" r="P132"/>
  <c r="P131"/>
  <c r="T132"/>
  <c r="T131"/>
  <c r="P150"/>
  <c i="2" r="P144"/>
  <c r="P143"/>
  <c r="R144"/>
  <c r="R143"/>
  <c r="BK178"/>
  <c r="J178"/>
  <c r="J100"/>
  <c r="R178"/>
  <c r="BK187"/>
  <c r="J187"/>
  <c r="J102"/>
  <c r="R187"/>
  <c r="BK193"/>
  <c r="J193"/>
  <c r="J104"/>
  <c r="R193"/>
  <c r="BK196"/>
  <c r="J196"/>
  <c r="J105"/>
  <c r="R196"/>
  <c r="BK199"/>
  <c r="J199"/>
  <c r="J106"/>
  <c r="R199"/>
  <c r="BK204"/>
  <c r="J204"/>
  <c r="J107"/>
  <c r="R204"/>
  <c r="P210"/>
  <c r="T210"/>
  <c r="BK213"/>
  <c r="J213"/>
  <c r="J110"/>
  <c r="R213"/>
  <c i="3" r="BK154"/>
  <c r="J154"/>
  <c r="J98"/>
  <c r="R154"/>
  <c r="BK166"/>
  <c r="J166"/>
  <c r="J99"/>
  <c r="R166"/>
  <c r="BK174"/>
  <c r="J174"/>
  <c r="J100"/>
  <c r="R174"/>
  <c r="BK194"/>
  <c r="J194"/>
  <c r="J101"/>
  <c r="R194"/>
  <c r="BK212"/>
  <c r="J212"/>
  <c r="J102"/>
  <c r="R212"/>
  <c r="BK236"/>
  <c r="J236"/>
  <c r="J103"/>
  <c r="T236"/>
  <c r="P249"/>
  <c r="T249"/>
  <c r="P261"/>
  <c r="T261"/>
  <c r="P273"/>
  <c r="T273"/>
  <c r="P276"/>
  <c r="T276"/>
  <c r="P289"/>
  <c r="T289"/>
  <c r="P299"/>
  <c r="T299"/>
  <c r="P306"/>
  <c r="T306"/>
  <c r="P343"/>
  <c r="T343"/>
  <c r="P363"/>
  <c r="T363"/>
  <c r="P367"/>
  <c r="T367"/>
  <c r="P371"/>
  <c r="T371"/>
  <c r="P378"/>
  <c r="T378"/>
  <c r="P382"/>
  <c r="T382"/>
  <c r="P386"/>
  <c r="T386"/>
  <c r="P389"/>
  <c r="T389"/>
  <c r="BK398"/>
  <c r="J398"/>
  <c r="J122"/>
  <c r="R398"/>
  <c r="R392"/>
  <c i="4" r="P141"/>
  <c r="P140"/>
  <c r="T141"/>
  <c r="P159"/>
  <c r="BK162"/>
  <c r="J162"/>
  <c r="J100"/>
  <c r="R162"/>
  <c r="BK178"/>
  <c r="J178"/>
  <c r="J101"/>
  <c r="R178"/>
  <c r="T178"/>
  <c r="P189"/>
  <c r="BK214"/>
  <c r="J214"/>
  <c r="J104"/>
  <c r="R214"/>
  <c r="BK249"/>
  <c r="J249"/>
  <c r="J105"/>
  <c r="R249"/>
  <c r="BK297"/>
  <c r="J297"/>
  <c r="J106"/>
  <c r="P297"/>
  <c r="R297"/>
  <c r="R342"/>
  <c r="R341"/>
  <c r="BK349"/>
  <c r="J349"/>
  <c r="J109"/>
  <c r="R349"/>
  <c i="5" r="P138"/>
  <c r="R138"/>
  <c r="P155"/>
  <c r="R155"/>
  <c r="P166"/>
  <c r="T166"/>
  <c r="P173"/>
  <c r="P172"/>
  <c r="R173"/>
  <c r="R172"/>
  <c i="6" r="P137"/>
  <c r="T137"/>
  <c r="P143"/>
  <c r="T143"/>
  <c r="P166"/>
  <c r="T166"/>
  <c r="P187"/>
  <c r="T187"/>
  <c r="P209"/>
  <c r="T209"/>
  <c r="P214"/>
  <c r="T214"/>
  <c r="P219"/>
  <c r="T219"/>
  <c r="P222"/>
  <c r="T222"/>
  <c i="7" r="P133"/>
  <c r="T133"/>
  <c r="P158"/>
  <c r="T158"/>
  <c r="P196"/>
  <c r="R196"/>
  <c r="BK246"/>
  <c r="J246"/>
  <c r="J100"/>
  <c r="T246"/>
  <c r="P257"/>
  <c r="R257"/>
  <c r="BK267"/>
  <c r="J267"/>
  <c r="J102"/>
  <c r="T267"/>
  <c i="8" r="P147"/>
  <c r="T147"/>
  <c r="P219"/>
  <c r="R219"/>
  <c r="BK258"/>
  <c r="J258"/>
  <c r="J101"/>
  <c r="R258"/>
  <c r="BK271"/>
  <c r="J271"/>
  <c r="J102"/>
  <c r="R271"/>
  <c r="P297"/>
  <c r="P284"/>
  <c r="T297"/>
  <c r="T284"/>
  <c r="P300"/>
  <c r="R300"/>
  <c r="P337"/>
  <c r="P336"/>
  <c r="R337"/>
  <c r="BK389"/>
  <c r="J389"/>
  <c r="J108"/>
  <c r="R389"/>
  <c r="BK411"/>
  <c r="J411"/>
  <c r="J109"/>
  <c r="R411"/>
  <c r="BK423"/>
  <c r="J423"/>
  <c r="J110"/>
  <c r="T423"/>
  <c r="P444"/>
  <c r="T444"/>
  <c r="P467"/>
  <c r="T467"/>
  <c r="P470"/>
  <c r="T470"/>
  <c r="P475"/>
  <c r="R475"/>
  <c i="9" r="BK138"/>
  <c r="J138"/>
  <c r="J99"/>
  <c r="T138"/>
  <c r="P163"/>
  <c r="R163"/>
  <c r="BK180"/>
  <c r="J180"/>
  <c r="J101"/>
  <c r="R180"/>
  <c r="BK197"/>
  <c r="J197"/>
  <c r="J102"/>
  <c r="T197"/>
  <c r="BK210"/>
  <c r="J210"/>
  <c r="J104"/>
  <c r="R210"/>
  <c r="BK213"/>
  <c r="J213"/>
  <c r="J105"/>
  <c r="T213"/>
  <c i="10" r="BK129"/>
  <c r="J129"/>
  <c r="J97"/>
  <c r="R129"/>
  <c r="R128"/>
  <c r="BK135"/>
  <c r="J135"/>
  <c r="J98"/>
  <c r="T135"/>
  <c i="11" r="P131"/>
  <c r="P130"/>
  <c r="P129"/>
  <c i="1" r="AU104"/>
  <c i="11" r="T131"/>
  <c r="T130"/>
  <c r="T129"/>
  <c r="P180"/>
  <c r="T180"/>
  <c i="12" r="BK134"/>
  <c r="J134"/>
  <c r="J97"/>
  <c r="R134"/>
  <c r="BK143"/>
  <c r="J143"/>
  <c r="J98"/>
  <c r="R143"/>
  <c r="BK152"/>
  <c r="J152"/>
  <c r="J99"/>
  <c r="R152"/>
  <c r="BK159"/>
  <c r="J159"/>
  <c r="J100"/>
  <c r="R159"/>
  <c r="BK171"/>
  <c r="J171"/>
  <c r="J102"/>
  <c r="R171"/>
  <c r="BK174"/>
  <c r="J174"/>
  <c r="J103"/>
  <c r="T174"/>
  <c i="13" r="BK141"/>
  <c r="J141"/>
  <c r="J98"/>
  <c r="R141"/>
  <c r="BK164"/>
  <c r="J164"/>
  <c r="J99"/>
  <c r="R164"/>
  <c r="P170"/>
  <c r="T170"/>
  <c r="P174"/>
  <c r="R174"/>
  <c r="T174"/>
  <c r="BK180"/>
  <c r="J180"/>
  <c r="J103"/>
  <c r="T180"/>
  <c r="P259"/>
  <c r="R259"/>
  <c r="P268"/>
  <c r="T268"/>
  <c r="P272"/>
  <c r="T272"/>
  <c r="P278"/>
  <c r="R278"/>
  <c r="P282"/>
  <c r="R282"/>
  <c i="14" r="P133"/>
  <c r="T133"/>
  <c r="P138"/>
  <c r="T138"/>
  <c r="P145"/>
  <c r="T145"/>
  <c r="P148"/>
  <c r="T148"/>
  <c i="15" r="P133"/>
  <c r="P132"/>
  <c r="P131"/>
  <c i="1" r="AU108"/>
  <c i="15" r="T133"/>
  <c r="P158"/>
  <c r="T158"/>
  <c r="BK165"/>
  <c r="J165"/>
  <c r="J100"/>
  <c r="R165"/>
  <c r="BK169"/>
  <c r="J169"/>
  <c r="J101"/>
  <c r="T169"/>
  <c i="16" r="BK132"/>
  <c r="J132"/>
  <c r="J98"/>
  <c r="R132"/>
  <c r="R131"/>
  <c r="R130"/>
  <c r="BK150"/>
  <c r="J150"/>
  <c r="J100"/>
  <c r="R150"/>
  <c r="T150"/>
  <c i="2" r="BK208"/>
  <c r="J208"/>
  <c r="J108"/>
  <c r="BK217"/>
  <c r="J217"/>
  <c r="J112"/>
  <c i="3" r="BK246"/>
  <c r="J246"/>
  <c r="J104"/>
  <c r="BK392"/>
  <c r="J392"/>
  <c r="J121"/>
  <c i="5" r="BK153"/>
  <c r="J153"/>
  <c r="J100"/>
  <c i="9" r="BK208"/>
  <c r="J208"/>
  <c r="J103"/>
  <c i="16" r="BK148"/>
  <c r="J148"/>
  <c r="J99"/>
  <c i="2" r="BK185"/>
  <c r="J185"/>
  <c r="J101"/>
  <c r="BK191"/>
  <c r="J191"/>
  <c r="J103"/>
  <c i="5" r="BK151"/>
  <c r="J151"/>
  <c r="J99"/>
  <c r="BK170"/>
  <c r="J170"/>
  <c r="J103"/>
  <c r="BK197"/>
  <c r="J197"/>
  <c r="J106"/>
  <c i="8" r="BK284"/>
  <c r="J284"/>
  <c r="J103"/>
  <c i="12" r="BK169"/>
  <c r="J169"/>
  <c r="J101"/>
  <c i="13" r="BK168"/>
  <c r="J168"/>
  <c r="J100"/>
  <c i="16" r="J89"/>
  <c r="J91"/>
  <c r="J92"/>
  <c r="BF134"/>
  <c r="BF135"/>
  <c r="BF139"/>
  <c r="BF140"/>
  <c r="BF144"/>
  <c r="BF145"/>
  <c r="BF149"/>
  <c r="BF152"/>
  <c r="BF153"/>
  <c r="BF154"/>
  <c r="BF155"/>
  <c r="BF156"/>
  <c r="BF157"/>
  <c r="E85"/>
  <c r="F92"/>
  <c r="BF133"/>
  <c r="BF136"/>
  <c r="BF137"/>
  <c r="BF138"/>
  <c r="BF141"/>
  <c r="BF142"/>
  <c r="BF143"/>
  <c r="BF146"/>
  <c r="BF147"/>
  <c r="BF151"/>
  <c r="BF158"/>
  <c i="15" r="E85"/>
  <c r="J89"/>
  <c r="J91"/>
  <c r="F92"/>
  <c r="BF134"/>
  <c r="BF135"/>
  <c r="BF136"/>
  <c r="BF137"/>
  <c r="BF141"/>
  <c r="BF142"/>
  <c r="BF143"/>
  <c r="BF145"/>
  <c r="BF150"/>
  <c r="BF151"/>
  <c r="BF152"/>
  <c r="BF154"/>
  <c r="BF155"/>
  <c r="BF156"/>
  <c r="BF163"/>
  <c r="BF164"/>
  <c r="BF167"/>
  <c r="BF171"/>
  <c r="BF172"/>
  <c r="BF175"/>
  <c r="BF176"/>
  <c r="BF177"/>
  <c r="J92"/>
  <c r="BF138"/>
  <c r="BF139"/>
  <c r="BF140"/>
  <c r="BF144"/>
  <c r="BF146"/>
  <c r="BF147"/>
  <c r="BF148"/>
  <c r="BF149"/>
  <c r="BF153"/>
  <c r="BF157"/>
  <c r="BF159"/>
  <c r="BF160"/>
  <c r="BF161"/>
  <c r="BF162"/>
  <c r="BF166"/>
  <c r="BF168"/>
  <c r="BF170"/>
  <c r="BF173"/>
  <c r="BF174"/>
  <c i="14" r="E85"/>
  <c r="F92"/>
  <c r="J125"/>
  <c r="J127"/>
  <c r="J128"/>
  <c r="BF134"/>
  <c r="BF139"/>
  <c r="BF140"/>
  <c r="BF141"/>
  <c r="BF142"/>
  <c r="BF146"/>
  <c r="BF147"/>
  <c r="BF149"/>
  <c r="BF151"/>
  <c r="BF152"/>
  <c r="BF155"/>
  <c r="BF135"/>
  <c r="BF136"/>
  <c r="BF137"/>
  <c r="BF143"/>
  <c r="BF144"/>
  <c r="BF150"/>
  <c r="BF153"/>
  <c r="BF154"/>
  <c r="BF156"/>
  <c i="13" r="J91"/>
  <c r="F92"/>
  <c r="E129"/>
  <c r="BF142"/>
  <c r="BF143"/>
  <c r="BF147"/>
  <c r="BF148"/>
  <c r="BF149"/>
  <c r="BF150"/>
  <c r="BF151"/>
  <c r="BF152"/>
  <c r="BF155"/>
  <c r="BF158"/>
  <c r="BF159"/>
  <c r="BF163"/>
  <c r="BF166"/>
  <c r="BF171"/>
  <c r="BF173"/>
  <c r="BF176"/>
  <c r="BF177"/>
  <c r="BF181"/>
  <c r="BF185"/>
  <c r="BF188"/>
  <c r="BF189"/>
  <c r="BF192"/>
  <c r="BF197"/>
  <c r="BF199"/>
  <c r="BF200"/>
  <c r="BF201"/>
  <c r="BF202"/>
  <c r="BF203"/>
  <c r="BF205"/>
  <c r="BF206"/>
  <c r="BF207"/>
  <c r="BF212"/>
  <c r="BF215"/>
  <c r="BF218"/>
  <c r="BF222"/>
  <c r="BF225"/>
  <c r="BF226"/>
  <c r="BF228"/>
  <c r="BF229"/>
  <c r="BF230"/>
  <c r="BF231"/>
  <c r="BF232"/>
  <c r="BF238"/>
  <c r="BF239"/>
  <c r="BF240"/>
  <c r="BF241"/>
  <c r="BF243"/>
  <c r="BF244"/>
  <c r="BF247"/>
  <c r="BF248"/>
  <c r="BF250"/>
  <c r="BF256"/>
  <c r="BF260"/>
  <c r="BF261"/>
  <c r="BF264"/>
  <c r="BF265"/>
  <c r="BF270"/>
  <c r="BF274"/>
  <c r="BF275"/>
  <c r="BF277"/>
  <c r="BF283"/>
  <c r="BF287"/>
  <c r="BF288"/>
  <c r="BF290"/>
  <c r="BF293"/>
  <c r="BF294"/>
  <c r="J89"/>
  <c r="J92"/>
  <c r="BF144"/>
  <c r="BF145"/>
  <c r="BF146"/>
  <c r="BF153"/>
  <c r="BF154"/>
  <c r="BF156"/>
  <c r="BF157"/>
  <c r="BF160"/>
  <c r="BF161"/>
  <c r="BF162"/>
  <c r="BF165"/>
  <c r="BF167"/>
  <c r="BF169"/>
  <c r="BF172"/>
  <c r="BF175"/>
  <c r="BF178"/>
  <c r="BF179"/>
  <c r="BF182"/>
  <c r="BF183"/>
  <c r="BF184"/>
  <c r="BF186"/>
  <c r="BF187"/>
  <c r="BF190"/>
  <c r="BF191"/>
  <c r="BF193"/>
  <c r="BF194"/>
  <c r="BF195"/>
  <c r="BF196"/>
  <c r="BF198"/>
  <c r="BF204"/>
  <c r="BF208"/>
  <c r="BF209"/>
  <c r="BF210"/>
  <c r="BF211"/>
  <c r="BF213"/>
  <c r="BF214"/>
  <c r="BF216"/>
  <c r="BF217"/>
  <c r="BF219"/>
  <c r="BF220"/>
  <c r="BF221"/>
  <c r="BF223"/>
  <c r="BF224"/>
  <c r="BF227"/>
  <c r="BF233"/>
  <c r="BF234"/>
  <c r="BF235"/>
  <c r="BF236"/>
  <c r="BF237"/>
  <c r="BF242"/>
  <c r="BF245"/>
  <c r="BF246"/>
  <c r="BF249"/>
  <c r="BF251"/>
  <c r="BF252"/>
  <c r="BF253"/>
  <c r="BF254"/>
  <c r="BF255"/>
  <c r="BF257"/>
  <c r="BF258"/>
  <c r="BF262"/>
  <c r="BF263"/>
  <c r="BF266"/>
  <c r="BF269"/>
  <c r="BF271"/>
  <c r="BF273"/>
  <c r="BF276"/>
  <c r="BF279"/>
  <c r="BF280"/>
  <c r="BF281"/>
  <c r="BF284"/>
  <c r="BF285"/>
  <c r="BF286"/>
  <c r="BF289"/>
  <c r="BF291"/>
  <c r="BF292"/>
  <c i="12" r="J89"/>
  <c r="J91"/>
  <c r="J92"/>
  <c r="BF137"/>
  <c r="BF138"/>
  <c r="BF139"/>
  <c r="BF140"/>
  <c r="BF142"/>
  <c r="BF144"/>
  <c r="BF148"/>
  <c r="BF149"/>
  <c r="BF155"/>
  <c r="BF156"/>
  <c r="BF160"/>
  <c r="BF162"/>
  <c r="BF163"/>
  <c r="BF164"/>
  <c r="BF166"/>
  <c r="BF167"/>
  <c r="BF172"/>
  <c r="BF177"/>
  <c r="BF178"/>
  <c r="BF180"/>
  <c r="BF181"/>
  <c r="BF182"/>
  <c r="E85"/>
  <c r="F92"/>
  <c r="BF135"/>
  <c r="BF136"/>
  <c r="BF141"/>
  <c r="BF145"/>
  <c r="BF146"/>
  <c r="BF147"/>
  <c r="BF150"/>
  <c r="BF151"/>
  <c r="BF153"/>
  <c r="BF154"/>
  <c r="BF157"/>
  <c r="BF158"/>
  <c r="BF161"/>
  <c r="BF165"/>
  <c r="BF168"/>
  <c r="BF170"/>
  <c r="BF173"/>
  <c r="BF175"/>
  <c r="BF176"/>
  <c r="BF179"/>
  <c i="11" r="E85"/>
  <c r="J89"/>
  <c r="J92"/>
  <c r="J125"/>
  <c r="BF135"/>
  <c r="BF136"/>
  <c r="BF137"/>
  <c r="BF138"/>
  <c r="BF140"/>
  <c r="BF141"/>
  <c r="BF143"/>
  <c r="BF144"/>
  <c r="BF147"/>
  <c r="BF148"/>
  <c r="BF149"/>
  <c r="BF151"/>
  <c r="BF153"/>
  <c r="BF160"/>
  <c r="BF161"/>
  <c r="BF162"/>
  <c r="BF165"/>
  <c r="BF167"/>
  <c r="BF168"/>
  <c r="BF169"/>
  <c r="BF171"/>
  <c r="BF173"/>
  <c r="BF177"/>
  <c r="BF178"/>
  <c r="BF179"/>
  <c r="BF184"/>
  <c r="BF185"/>
  <c r="F92"/>
  <c r="BF132"/>
  <c r="BF133"/>
  <c r="BF134"/>
  <c r="BF139"/>
  <c r="BF142"/>
  <c r="BF145"/>
  <c r="BF146"/>
  <c r="BF150"/>
  <c r="BF152"/>
  <c r="BF154"/>
  <c r="BF155"/>
  <c r="BF156"/>
  <c r="BF157"/>
  <c r="BF158"/>
  <c r="BF159"/>
  <c r="BF163"/>
  <c r="BF164"/>
  <c r="BF166"/>
  <c r="BF170"/>
  <c r="BF172"/>
  <c r="BF174"/>
  <c r="BF175"/>
  <c r="BF176"/>
  <c r="BF181"/>
  <c r="BF182"/>
  <c r="BF183"/>
  <c r="BF186"/>
  <c r="BF187"/>
  <c r="BF188"/>
  <c i="10" r="J89"/>
  <c r="F92"/>
  <c r="E118"/>
  <c r="BF133"/>
  <c r="BF136"/>
  <c r="BF137"/>
  <c r="BF138"/>
  <c r="BF139"/>
  <c r="BF140"/>
  <c r="BF141"/>
  <c r="BF142"/>
  <c r="BF143"/>
  <c r="J91"/>
  <c r="J92"/>
  <c r="BF130"/>
  <c r="BF131"/>
  <c r="BF132"/>
  <c r="BF134"/>
  <c i="9" r="E85"/>
  <c r="F92"/>
  <c r="J132"/>
  <c r="BF139"/>
  <c r="BF141"/>
  <c r="BF142"/>
  <c r="BF145"/>
  <c r="BF146"/>
  <c r="BF148"/>
  <c r="BF149"/>
  <c r="BF151"/>
  <c r="BF155"/>
  <c r="BF158"/>
  <c r="BF160"/>
  <c r="BF161"/>
  <c r="BF165"/>
  <c r="BF166"/>
  <c r="BF167"/>
  <c r="BF169"/>
  <c r="BF171"/>
  <c r="BF172"/>
  <c r="BF173"/>
  <c r="BF175"/>
  <c r="BF176"/>
  <c r="BF177"/>
  <c r="BF179"/>
  <c r="BF181"/>
  <c r="BF184"/>
  <c r="BF185"/>
  <c r="BF186"/>
  <c r="BF188"/>
  <c r="BF191"/>
  <c r="BF192"/>
  <c r="BF193"/>
  <c r="BF194"/>
  <c r="BF198"/>
  <c r="BF199"/>
  <c r="BF200"/>
  <c r="BF202"/>
  <c r="BF203"/>
  <c r="BF212"/>
  <c r="BF216"/>
  <c r="BF218"/>
  <c r="BF221"/>
  <c r="J89"/>
  <c r="J91"/>
  <c r="BF140"/>
  <c r="BF143"/>
  <c r="BF144"/>
  <c r="BF147"/>
  <c r="BF150"/>
  <c r="BF152"/>
  <c r="BF153"/>
  <c r="BF154"/>
  <c r="BF156"/>
  <c r="BF157"/>
  <c r="BF159"/>
  <c r="BF162"/>
  <c r="BF164"/>
  <c r="BF168"/>
  <c r="BF170"/>
  <c r="BF174"/>
  <c r="BF178"/>
  <c r="BF182"/>
  <c r="BF183"/>
  <c r="BF187"/>
  <c r="BF189"/>
  <c r="BF190"/>
  <c r="BF195"/>
  <c r="BF196"/>
  <c r="BF201"/>
  <c r="BF204"/>
  <c r="BF205"/>
  <c r="BF206"/>
  <c r="BF207"/>
  <c r="BF209"/>
  <c r="BF211"/>
  <c r="BF214"/>
  <c r="BF215"/>
  <c r="BF217"/>
  <c r="BF219"/>
  <c r="BF220"/>
  <c i="7" r="J133"/>
  <c r="J97"/>
  <c i="8" r="E85"/>
  <c r="J92"/>
  <c r="BF148"/>
  <c r="BF149"/>
  <c r="BF152"/>
  <c r="BF154"/>
  <c r="BF156"/>
  <c r="BF157"/>
  <c r="BF161"/>
  <c r="BF162"/>
  <c r="BF167"/>
  <c r="BF168"/>
  <c r="BF170"/>
  <c r="BF173"/>
  <c r="BF174"/>
  <c r="BF184"/>
  <c r="BF185"/>
  <c r="BF186"/>
  <c r="BF187"/>
  <c r="BF188"/>
  <c r="BF189"/>
  <c r="BF190"/>
  <c r="BF191"/>
  <c r="BF193"/>
  <c r="BF194"/>
  <c r="BF196"/>
  <c r="BF197"/>
  <c r="BF199"/>
  <c r="BF200"/>
  <c r="BF201"/>
  <c r="BF202"/>
  <c r="BF204"/>
  <c r="BF207"/>
  <c r="BF208"/>
  <c r="BF211"/>
  <c r="BF216"/>
  <c r="BF217"/>
  <c r="BF221"/>
  <c r="BF223"/>
  <c r="BF224"/>
  <c r="BF226"/>
  <c r="BF227"/>
  <c r="BF228"/>
  <c r="BF231"/>
  <c r="BF236"/>
  <c r="BF237"/>
  <c r="BF239"/>
  <c r="BF240"/>
  <c r="BF241"/>
  <c r="BF242"/>
  <c r="BF244"/>
  <c r="BF245"/>
  <c r="BF246"/>
  <c r="BF249"/>
  <c r="BF253"/>
  <c r="BF257"/>
  <c r="BF259"/>
  <c r="BF261"/>
  <c r="BF262"/>
  <c r="BF263"/>
  <c r="BF264"/>
  <c r="BF265"/>
  <c r="BF266"/>
  <c r="BF267"/>
  <c r="BF268"/>
  <c r="BF269"/>
  <c r="BF274"/>
  <c r="BF275"/>
  <c r="BF276"/>
  <c r="BF277"/>
  <c r="BF279"/>
  <c r="BF280"/>
  <c r="BF282"/>
  <c r="BF285"/>
  <c r="BF287"/>
  <c r="BF291"/>
  <c r="J89"/>
  <c r="J91"/>
  <c r="F92"/>
  <c r="BF150"/>
  <c r="BF151"/>
  <c r="BF153"/>
  <c r="BF155"/>
  <c r="BF158"/>
  <c r="BF159"/>
  <c r="BF160"/>
  <c r="BF163"/>
  <c r="BF164"/>
  <c r="BF165"/>
  <c r="BF166"/>
  <c r="BF169"/>
  <c r="BF171"/>
  <c r="BF172"/>
  <c r="BF175"/>
  <c r="BF176"/>
  <c r="BF177"/>
  <c r="BF178"/>
  <c r="BF179"/>
  <c r="BF180"/>
  <c r="BF181"/>
  <c r="BF182"/>
  <c r="BF183"/>
  <c r="BF192"/>
  <c r="BF195"/>
  <c r="BF198"/>
  <c r="BF203"/>
  <c r="BF205"/>
  <c r="BF206"/>
  <c r="BF209"/>
  <c r="BF210"/>
  <c r="BF212"/>
  <c r="BF213"/>
  <c r="BF214"/>
  <c r="BF215"/>
  <c r="BF218"/>
  <c r="BF220"/>
  <c r="BF222"/>
  <c r="BF225"/>
  <c r="BF229"/>
  <c r="BF230"/>
  <c r="BF232"/>
  <c r="BF233"/>
  <c r="BF234"/>
  <c r="BF235"/>
  <c r="BF238"/>
  <c r="BF243"/>
  <c r="BF247"/>
  <c r="BF248"/>
  <c r="BF250"/>
  <c r="BF251"/>
  <c r="BF252"/>
  <c r="BF254"/>
  <c r="BF255"/>
  <c r="BF256"/>
  <c r="BF260"/>
  <c r="BF270"/>
  <c r="BF272"/>
  <c r="BF273"/>
  <c r="BF278"/>
  <c r="BF281"/>
  <c r="BF283"/>
  <c r="BF286"/>
  <c r="BF288"/>
  <c r="BF289"/>
  <c r="BF290"/>
  <c r="BF292"/>
  <c r="BF293"/>
  <c r="BF294"/>
  <c r="BF295"/>
  <c r="BF296"/>
  <c r="BF298"/>
  <c r="BF299"/>
  <c r="BF301"/>
  <c r="BF304"/>
  <c r="BF306"/>
  <c r="BF307"/>
  <c r="BF308"/>
  <c r="BF309"/>
  <c r="BF310"/>
  <c r="BF311"/>
  <c r="BF314"/>
  <c r="BF315"/>
  <c r="BF316"/>
  <c r="BF317"/>
  <c r="BF318"/>
  <c r="BF327"/>
  <c r="BF328"/>
  <c r="BF330"/>
  <c r="BF331"/>
  <c r="BF341"/>
  <c r="BF342"/>
  <c r="BF343"/>
  <c r="BF344"/>
  <c r="BF345"/>
  <c r="BF348"/>
  <c r="BF352"/>
  <c r="BF354"/>
  <c r="BF361"/>
  <c r="BF362"/>
  <c r="BF364"/>
  <c r="BF365"/>
  <c r="BF368"/>
  <c r="BF374"/>
  <c r="BF375"/>
  <c r="BF378"/>
  <c r="BF379"/>
  <c r="BF381"/>
  <c r="BF382"/>
  <c r="BF388"/>
  <c r="BF391"/>
  <c r="BF404"/>
  <c r="BF406"/>
  <c r="BF408"/>
  <c r="BF412"/>
  <c r="BF414"/>
  <c r="BF415"/>
  <c r="BF417"/>
  <c r="BF418"/>
  <c r="BF420"/>
  <c r="BF421"/>
  <c r="BF426"/>
  <c r="BF428"/>
  <c r="BF431"/>
  <c r="BF432"/>
  <c r="BF433"/>
  <c r="BF435"/>
  <c r="BF436"/>
  <c r="BF437"/>
  <c r="BF438"/>
  <c r="BF439"/>
  <c r="BF442"/>
  <c r="BF443"/>
  <c r="BF447"/>
  <c r="BF448"/>
  <c r="BF450"/>
  <c r="BF454"/>
  <c r="BF457"/>
  <c r="BF458"/>
  <c r="BF460"/>
  <c r="BF469"/>
  <c r="BF471"/>
  <c r="BF474"/>
  <c r="BF476"/>
  <c r="BF302"/>
  <c r="BF303"/>
  <c r="BF305"/>
  <c r="BF312"/>
  <c r="BF313"/>
  <c r="BF319"/>
  <c r="BF320"/>
  <c r="BF321"/>
  <c r="BF322"/>
  <c r="BF323"/>
  <c r="BF324"/>
  <c r="BF325"/>
  <c r="BF326"/>
  <c r="BF329"/>
  <c r="BF332"/>
  <c r="BF333"/>
  <c r="BF334"/>
  <c r="BF335"/>
  <c r="BF338"/>
  <c r="BF339"/>
  <c r="BF340"/>
  <c r="BF346"/>
  <c r="BF347"/>
  <c r="BF349"/>
  <c r="BF350"/>
  <c r="BF351"/>
  <c r="BF353"/>
  <c r="BF355"/>
  <c r="BF356"/>
  <c r="BF357"/>
  <c r="BF358"/>
  <c r="BF359"/>
  <c r="BF360"/>
  <c r="BF363"/>
  <c r="BF366"/>
  <c r="BF367"/>
  <c r="BF369"/>
  <c r="BF370"/>
  <c r="BF371"/>
  <c r="BF372"/>
  <c r="BF373"/>
  <c r="BF376"/>
  <c r="BF377"/>
  <c r="BF380"/>
  <c r="BF383"/>
  <c r="BF384"/>
  <c r="BF385"/>
  <c r="BF386"/>
  <c r="BF387"/>
  <c r="BF390"/>
  <c r="BF392"/>
  <c r="BF393"/>
  <c r="BF394"/>
  <c r="BF395"/>
  <c r="BF396"/>
  <c r="BF397"/>
  <c r="BF398"/>
  <c r="BF399"/>
  <c r="BF400"/>
  <c r="BF401"/>
  <c r="BF402"/>
  <c r="BF403"/>
  <c r="BF405"/>
  <c r="BF407"/>
  <c r="BF409"/>
  <c r="BF410"/>
  <c r="BF413"/>
  <c r="BF416"/>
  <c r="BF419"/>
  <c r="BF422"/>
  <c r="BF424"/>
  <c r="BF425"/>
  <c r="BF427"/>
  <c r="BF429"/>
  <c r="BF430"/>
  <c r="BF434"/>
  <c r="BF440"/>
  <c r="BF441"/>
  <c r="BF445"/>
  <c r="BF446"/>
  <c r="BF449"/>
  <c r="BF451"/>
  <c r="BF452"/>
  <c r="BF453"/>
  <c r="BF455"/>
  <c r="BF456"/>
  <c r="BF459"/>
  <c r="BF461"/>
  <c r="BF462"/>
  <c r="BF463"/>
  <c r="BF464"/>
  <c r="BF465"/>
  <c r="BF466"/>
  <c r="BF468"/>
  <c r="BF472"/>
  <c r="BF473"/>
  <c r="BF477"/>
  <c r="BF478"/>
  <c r="BF479"/>
  <c r="BF480"/>
  <c r="BF481"/>
  <c r="BF482"/>
  <c r="BF483"/>
  <c i="7" r="F92"/>
  <c r="E122"/>
  <c r="BF136"/>
  <c r="BF137"/>
  <c r="BF138"/>
  <c r="BF139"/>
  <c r="BF144"/>
  <c r="BF145"/>
  <c r="BF146"/>
  <c r="BF147"/>
  <c r="BF152"/>
  <c r="BF154"/>
  <c r="BF155"/>
  <c r="BF156"/>
  <c r="BF157"/>
  <c r="BF159"/>
  <c r="BF160"/>
  <c r="BF161"/>
  <c r="BF163"/>
  <c r="BF165"/>
  <c r="BF166"/>
  <c r="BF171"/>
  <c r="BF177"/>
  <c r="BF178"/>
  <c r="BF180"/>
  <c r="BF184"/>
  <c r="BF186"/>
  <c r="BF189"/>
  <c r="BF195"/>
  <c r="BF197"/>
  <c r="BF198"/>
  <c r="BF199"/>
  <c r="BF201"/>
  <c r="BF208"/>
  <c r="BF209"/>
  <c r="BF211"/>
  <c r="BF212"/>
  <c r="BF214"/>
  <c r="BF218"/>
  <c r="BF220"/>
  <c r="BF221"/>
  <c r="BF223"/>
  <c r="BF224"/>
  <c r="BF227"/>
  <c r="BF234"/>
  <c r="BF235"/>
  <c r="BF237"/>
  <c r="BF238"/>
  <c r="BF239"/>
  <c r="BF240"/>
  <c r="BF241"/>
  <c r="BF242"/>
  <c r="BF244"/>
  <c r="BF245"/>
  <c r="BF249"/>
  <c r="BF252"/>
  <c r="BF253"/>
  <c r="BF255"/>
  <c r="BF256"/>
  <c r="BF260"/>
  <c r="BF262"/>
  <c r="BF263"/>
  <c r="BF264"/>
  <c r="BF265"/>
  <c r="BF266"/>
  <c r="BF268"/>
  <c r="BF269"/>
  <c r="BF270"/>
  <c r="BF271"/>
  <c r="BF272"/>
  <c r="BF273"/>
  <c r="BF274"/>
  <c r="BF275"/>
  <c r="J89"/>
  <c r="J91"/>
  <c r="J92"/>
  <c r="BF134"/>
  <c r="BF135"/>
  <c r="BF140"/>
  <c r="BF141"/>
  <c r="BF142"/>
  <c r="BF143"/>
  <c r="BF148"/>
  <c r="BF149"/>
  <c r="BF150"/>
  <c r="BF151"/>
  <c r="BF153"/>
  <c r="BF162"/>
  <c r="BF164"/>
  <c r="BF167"/>
  <c r="BF168"/>
  <c r="BF169"/>
  <c r="BF170"/>
  <c r="BF172"/>
  <c r="BF173"/>
  <c r="BF174"/>
  <c r="BF175"/>
  <c r="BF176"/>
  <c r="BF179"/>
  <c r="BF181"/>
  <c r="BF182"/>
  <c r="BF183"/>
  <c r="BF185"/>
  <c r="BF187"/>
  <c r="BF188"/>
  <c r="BF190"/>
  <c r="BF191"/>
  <c r="BF192"/>
  <c r="BF193"/>
  <c r="BF194"/>
  <c r="BF200"/>
  <c r="BF202"/>
  <c r="BF203"/>
  <c r="BF204"/>
  <c r="BF205"/>
  <c r="BF206"/>
  <c r="BF207"/>
  <c r="BF210"/>
  <c r="BF213"/>
  <c r="BF215"/>
  <c r="BF216"/>
  <c r="BF217"/>
  <c r="BF219"/>
  <c r="BF222"/>
  <c r="BF225"/>
  <c r="BF226"/>
  <c r="BF228"/>
  <c r="BF229"/>
  <c r="BF230"/>
  <c r="BF231"/>
  <c r="BF232"/>
  <c r="BF233"/>
  <c r="BF236"/>
  <c r="BF243"/>
  <c r="BF247"/>
  <c r="BF248"/>
  <c r="BF250"/>
  <c r="BF251"/>
  <c r="BF254"/>
  <c r="BF258"/>
  <c r="BF259"/>
  <c r="BF261"/>
  <c i="6" r="E85"/>
  <c r="J89"/>
  <c r="F92"/>
  <c r="J131"/>
  <c r="BF138"/>
  <c r="BF140"/>
  <c r="BF141"/>
  <c r="BF147"/>
  <c r="BF148"/>
  <c r="BF149"/>
  <c r="BF150"/>
  <c r="BF151"/>
  <c r="BF155"/>
  <c r="BF157"/>
  <c r="BF159"/>
  <c r="BF160"/>
  <c r="BF161"/>
  <c r="BF162"/>
  <c r="BF163"/>
  <c r="BF164"/>
  <c r="BF168"/>
  <c r="BF170"/>
  <c r="BF171"/>
  <c r="BF179"/>
  <c r="BF180"/>
  <c r="BF181"/>
  <c r="BF182"/>
  <c r="BF183"/>
  <c r="BF184"/>
  <c r="BF186"/>
  <c r="BF189"/>
  <c r="BF190"/>
  <c r="BF191"/>
  <c r="BF198"/>
  <c r="BF200"/>
  <c r="BF201"/>
  <c r="BF205"/>
  <c r="BF206"/>
  <c r="BF207"/>
  <c r="BF212"/>
  <c r="BF215"/>
  <c r="BF218"/>
  <c r="BF224"/>
  <c r="BF226"/>
  <c r="BF227"/>
  <c r="BF228"/>
  <c r="BF230"/>
  <c r="J92"/>
  <c r="BF139"/>
  <c r="BF142"/>
  <c r="BF144"/>
  <c r="BF145"/>
  <c r="BF146"/>
  <c r="BF152"/>
  <c r="BF153"/>
  <c r="BF154"/>
  <c r="BF156"/>
  <c r="BF158"/>
  <c r="BF165"/>
  <c r="BF167"/>
  <c r="BF169"/>
  <c r="BF172"/>
  <c r="BF173"/>
  <c r="BF174"/>
  <c r="BF175"/>
  <c r="BF176"/>
  <c r="BF177"/>
  <c r="BF178"/>
  <c r="BF185"/>
  <c r="BF188"/>
  <c r="BF192"/>
  <c r="BF193"/>
  <c r="BF194"/>
  <c r="BF195"/>
  <c r="BF196"/>
  <c r="BF197"/>
  <c r="BF199"/>
  <c r="BF202"/>
  <c r="BF203"/>
  <c r="BF204"/>
  <c r="BF208"/>
  <c r="BF210"/>
  <c r="BF211"/>
  <c r="BF213"/>
  <c r="BF216"/>
  <c r="BF217"/>
  <c r="BF220"/>
  <c r="BF221"/>
  <c r="BF223"/>
  <c r="BF225"/>
  <c r="BF229"/>
  <c i="4" r="BK188"/>
  <c i="5" r="E85"/>
  <c r="J89"/>
  <c r="J91"/>
  <c r="J92"/>
  <c r="F133"/>
  <c r="BF139"/>
  <c r="BF140"/>
  <c r="BF141"/>
  <c r="BF142"/>
  <c r="BF143"/>
  <c r="BF144"/>
  <c r="BF145"/>
  <c r="BF147"/>
  <c r="BF148"/>
  <c r="BF154"/>
  <c r="BF156"/>
  <c r="BF157"/>
  <c r="BF158"/>
  <c r="BF159"/>
  <c r="BF160"/>
  <c r="BF163"/>
  <c r="BF164"/>
  <c r="BF169"/>
  <c r="BF176"/>
  <c r="BF177"/>
  <c r="BF178"/>
  <c r="BF184"/>
  <c r="BF187"/>
  <c r="BF190"/>
  <c r="BF193"/>
  <c r="BF146"/>
  <c r="BF149"/>
  <c r="BF150"/>
  <c r="BF152"/>
  <c r="BF161"/>
  <c r="BF162"/>
  <c r="BF165"/>
  <c r="BF167"/>
  <c r="BF168"/>
  <c r="BF171"/>
  <c r="BF174"/>
  <c r="BF175"/>
  <c r="BF179"/>
  <c r="BF180"/>
  <c r="BF181"/>
  <c r="BF182"/>
  <c r="BF183"/>
  <c r="BF185"/>
  <c r="BF186"/>
  <c r="BF188"/>
  <c r="BF189"/>
  <c r="BF191"/>
  <c r="BF192"/>
  <c r="BF194"/>
  <c r="BF195"/>
  <c r="BF196"/>
  <c r="BF198"/>
  <c i="4" r="J92"/>
  <c r="E129"/>
  <c r="F136"/>
  <c r="BF142"/>
  <c r="BF143"/>
  <c r="BF144"/>
  <c r="BF148"/>
  <c r="BF150"/>
  <c r="BF151"/>
  <c r="BF153"/>
  <c r="BF158"/>
  <c r="BF160"/>
  <c r="BF161"/>
  <c r="BF165"/>
  <c r="BF170"/>
  <c r="BF171"/>
  <c r="BF172"/>
  <c r="BF173"/>
  <c r="BF174"/>
  <c r="BF175"/>
  <c r="BF180"/>
  <c r="BF181"/>
  <c r="BF182"/>
  <c r="BF187"/>
  <c r="BF196"/>
  <c r="BF197"/>
  <c r="BF198"/>
  <c r="BF199"/>
  <c r="BF204"/>
  <c r="BF205"/>
  <c r="BF208"/>
  <c r="BF213"/>
  <c r="BF216"/>
  <c r="BF217"/>
  <c r="BF218"/>
  <c r="BF219"/>
  <c r="BF220"/>
  <c r="BF221"/>
  <c r="BF222"/>
  <c r="BF224"/>
  <c r="BF228"/>
  <c r="BF229"/>
  <c r="BF230"/>
  <c r="BF231"/>
  <c r="BF233"/>
  <c r="BF234"/>
  <c r="BF236"/>
  <c r="BF241"/>
  <c r="BF243"/>
  <c r="BF244"/>
  <c r="BF247"/>
  <c r="BF253"/>
  <c r="BF254"/>
  <c r="BF255"/>
  <c r="BF257"/>
  <c r="BF258"/>
  <c r="BF262"/>
  <c r="BF265"/>
  <c r="BF266"/>
  <c r="BF267"/>
  <c r="BF268"/>
  <c r="BF269"/>
  <c r="BF270"/>
  <c r="BF272"/>
  <c r="BF274"/>
  <c r="BF276"/>
  <c r="BF281"/>
  <c r="BF284"/>
  <c r="BF286"/>
  <c r="BF287"/>
  <c r="BF289"/>
  <c r="BF290"/>
  <c r="BF291"/>
  <c r="BF292"/>
  <c r="J89"/>
  <c r="J91"/>
  <c r="BF145"/>
  <c r="BF146"/>
  <c r="BF147"/>
  <c r="BF149"/>
  <c r="BF152"/>
  <c r="BF154"/>
  <c r="BF155"/>
  <c r="BF156"/>
  <c r="BF157"/>
  <c r="BF163"/>
  <c r="BF164"/>
  <c r="BF166"/>
  <c r="BF167"/>
  <c r="BF168"/>
  <c r="BF169"/>
  <c r="BF176"/>
  <c r="BF177"/>
  <c r="BF179"/>
  <c r="BF183"/>
  <c r="BF184"/>
  <c r="BF185"/>
  <c r="BF186"/>
  <c r="BF190"/>
  <c r="BF191"/>
  <c r="BF192"/>
  <c r="BF193"/>
  <c r="BF194"/>
  <c r="BF195"/>
  <c r="BF200"/>
  <c r="BF201"/>
  <c r="BF202"/>
  <c r="BF203"/>
  <c r="BF206"/>
  <c r="BF207"/>
  <c r="BF209"/>
  <c r="BF210"/>
  <c r="BF211"/>
  <c r="BF212"/>
  <c r="BF215"/>
  <c r="BF223"/>
  <c r="BF225"/>
  <c r="BF226"/>
  <c r="BF227"/>
  <c r="BF232"/>
  <c r="BF235"/>
  <c r="BF237"/>
  <c r="BF238"/>
  <c r="BF239"/>
  <c r="BF240"/>
  <c r="BF242"/>
  <c r="BF245"/>
  <c r="BF246"/>
  <c r="BF248"/>
  <c r="BF250"/>
  <c r="BF251"/>
  <c r="BF252"/>
  <c r="BF256"/>
  <c r="BF259"/>
  <c r="BF260"/>
  <c r="BF261"/>
  <c r="BF263"/>
  <c r="BF264"/>
  <c r="BF271"/>
  <c r="BF273"/>
  <c r="BF275"/>
  <c r="BF277"/>
  <c r="BF278"/>
  <c r="BF279"/>
  <c r="BF280"/>
  <c r="BF282"/>
  <c r="BF283"/>
  <c r="BF285"/>
  <c r="BF288"/>
  <c r="BF299"/>
  <c r="BF300"/>
  <c r="BF308"/>
  <c r="BF310"/>
  <c r="BF311"/>
  <c r="BF312"/>
  <c r="BF313"/>
  <c r="BF318"/>
  <c r="BF319"/>
  <c r="BF320"/>
  <c r="BF323"/>
  <c r="BF324"/>
  <c r="BF326"/>
  <c r="BF329"/>
  <c r="BF331"/>
  <c r="BF332"/>
  <c r="BF333"/>
  <c r="BF334"/>
  <c r="BF336"/>
  <c r="BF343"/>
  <c r="BF344"/>
  <c r="BF348"/>
  <c r="BF350"/>
  <c r="BF354"/>
  <c r="BF355"/>
  <c r="BF356"/>
  <c r="BF293"/>
  <c r="BF294"/>
  <c r="BF295"/>
  <c r="BF296"/>
  <c r="BF298"/>
  <c r="BF301"/>
  <c r="BF302"/>
  <c r="BF303"/>
  <c r="BF304"/>
  <c r="BF305"/>
  <c r="BF306"/>
  <c r="BF307"/>
  <c r="BF309"/>
  <c r="BF314"/>
  <c r="BF315"/>
  <c r="BF316"/>
  <c r="BF317"/>
  <c r="BF321"/>
  <c r="BF322"/>
  <c r="BF325"/>
  <c r="BF327"/>
  <c r="BF328"/>
  <c r="BF330"/>
  <c r="BF335"/>
  <c r="BF337"/>
  <c r="BF338"/>
  <c r="BF339"/>
  <c r="BF340"/>
  <c r="BF345"/>
  <c r="BF346"/>
  <c r="BF347"/>
  <c r="BF351"/>
  <c r="BF352"/>
  <c r="BF353"/>
  <c r="BF357"/>
  <c i="2" r="J143"/>
  <c r="J97"/>
  <c i="3" r="BF155"/>
  <c r="BF158"/>
  <c r="BF161"/>
  <c r="BF163"/>
  <c r="BF170"/>
  <c r="BF175"/>
  <c r="BF177"/>
  <c r="BF183"/>
  <c r="BF189"/>
  <c r="BF191"/>
  <c r="BF195"/>
  <c r="BF205"/>
  <c r="BF210"/>
  <c r="BF217"/>
  <c r="BF226"/>
  <c r="BF233"/>
  <c r="BF237"/>
  <c r="BF251"/>
  <c r="BF262"/>
  <c r="BF268"/>
  <c r="BF275"/>
  <c r="BF277"/>
  <c r="BF279"/>
  <c r="BF280"/>
  <c r="BF282"/>
  <c r="BF287"/>
  <c r="BF296"/>
  <c r="BF311"/>
  <c r="BF318"/>
  <c r="BF326"/>
  <c r="BF331"/>
  <c r="BF335"/>
  <c r="BF339"/>
  <c r="BF347"/>
  <c r="BF356"/>
  <c r="BF359"/>
  <c r="BF364"/>
  <c i="2" r="J144"/>
  <c r="J98"/>
  <c i="3" r="E85"/>
  <c r="F92"/>
  <c r="J92"/>
  <c r="J146"/>
  <c r="J148"/>
  <c r="BF156"/>
  <c r="BF159"/>
  <c r="BF160"/>
  <c r="BF162"/>
  <c r="BF164"/>
  <c r="BF165"/>
  <c r="BF167"/>
  <c r="BF168"/>
  <c r="BF169"/>
  <c r="BF171"/>
  <c r="BF172"/>
  <c r="BF176"/>
  <c r="BF178"/>
  <c r="BF179"/>
  <c r="BF180"/>
  <c r="BF181"/>
  <c r="BF182"/>
  <c r="BF184"/>
  <c r="BF185"/>
  <c r="BF186"/>
  <c r="BF187"/>
  <c r="BF188"/>
  <c r="BF192"/>
  <c r="BF193"/>
  <c r="BF196"/>
  <c r="BF197"/>
  <c r="BF198"/>
  <c r="BF199"/>
  <c r="BF200"/>
  <c r="BF201"/>
  <c r="BF202"/>
  <c r="BF204"/>
  <c r="BF206"/>
  <c r="BF207"/>
  <c r="BF208"/>
  <c r="BF209"/>
  <c r="BF213"/>
  <c r="BF214"/>
  <c r="BF215"/>
  <c r="BF216"/>
  <c r="BF218"/>
  <c r="BF219"/>
  <c r="BF220"/>
  <c r="BF221"/>
  <c r="BF222"/>
  <c r="BF223"/>
  <c r="BF224"/>
  <c r="BF225"/>
  <c r="BF229"/>
  <c r="BF230"/>
  <c r="BF231"/>
  <c r="BF232"/>
  <c r="BF234"/>
  <c r="BF239"/>
  <c r="BF240"/>
  <c r="BF241"/>
  <c r="BF242"/>
  <c r="BF243"/>
  <c r="BF244"/>
  <c r="BF245"/>
  <c r="BF247"/>
  <c r="BF250"/>
  <c r="BF252"/>
  <c r="BF254"/>
  <c r="BF256"/>
  <c r="BF257"/>
  <c r="BF258"/>
  <c r="BF259"/>
  <c r="BF260"/>
  <c r="BF264"/>
  <c r="BF265"/>
  <c r="BF267"/>
  <c r="BF269"/>
  <c r="BF270"/>
  <c r="BF271"/>
  <c r="BF272"/>
  <c r="BF274"/>
  <c r="BF278"/>
  <c r="BF281"/>
  <c r="BF286"/>
  <c r="BF288"/>
  <c r="BF290"/>
  <c r="BF291"/>
  <c r="BF292"/>
  <c r="BF294"/>
  <c r="BF295"/>
  <c r="BF300"/>
  <c r="BF301"/>
  <c r="BF302"/>
  <c r="BF303"/>
  <c r="BF305"/>
  <c r="BF307"/>
  <c r="BF308"/>
  <c r="BF310"/>
  <c r="BF312"/>
  <c r="BF313"/>
  <c r="BF314"/>
  <c r="BF315"/>
  <c r="BF317"/>
  <c r="BF319"/>
  <c r="BF320"/>
  <c r="BF321"/>
  <c r="BF323"/>
  <c r="BF325"/>
  <c r="BF327"/>
  <c r="BF328"/>
  <c r="BF329"/>
  <c r="BF333"/>
  <c r="BF334"/>
  <c r="BF336"/>
  <c r="BF337"/>
  <c r="BF338"/>
  <c r="BF340"/>
  <c r="BF341"/>
  <c r="BF342"/>
  <c r="BF344"/>
  <c r="BF345"/>
  <c r="BF346"/>
  <c r="BF348"/>
  <c r="BF349"/>
  <c r="BF351"/>
  <c r="BF352"/>
  <c r="BF353"/>
  <c r="BF355"/>
  <c r="BF357"/>
  <c r="BF358"/>
  <c r="BF360"/>
  <c r="BF361"/>
  <c r="BF362"/>
  <c r="BF365"/>
  <c r="BF366"/>
  <c r="BF368"/>
  <c r="BF370"/>
  <c r="BF372"/>
  <c r="BF374"/>
  <c r="BF376"/>
  <c r="BF377"/>
  <c r="BF381"/>
  <c r="BF383"/>
  <c r="BF390"/>
  <c r="BF393"/>
  <c r="BF394"/>
  <c r="BF395"/>
  <c r="BF397"/>
  <c r="BF399"/>
  <c r="BF400"/>
  <c r="BF401"/>
  <c r="BF403"/>
  <c r="BF404"/>
  <c r="BF405"/>
  <c r="BF406"/>
  <c r="BF157"/>
  <c r="BF173"/>
  <c r="BF190"/>
  <c r="BF203"/>
  <c r="BF211"/>
  <c r="BF227"/>
  <c r="BF228"/>
  <c r="BF235"/>
  <c r="BF238"/>
  <c r="BF253"/>
  <c r="BF255"/>
  <c r="BF263"/>
  <c r="BF266"/>
  <c r="BF283"/>
  <c r="BF284"/>
  <c r="BF285"/>
  <c r="BF293"/>
  <c r="BF297"/>
  <c r="BF298"/>
  <c r="BF304"/>
  <c r="BF309"/>
  <c r="BF316"/>
  <c r="BF322"/>
  <c r="BF324"/>
  <c r="BF330"/>
  <c r="BF332"/>
  <c r="BF350"/>
  <c r="BF354"/>
  <c r="BF369"/>
  <c r="BF379"/>
  <c r="BF380"/>
  <c r="BF384"/>
  <c r="BF385"/>
  <c r="BF387"/>
  <c r="BF391"/>
  <c r="BF373"/>
  <c r="BF375"/>
  <c r="BF388"/>
  <c r="BF396"/>
  <c r="BF402"/>
  <c i="2" r="E85"/>
  <c r="F92"/>
  <c r="BF145"/>
  <c r="BF146"/>
  <c r="BF147"/>
  <c r="BF148"/>
  <c r="BF150"/>
  <c r="BF151"/>
  <c r="BF152"/>
  <c r="BF153"/>
  <c r="BF155"/>
  <c r="BF158"/>
  <c r="BF159"/>
  <c r="BF160"/>
  <c r="BF161"/>
  <c r="BF162"/>
  <c r="BF163"/>
  <c r="BF165"/>
  <c r="BF169"/>
  <c r="BF170"/>
  <c r="BF174"/>
  <c r="BF176"/>
  <c r="BF179"/>
  <c r="BF180"/>
  <c r="BF181"/>
  <c r="BF182"/>
  <c r="BF183"/>
  <c r="BF184"/>
  <c r="BF189"/>
  <c r="BF190"/>
  <c r="BF192"/>
  <c r="BF200"/>
  <c r="BF201"/>
  <c r="BF202"/>
  <c r="BF203"/>
  <c r="J89"/>
  <c r="J91"/>
  <c r="J92"/>
  <c r="BF149"/>
  <c r="BF154"/>
  <c r="BF156"/>
  <c r="BF157"/>
  <c r="BF164"/>
  <c r="BF166"/>
  <c r="BF167"/>
  <c r="BF168"/>
  <c r="BF171"/>
  <c r="BF172"/>
  <c r="BF173"/>
  <c r="BF175"/>
  <c r="BF186"/>
  <c r="BF188"/>
  <c r="BF194"/>
  <c r="BF195"/>
  <c r="BF197"/>
  <c r="BF198"/>
  <c r="BF205"/>
  <c r="BF206"/>
  <c r="BF207"/>
  <c r="BF209"/>
  <c r="BF211"/>
  <c r="BF212"/>
  <c r="BF214"/>
  <c r="BF215"/>
  <c r="BF218"/>
  <c r="J35"/>
  <c i="1" r="AV95"/>
  <c i="2" r="F39"/>
  <c i="1" r="BD95"/>
  <c i="3" r="F35"/>
  <c i="1" r="AZ96"/>
  <c i="3" r="J35"/>
  <c i="1" r="AV96"/>
  <c i="3" r="F39"/>
  <c i="1" r="BD96"/>
  <c i="4" r="F39"/>
  <c i="1" r="BD97"/>
  <c i="5" r="J35"/>
  <c i="1" r="AV98"/>
  <c i="5" r="F39"/>
  <c i="1" r="BD98"/>
  <c i="5" r="F35"/>
  <c i="1" r="AZ98"/>
  <c i="5" r="F37"/>
  <c i="1" r="BB98"/>
  <c i="5" r="F38"/>
  <c i="1" r="BC98"/>
  <c i="6" r="F35"/>
  <c i="1" r="AZ99"/>
  <c i="6" r="J35"/>
  <c i="1" r="AV99"/>
  <c i="7" r="J35"/>
  <c i="1" r="AV100"/>
  <c i="7" r="F35"/>
  <c i="1" r="AZ100"/>
  <c i="8" r="F35"/>
  <c i="1" r="AZ101"/>
  <c i="8" r="F39"/>
  <c i="1" r="BD101"/>
  <c i="9" r="F35"/>
  <c i="1" r="AZ102"/>
  <c i="9" r="F38"/>
  <c i="1" r="BC102"/>
  <c i="10" r="F37"/>
  <c i="1" r="BB103"/>
  <c i="10" r="F39"/>
  <c i="1" r="BD103"/>
  <c i="10" r="F35"/>
  <c i="1" r="AZ103"/>
  <c i="11" r="F39"/>
  <c i="1" r="BD104"/>
  <c i="11" r="F35"/>
  <c i="1" r="AZ104"/>
  <c i="12" r="F35"/>
  <c i="1" r="AZ105"/>
  <c i="12" r="F39"/>
  <c i="1" r="BD105"/>
  <c i="13" r="F35"/>
  <c i="1" r="AZ106"/>
  <c i="13" r="J35"/>
  <c i="1" r="AV106"/>
  <c i="13" r="F39"/>
  <c i="1" r="BD106"/>
  <c i="14" r="F39"/>
  <c i="1" r="BD107"/>
  <c i="16" r="F38"/>
  <c i="1" r="BC109"/>
  <c i="15" r="F35"/>
  <c i="1" r="AZ108"/>
  <c i="16" r="F37"/>
  <c i="1" r="BB109"/>
  <c i="15" r="J35"/>
  <c i="1" r="AV108"/>
  <c i="2" r="F38"/>
  <c i="1" r="BC95"/>
  <c i="3" r="F37"/>
  <c i="1" r="BB96"/>
  <c i="4" r="J35"/>
  <c i="1" r="AV97"/>
  <c i="4" r="F37"/>
  <c i="1" r="BB97"/>
  <c i="6" r="F38"/>
  <c i="1" r="BC99"/>
  <c i="7" r="F37"/>
  <c i="1" r="BB100"/>
  <c i="7" r="F39"/>
  <c i="1" r="BD100"/>
  <c i="8" r="F38"/>
  <c i="1" r="BC101"/>
  <c i="9" r="F37"/>
  <c i="1" r="BB102"/>
  <c i="9" r="J35"/>
  <c i="1" r="AV102"/>
  <c i="10" r="J35"/>
  <c i="1" r="AV103"/>
  <c i="10" r="F38"/>
  <c i="1" r="BC103"/>
  <c i="11" r="J35"/>
  <c i="1" r="AV104"/>
  <c i="11" r="F38"/>
  <c i="1" r="BC104"/>
  <c i="12" r="J35"/>
  <c i="1" r="AV105"/>
  <c i="13" r="F38"/>
  <c i="1" r="BC106"/>
  <c i="14" r="F35"/>
  <c i="1" r="AZ107"/>
  <c i="14" r="F38"/>
  <c i="1" r="BC107"/>
  <c i="16" r="F35"/>
  <c i="1" r="AZ109"/>
  <c i="15" r="F38"/>
  <c i="1" r="BC108"/>
  <c i="16" r="F39"/>
  <c i="1" r="BD109"/>
  <c i="2" r="F37"/>
  <c i="1" r="BB95"/>
  <c i="2" r="F35"/>
  <c i="1" r="AZ95"/>
  <c i="3" r="F38"/>
  <c i="1" r="BC96"/>
  <c i="4" r="F35"/>
  <c i="1" r="AZ97"/>
  <c i="4" r="F38"/>
  <c i="1" r="BC97"/>
  <c i="6" r="F39"/>
  <c i="1" r="BD99"/>
  <c i="6" r="F37"/>
  <c i="1" r="BB99"/>
  <c i="7" r="F38"/>
  <c i="1" r="BC100"/>
  <c i="8" r="J35"/>
  <c i="1" r="AV101"/>
  <c i="8" r="F37"/>
  <c i="1" r="BB101"/>
  <c i="9" r="F39"/>
  <c i="1" r="BD102"/>
  <c i="11" r="F37"/>
  <c i="1" r="BB104"/>
  <c i="12" r="F38"/>
  <c i="1" r="BC105"/>
  <c i="12" r="F37"/>
  <c i="1" r="BB105"/>
  <c i="13" r="F37"/>
  <c i="1" r="BB106"/>
  <c i="14" r="J35"/>
  <c i="1" r="AV107"/>
  <c i="14" r="F37"/>
  <c i="1" r="BB107"/>
  <c i="16" r="J35"/>
  <c i="1" r="AV109"/>
  <c i="15" r="F39"/>
  <c i="1" r="BD108"/>
  <c i="15" r="F37"/>
  <c i="1" r="BB108"/>
  <c i="6" l="1" r="T136"/>
  <c r="T135"/>
  <c r="P136"/>
  <c r="P135"/>
  <c i="1" r="AU99"/>
  <c i="5" r="R137"/>
  <c r="R136"/>
  <c i="3" r="R153"/>
  <c i="16" r="T130"/>
  <c i="13" r="P140"/>
  <c i="10" r="P128"/>
  <c i="1" r="AU103"/>
  <c i="9" r="P137"/>
  <c r="P136"/>
  <c r="P135"/>
  <c i="1" r="AU102"/>
  <c i="7" r="BK132"/>
  <c r="J132"/>
  <c r="J96"/>
  <c r="J30"/>
  <c i="6" r="R136"/>
  <c r="R135"/>
  <c i="5" r="T137"/>
  <c r="T136"/>
  <c i="4" r="T188"/>
  <c i="3" r="T153"/>
  <c i="2" r="T177"/>
  <c r="P177"/>
  <c i="14" r="T132"/>
  <c r="T131"/>
  <c i="13" r="T267"/>
  <c r="P267"/>
  <c i="12" r="R133"/>
  <c i="9" r="T137"/>
  <c r="T136"/>
  <c r="T135"/>
  <c i="8" r="P146"/>
  <c r="P145"/>
  <c r="P144"/>
  <c i="1" r="AU101"/>
  <c i="7" r="P132"/>
  <c i="1" r="AU100"/>
  <c i="4" r="P188"/>
  <c r="P139"/>
  <c i="1" r="AU97"/>
  <c i="3" r="T248"/>
  <c i="4" r="R188"/>
  <c i="3" r="R248"/>
  <c i="15" r="T132"/>
  <c r="T131"/>
  <c i="14" r="P132"/>
  <c r="P131"/>
  <c i="1" r="AU107"/>
  <c i="13" r="R140"/>
  <c i="8" r="R336"/>
  <c i="7" r="T132"/>
  <c i="5" r="P137"/>
  <c r="P136"/>
  <c i="1" r="AU98"/>
  <c i="4" r="T140"/>
  <c r="T139"/>
  <c i="3" r="P248"/>
  <c i="2" r="R177"/>
  <c r="R142"/>
  <c r="P142"/>
  <c i="1" r="AU95"/>
  <c i="16" r="P130"/>
  <c i="1" r="AU109"/>
  <c i="15" r="R132"/>
  <c r="R131"/>
  <c i="14" r="R132"/>
  <c r="R131"/>
  <c i="13" r="R267"/>
  <c r="T140"/>
  <c r="T139"/>
  <c i="12" r="T133"/>
  <c r="P133"/>
  <c i="1" r="AU105"/>
  <c i="10" r="T128"/>
  <c i="9" r="R137"/>
  <c r="R136"/>
  <c r="R135"/>
  <c i="8" r="T336"/>
  <c r="T146"/>
  <c r="T145"/>
  <c r="T144"/>
  <c r="R146"/>
  <c r="R145"/>
  <c r="R144"/>
  <c i="7" r="R132"/>
  <c i="4" r="R140"/>
  <c r="R139"/>
  <c i="3" r="P153"/>
  <c r="P152"/>
  <c i="1" r="AU96"/>
  <c i="2" r="T142"/>
  <c i="3" r="BK153"/>
  <c r="J153"/>
  <c r="J97"/>
  <c i="4" r="BK341"/>
  <c r="J341"/>
  <c r="J107"/>
  <c i="9" r="BK137"/>
  <c r="J137"/>
  <c r="J98"/>
  <c i="10" r="BK128"/>
  <c r="J128"/>
  <c r="J96"/>
  <c r="J30"/>
  <c i="13" r="BK140"/>
  <c r="J140"/>
  <c r="J97"/>
  <c i="16" r="BK131"/>
  <c r="BK130"/>
  <c r="J130"/>
  <c r="J96"/>
  <c r="J30"/>
  <c i="2" r="BK177"/>
  <c r="J177"/>
  <c r="J99"/>
  <c r="BK216"/>
  <c r="J216"/>
  <c r="J111"/>
  <c i="3" r="BK248"/>
  <c r="J248"/>
  <c r="J105"/>
  <c i="4" r="BK140"/>
  <c r="J140"/>
  <c r="J97"/>
  <c i="5" r="BK137"/>
  <c r="J137"/>
  <c r="J97"/>
  <c r="BK172"/>
  <c r="J172"/>
  <c r="J104"/>
  <c i="6" r="BK136"/>
  <c r="J136"/>
  <c r="J97"/>
  <c i="8" r="BK336"/>
  <c r="J336"/>
  <c r="J106"/>
  <c i="11" r="BK130"/>
  <c r="J130"/>
  <c r="J97"/>
  <c i="12" r="BK133"/>
  <c r="J133"/>
  <c r="J96"/>
  <c r="J30"/>
  <c i="13" r="BK267"/>
  <c r="J267"/>
  <c r="J105"/>
  <c i="14" r="BK132"/>
  <c r="J132"/>
  <c r="J97"/>
  <c i="15" r="BK132"/>
  <c r="J132"/>
  <c r="J97"/>
  <c i="4" r="J188"/>
  <c r="J102"/>
  <c i="7" r="J111"/>
  <c r="J105"/>
  <c r="J31"/>
  <c r="J32"/>
  <c i="1" r="AG100"/>
  <c i="10" r="J107"/>
  <c r="J101"/>
  <c r="J109"/>
  <c i="12" r="J112"/>
  <c r="J106"/>
  <c r="J31"/>
  <c r="J32"/>
  <c i="1" r="AG105"/>
  <c r="BD94"/>
  <c r="W33"/>
  <c r="BB94"/>
  <c r="W31"/>
  <c i="16" r="J109"/>
  <c r="J103"/>
  <c r="J111"/>
  <c i="1" r="AZ94"/>
  <c r="W29"/>
  <c r="BC94"/>
  <c r="W32"/>
  <c i="13" l="1" r="R139"/>
  <c i="3" r="T152"/>
  <c i="13" r="P139"/>
  <c i="1" r="AU106"/>
  <c i="3" r="R152"/>
  <c i="16" r="BF109"/>
  <c i="12" r="BF112"/>
  <c i="7" r="BF111"/>
  <c i="8" r="BK146"/>
  <c r="J146"/>
  <c r="J98"/>
  <c i="16" r="J31"/>
  <c i="3" r="BK152"/>
  <c r="J152"/>
  <c r="J96"/>
  <c r="J30"/>
  <c i="6" r="BK135"/>
  <c r="J135"/>
  <c r="J96"/>
  <c r="J30"/>
  <c i="9" r="BK136"/>
  <c r="J136"/>
  <c r="J97"/>
  <c i="13" r="BK139"/>
  <c r="J139"/>
  <c r="J96"/>
  <c r="J30"/>
  <c i="16" r="J131"/>
  <c r="J97"/>
  <c i="10" r="J31"/>
  <c i="4" r="BK139"/>
  <c r="J139"/>
  <c r="J96"/>
  <c r="J30"/>
  <c i="5" r="BK136"/>
  <c r="J136"/>
  <c r="J96"/>
  <c r="J30"/>
  <c i="2" r="BK142"/>
  <c r="J142"/>
  <c r="J96"/>
  <c r="J30"/>
  <c i="10" r="BF107"/>
  <c i="11" r="BK129"/>
  <c r="J129"/>
  <c r="J96"/>
  <c r="J30"/>
  <c i="14" r="BK131"/>
  <c r="J131"/>
  <c r="J96"/>
  <c r="J30"/>
  <c i="15" r="BK131"/>
  <c r="J131"/>
  <c r="J96"/>
  <c r="J30"/>
  <c i="1" r="AU94"/>
  <c i="16" r="J36"/>
  <c i="1" r="AW109"/>
  <c r="AT109"/>
  <c i="7" r="J113"/>
  <c i="16" r="J32"/>
  <c i="1" r="AG109"/>
  <c r="AN109"/>
  <c i="3" r="J131"/>
  <c r="BF131"/>
  <c r="J36"/>
  <c i="1" r="AW96"/>
  <c r="AT96"/>
  <c i="6" r="J114"/>
  <c r="J108"/>
  <c r="J116"/>
  <c i="13" r="J118"/>
  <c r="J112"/>
  <c r="J120"/>
  <c i="10" r="J32"/>
  <c i="1" r="AG103"/>
  <c i="5" r="J115"/>
  <c r="J109"/>
  <c r="J117"/>
  <c i="2" r="J121"/>
  <c r="BF121"/>
  <c r="J36"/>
  <c i="1" r="AW95"/>
  <c r="AT95"/>
  <c i="11" r="J108"/>
  <c r="J102"/>
  <c r="J110"/>
  <c i="14" r="J110"/>
  <c r="J104"/>
  <c r="J112"/>
  <c i="15" r="J110"/>
  <c r="J104"/>
  <c r="J112"/>
  <c i="12" r="J36"/>
  <c i="1" r="AW105"/>
  <c r="AT105"/>
  <c r="AV94"/>
  <c r="AK29"/>
  <c r="AY94"/>
  <c i="12" r="J114"/>
  <c r="F36"/>
  <c i="1" r="BA105"/>
  <c i="4" r="J118"/>
  <c r="J112"/>
  <c r="J31"/>
  <c r="J32"/>
  <c i="1" r="AG97"/>
  <c i="10" r="J36"/>
  <c i="1" r="AW103"/>
  <c r="AT103"/>
  <c i="7" r="F36"/>
  <c i="1" r="BA100"/>
  <c i="16" r="F36"/>
  <c i="1" r="BA109"/>
  <c i="7" r="J36"/>
  <c i="1" r="AW100"/>
  <c r="AT100"/>
  <c r="AN100"/>
  <c r="AX94"/>
  <c i="16" l="1" r="J41"/>
  <c i="7" r="J41"/>
  <c i="14" r="BF110"/>
  <c i="13" r="J31"/>
  <c i="4" r="BF118"/>
  <c i="9" r="BK135"/>
  <c r="J135"/>
  <c r="J96"/>
  <c r="J30"/>
  <c i="13" r="BF118"/>
  <c i="5" r="BF115"/>
  <c i="6" r="BF114"/>
  <c i="8" r="BK145"/>
  <c r="J145"/>
  <c r="J97"/>
  <c i="6" r="J31"/>
  <c i="11" r="J31"/>
  <c r="BF108"/>
  <c i="15" r="BF110"/>
  <c i="14" r="J31"/>
  <c i="5" r="J31"/>
  <c i="15" r="J31"/>
  <c i="10" r="J41"/>
  <c i="12" r="J41"/>
  <c i="1" r="AN105"/>
  <c r="AN103"/>
  <c i="3" r="F36"/>
  <c i="1" r="BA96"/>
  <c i="4" r="J36"/>
  <c i="1" r="AW97"/>
  <c r="AT97"/>
  <c i="6" r="J36"/>
  <c i="1" r="AW99"/>
  <c r="AT99"/>
  <c i="4" r="J120"/>
  <c i="10" r="F36"/>
  <c i="1" r="BA103"/>
  <c i="14" r="J36"/>
  <c i="1" r="AW107"/>
  <c r="AT107"/>
  <c i="9" r="J114"/>
  <c r="J108"/>
  <c r="J116"/>
  <c i="5" r="F36"/>
  <c i="1" r="BA98"/>
  <c i="2" r="F36"/>
  <c i="1" r="BA95"/>
  <c i="3" r="J125"/>
  <c r="J133"/>
  <c i="2" r="J115"/>
  <c r="J123"/>
  <c i="11" r="F36"/>
  <c i="1" r="BA104"/>
  <c i="13" r="J32"/>
  <c i="1" r="AG106"/>
  <c i="13" r="J36"/>
  <c i="1" r="AW106"/>
  <c r="AT106"/>
  <c i="15" r="J36"/>
  <c i="1" r="AW108"/>
  <c r="AT108"/>
  <c i="11" r="J32"/>
  <c i="1" r="AG104"/>
  <c i="6" r="J32"/>
  <c i="1" r="AG99"/>
  <c r="AN99"/>
  <c i="14" r="J32"/>
  <c i="1" r="AG107"/>
  <c r="AN107"/>
  <c i="5" r="J32"/>
  <c i="1" r="AG98"/>
  <c i="15" r="J32"/>
  <c i="1" r="AG108"/>
  <c r="AN108"/>
  <c i="9" l="1" r="J31"/>
  <c i="3" r="J31"/>
  <c i="2" r="J31"/>
  <c i="4" r="J41"/>
  <c i="8" r="BK144"/>
  <c r="J144"/>
  <c r="J96"/>
  <c r="J30"/>
  <c i="9" r="BF114"/>
  <c i="6" r="J41"/>
  <c i="13" r="J41"/>
  <c i="15" r="J41"/>
  <c i="14" r="J41"/>
  <c i="1" r="AN97"/>
  <c r="AN106"/>
  <c i="15" r="F36"/>
  <c i="1" r="BA108"/>
  <c i="11" r="J36"/>
  <c i="1" r="AW104"/>
  <c r="AT104"/>
  <c i="9" r="J32"/>
  <c i="1" r="AG102"/>
  <c i="3" r="J32"/>
  <c i="1" r="AG96"/>
  <c r="AN96"/>
  <c i="13" r="F36"/>
  <c i="1" r="BA106"/>
  <c i="8" r="J123"/>
  <c r="J117"/>
  <c r="J125"/>
  <c i="9" r="F36"/>
  <c i="1" r="BA102"/>
  <c i="6" r="F36"/>
  <c i="1" r="BA99"/>
  <c i="14" r="F36"/>
  <c i="1" r="BA107"/>
  <c i="4" r="F36"/>
  <c i="1" r="BA97"/>
  <c i="2" r="J32"/>
  <c i="1" r="AG95"/>
  <c r="AN95"/>
  <c i="5" r="J36"/>
  <c i="1" r="AW98"/>
  <c r="AT98"/>
  <c i="3" l="1" r="J41"/>
  <c i="11" r="J41"/>
  <c i="2" r="J41"/>
  <c i="8" r="J31"/>
  <c i="5" r="J41"/>
  <c i="8" r="BF123"/>
  <c i="1" r="AN104"/>
  <c r="AN98"/>
  <c i="9" r="J36"/>
  <c i="1" r="AW102"/>
  <c r="AT102"/>
  <c i="8" r="J36"/>
  <c i="1" r="AW101"/>
  <c r="AT101"/>
  <c i="8" r="J32"/>
  <c i="1" r="AG101"/>
  <c r="AN101"/>
  <c i="9" l="1" r="J41"/>
  <c i="8" r="J41"/>
  <c i="1" r="AN102"/>
  <c i="8" r="F36"/>
  <c i="1" r="BA101"/>
  <c r="BA94"/>
  <c r="W30"/>
  <c r="AG94"/>
  <c r="AK26"/>
  <c l="1" r="AW94"/>
  <c r="AK30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<sst xmlns="http://schemas.openxmlformats.org/spreadsheetml/2006/main">
  <si>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</si>
  <si>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</si>
  <si>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</si>
  <si>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</si>
  <si>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{8a462e8c-5f11-4fae-be2c-25233caa53b4}</t>
  </si>
  <si>
    <t xml:space="preserve">&gt;&gt;  skryté stĺpce  &lt;&lt;</t>
  </si>
  <si>
    <t>0,001</t>
  </si>
  <si>
    <t>20</t>
  </si>
  <si>
    <t>REKAPITULÁCIA STAVBY</t>
  </si>
  <si>
    <t xml:space="preserve">v ---  nižšie sa nachádzajú doplnkové a pomocné údaje k zostavám  --- v</t>
  </si>
  <si>
    <t>Návod na vyplnenie</t>
  </si>
  <si>
    <t>Kód:</t>
  </si>
  <si>
    <t>15201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</si>
  <si>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</si>
  <si>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</si>
  <si>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 xml:space="preserve">Športová hala Angels Aréna  Rekonštrukcia a Modernizácia</t>
  </si>
  <si>
    <t>JKSO:</t>
  </si>
  <si>
    <t>KS:</t>
  </si>
  <si>
    <t>Miesto:</t>
  </si>
  <si>
    <t>Košice</t>
  </si>
  <si>
    <t>Dátum:</t>
  </si>
  <si>
    <t>16. 7. 2021</t>
  </si>
  <si>
    <t>Objednávateľ:</t>
  </si>
  <si>
    <t>IČO:</t>
  </si>
  <si>
    <t xml:space="preserve">Mesto Košice </t>
  </si>
  <si>
    <t>IČ DPH:</t>
  </si>
  <si>
    <t>Zhotoviteľ:</t>
  </si>
  <si>
    <t>Vyplň údaj</t>
  </si>
  <si>
    <t>Projektant:</t>
  </si>
  <si>
    <t xml:space="preserve"> 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</si>
  <si>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</si>
  <si>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</si>
  <si>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</si>
  <si>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</si>
  <si>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</si>
  <si>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</si>
  <si>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</si>
  <si>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</si>
  <si>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</si>
  <si>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</si>
  <si>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</si>
  <si>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</si>
  <si>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</si>
  <si>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</si>
  <si>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</si>
  <si>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</si>
  <si>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</si>
  <si>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</si>
  <si>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</si>
  <si>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</si>
  <si>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</si>
  <si>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</si>
  <si>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</si>
  <si>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</si>
  <si>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</si>
  <si>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</si>
  <si>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</si>
  <si>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</si>
  <si>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</si>
  <si>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</si>
  <si>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</si>
  <si>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</si>
  <si>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</si>
  <si>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</si>
  <si>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</si>
  <si>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</si>
  <si>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</si>
  <si>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</si>
  <si>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</si>
  <si>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</si>
  <si>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</si>
  <si>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</si>
  <si>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</si>
  <si>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</si>
  <si>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</si>
  <si>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</si>
  <si>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</si>
  <si>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</si>
  <si>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</si>
  <si>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00</t>
  </si>
  <si>
    <t xml:space="preserve">SO 01 Športova hala - buracie práce </t>
  </si>
  <si>
    <t>STA</t>
  </si>
  <si>
    <t>1</t>
  </si>
  <si>
    <t>{c4288780-5d5f-495f-9d1f-df1c38f68107}</t>
  </si>
  <si>
    <t>01</t>
  </si>
  <si>
    <t>SO 01 Športová hala - ASR</t>
  </si>
  <si>
    <t>{f377b9ae-1fbe-40c9-b861-d70d9e5b02f4}</t>
  </si>
  <si>
    <t>02</t>
  </si>
  <si>
    <t xml:space="preserve">SO 01.1a  Športova hala - zdravotechnika </t>
  </si>
  <si>
    <t>{5122c751-aacd-4cb5-b943-aae6d6a97179}</t>
  </si>
  <si>
    <t>03</t>
  </si>
  <si>
    <t>SO 01.1b Športova hala - zdravotechnika časť 2 - kanalizácia pre Odovzdávaciu stanicu tepla</t>
  </si>
  <si>
    <t>{5f729bfe-4a30-4730-82d2-883fcb84e9c1}</t>
  </si>
  <si>
    <t>04</t>
  </si>
  <si>
    <t xml:space="preserve">SO 01.2  Športova hala - ustredné kurenie </t>
  </si>
  <si>
    <t>{31e87b39-0a62-4ea4-9928-fdd59c7cd336}</t>
  </si>
  <si>
    <t>05</t>
  </si>
  <si>
    <t xml:space="preserve">SO 01.3  Športova hala - vzduchotechnika, chladenie </t>
  </si>
  <si>
    <t>{89192d6a-9c61-4eec-b3c0-c869393d4fab}</t>
  </si>
  <si>
    <t>06</t>
  </si>
  <si>
    <t xml:space="preserve">SO 01.4  Športova hala - elektroinštalácia </t>
  </si>
  <si>
    <t>{6755a4e2-f81f-414f-a25c-7a95e732fa37}</t>
  </si>
  <si>
    <t>07</t>
  </si>
  <si>
    <t xml:space="preserve">SO 01.5  Športova hala - slaboprudova inštalácia</t>
  </si>
  <si>
    <t>{cd0a747f-ca06-473c-bcfa-a8350fd4f54b}</t>
  </si>
  <si>
    <t>08</t>
  </si>
  <si>
    <t xml:space="preserve">SO 01.6  Športova hala - zariadenie na odvod dymu a tepla</t>
  </si>
  <si>
    <t>{d4a52e4f-d7ae-46ea-af48-4f987808fae2}</t>
  </si>
  <si>
    <t>09</t>
  </si>
  <si>
    <t xml:space="preserve">SO 01.7  Športova hala - EPS </t>
  </si>
  <si>
    <t>{9b958af3-a25e-4c8b-9d8e-c76ee6415025}</t>
  </si>
  <si>
    <t>10</t>
  </si>
  <si>
    <t xml:space="preserve">SO 01.8  Športova hala - HSP </t>
  </si>
  <si>
    <t>{ff602ba6-1780-4473-8349-579544f8b11c}</t>
  </si>
  <si>
    <t>11</t>
  </si>
  <si>
    <t xml:space="preserve">SO 02 Vodovodná prípojka </t>
  </si>
  <si>
    <t>{b4ecd52f-a3f6-47ce-8d82-0b284d42db00}</t>
  </si>
  <si>
    <t>12</t>
  </si>
  <si>
    <t>SO 05 Prekládka NN vedení</t>
  </si>
  <si>
    <t>{ebfbaae0-814d-4e90-8456-67f4d4904c82}</t>
  </si>
  <si>
    <t>13</t>
  </si>
  <si>
    <t>SO 06 Odberné elektrické zariadenie</t>
  </si>
  <si>
    <t>{4f9d2318-25e4-4cca-865d-d9b0539545f5}</t>
  </si>
  <si>
    <t>14</t>
  </si>
  <si>
    <t xml:space="preserve">SO 07 Dieselagregát </t>
  </si>
  <si>
    <t>{2a45c114-fc1f-4cec-b93a-72254659b878}</t>
  </si>
  <si>
    <t>KRYCÍ LIST ROZPOČTU</t>
  </si>
  <si>
    <t>Objekt:</t>
  </si>
  <si>
    <t xml:space="preserve">00 - SO 01 Športova hala - buracie práce 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</si>
  <si>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</si>
  <si>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</si>
  <si>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</si>
  <si>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</si>
  <si>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</si>
  <si>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</si>
  <si>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</si>
  <si>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</si>
  <si>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9 - Ostatné konštrukcie a práce-búranie</t>
  </si>
  <si>
    <t xml:space="preserve">PSV -  Práce a dodávky PSV</t>
  </si>
  <si>
    <t xml:space="preserve">    725 -  Zdravotechnika - zariaď. predmety</t>
  </si>
  <si>
    <t xml:space="preserve">    733 -  Ústredné kúrenie, rozvodné potrubie</t>
  </si>
  <si>
    <t xml:space="preserve">    735 -  Ústredné kúrenie, vykurov. telesá</t>
  </si>
  <si>
    <t xml:space="preserve">    762 -  Konštrukcie tesárske</t>
  </si>
  <si>
    <t xml:space="preserve">    763 -  Konštrukcie - drevostavby</t>
  </si>
  <si>
    <t xml:space="preserve">    764 -  Konštrukcie klampiarske</t>
  </si>
  <si>
    <t xml:space="preserve">    766 -  Konštrukcie stolárske</t>
  </si>
  <si>
    <t xml:space="preserve">    767 -  Konštrukcie doplnkové kovové</t>
  </si>
  <si>
    <t xml:space="preserve">    769 -  Montáž vzduchotechnických zariadení</t>
  </si>
  <si>
    <t xml:space="preserve">    775 -  Podlahy vlysové a parketové</t>
  </si>
  <si>
    <t xml:space="preserve">    776 -  Podlahy povlakové</t>
  </si>
  <si>
    <t xml:space="preserve">M -  Práce a dodávky M</t>
  </si>
  <si>
    <t xml:space="preserve">    21-M -  Elektromontáže</t>
  </si>
  <si>
    <t>2) Ostatné náklady</t>
  </si>
  <si>
    <t>Zariad. staveniska</t>
  </si>
  <si>
    <t>VRN</t>
  </si>
  <si>
    <t>2</t>
  </si>
  <si>
    <t>Mimostav. doprava</t>
  </si>
  <si>
    <t>Územné vplyvy</t>
  </si>
  <si>
    <t>Prevádzkové vplyvy</t>
  </si>
  <si>
    <t>Ostatné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</si>
  <si>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</si>
  <si>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</si>
  <si>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</si>
  <si>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</si>
  <si>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</si>
  <si>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</si>
  <si>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</si>
  <si>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</si>
  <si>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</si>
  <si>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</si>
  <si>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</si>
  <si>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</si>
  <si>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</si>
  <si>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</si>
  <si>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</si>
  <si>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</si>
  <si>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</si>
  <si>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</si>
  <si>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</si>
  <si>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</si>
  <si>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</si>
  <si>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941955004.S</t>
  </si>
  <si>
    <t>Lešenie ľahké pracovné pomocné s výškou lešeňovej podlahy nad 2,50 do 3,5 m</t>
  </si>
  <si>
    <t>m2</t>
  </si>
  <si>
    <t>4</t>
  </si>
  <si>
    <t>1504131728</t>
  </si>
  <si>
    <t>952901114.S</t>
  </si>
  <si>
    <t>Vyčistenie budov pri výške podlaží nad 4 m</t>
  </si>
  <si>
    <t>2145480163</t>
  </si>
  <si>
    <t>3</t>
  </si>
  <si>
    <t>961043111</t>
  </si>
  <si>
    <t xml:space="preserve">Búranie základov z betónu prostého alebo preloženého kameňom,  -2,20000t</t>
  </si>
  <si>
    <t>m3</t>
  </si>
  <si>
    <t>498390852</t>
  </si>
  <si>
    <t>962022391</t>
  </si>
  <si>
    <t xml:space="preserve">Búranie muriva nadzákladového kamenného príp. zmieš. na akúkoľvek maltu,  -2,38500t</t>
  </si>
  <si>
    <t>-1140425550</t>
  </si>
  <si>
    <t>5</t>
  </si>
  <si>
    <t>962031132</t>
  </si>
  <si>
    <t xml:space="preserve">Búranie priečok z tehál pálených, plných alebo dutých hr. do 150 mm,  -0,19600t</t>
  </si>
  <si>
    <t>-1593330115</t>
  </si>
  <si>
    <t>6</t>
  </si>
  <si>
    <t>962031135.S</t>
  </si>
  <si>
    <t xml:space="preserve">Búranie priečok alebo vybúranie otvorov plochy nad 4 m2 z tvárnic alebo priečkoviek hr. do150 mm,  -0,11500t</t>
  </si>
  <si>
    <t>1377796635</t>
  </si>
  <si>
    <t>7</t>
  </si>
  <si>
    <t>962032231.S</t>
  </si>
  <si>
    <t xml:space="preserve">Búranie muriva alebo vybúranie otvorov plochy nad 4 m2 nadzákladového z tehál pálených, vápenopieskových, cementových na maltu,  -1,90500t</t>
  </si>
  <si>
    <t>1871943417</t>
  </si>
  <si>
    <t>8</t>
  </si>
  <si>
    <t>962032314.S</t>
  </si>
  <si>
    <t xml:space="preserve">Búranie pilierov tehlových na akúkoľvek maltu,  -1,80000t</t>
  </si>
  <si>
    <t>1271179066</t>
  </si>
  <si>
    <t>962081141.S</t>
  </si>
  <si>
    <t xml:space="preserve">Búranie muriva priečok zo sklenených tvárnic, hr. do 150 mm,  -0,08200t</t>
  </si>
  <si>
    <t>1009106599</t>
  </si>
  <si>
    <t>963051110.S</t>
  </si>
  <si>
    <t xml:space="preserve">Búranie železobetónových stropov doskových hr.do 80 mm,  -2,40000t</t>
  </si>
  <si>
    <t>819149996</t>
  </si>
  <si>
    <t>963053935.S</t>
  </si>
  <si>
    <t xml:space="preserve">Búranie železobetónových schodiskových ramien monolitických,  -0,39200t</t>
  </si>
  <si>
    <t>-243221734</t>
  </si>
  <si>
    <t>964051111.S</t>
  </si>
  <si>
    <t xml:space="preserve">Búranie samostatných trámov, prievlakov alebo pásov zo železobetónu do 0,16 m2,  -2,40000t</t>
  </si>
  <si>
    <t>-1742647843</t>
  </si>
  <si>
    <t>965042131</t>
  </si>
  <si>
    <t>Búranie podkladov pod dlažby, liatych dlažieb a mazanín,betón alebo liaty asfalt hr.do 100 mm, plochy do 4 m2 -2,20000t</t>
  </si>
  <si>
    <t>-893269921</t>
  </si>
  <si>
    <t>965081712</t>
  </si>
  <si>
    <t xml:space="preserve">Búranie dlažieb, bez podklad. lôžka z xylolit., alebo keramických dlaždíc hr. do 10 mm,  -0,02000t</t>
  </si>
  <si>
    <t>619913631</t>
  </si>
  <si>
    <t>15</t>
  </si>
  <si>
    <t>965081812</t>
  </si>
  <si>
    <t xml:space="preserve">Búranie dlažieb, z kamen., cement., terazzových, čadičových alebo keram. dĺžky , hr.nad 10 mm,  -0,06500t</t>
  </si>
  <si>
    <t>-549483731</t>
  </si>
  <si>
    <t>16</t>
  </si>
  <si>
    <t>968072455.S</t>
  </si>
  <si>
    <t xml:space="preserve">Vybúranie kovových dverových zárubní plochy do 2 m2,  -0,07600t</t>
  </si>
  <si>
    <t>-1671052116</t>
  </si>
  <si>
    <t>17</t>
  </si>
  <si>
    <t>968072456.S</t>
  </si>
  <si>
    <t xml:space="preserve">Vybúranie kovových dverových zárubní plochy nad 2 m2,  -0,06300t</t>
  </si>
  <si>
    <t>-1405426081</t>
  </si>
  <si>
    <t>18</t>
  </si>
  <si>
    <t>971033631.S</t>
  </si>
  <si>
    <t xml:space="preserve">Vybúranie otvorov v murive tehl. plochy do 4 m2 hr. do 150 mm,  -0,27000t</t>
  </si>
  <si>
    <t>1524363884</t>
  </si>
  <si>
    <t>19</t>
  </si>
  <si>
    <t>971033641.S</t>
  </si>
  <si>
    <t xml:space="preserve">Vybúranie otvorov v murive tehl. plochy do 4 m2 hr. do 300 mm,  -1,87500t</t>
  </si>
  <si>
    <t>-2098653657</t>
  </si>
  <si>
    <t>974042557.S</t>
  </si>
  <si>
    <t xml:space="preserve">Vysekanie rýh v betónovej dlažbe do hĺbky 100 mm a šírky nad 300 mm,  -0,08800t</t>
  </si>
  <si>
    <t>m</t>
  </si>
  <si>
    <t>-1988046515</t>
  </si>
  <si>
    <t>21</t>
  </si>
  <si>
    <t>976085311</t>
  </si>
  <si>
    <t xml:space="preserve">Vybúranie kanalizačného rámu liatinového vrátane poklopu alebo mreže,  -0,04400t</t>
  </si>
  <si>
    <t>ks</t>
  </si>
  <si>
    <t>-1141450528</t>
  </si>
  <si>
    <t>22</t>
  </si>
  <si>
    <t>978012161</t>
  </si>
  <si>
    <t xml:space="preserve">Otlčenie omietok stropov vnútorných rákosovaných vápenných alebo vápennocementových v rozsahu do 50 %,  -0,02000t</t>
  </si>
  <si>
    <t>548720498</t>
  </si>
  <si>
    <t>23</t>
  </si>
  <si>
    <t>978013141</t>
  </si>
  <si>
    <t xml:space="preserve">Otlčenie omietok stien vnútorných vápenných alebo vápennocementových v rozsahu do 30 %,  -0,01000t</t>
  </si>
  <si>
    <t>-1152672231</t>
  </si>
  <si>
    <t>24</t>
  </si>
  <si>
    <t>978015331</t>
  </si>
  <si>
    <t xml:space="preserve">Otlčenie omietok vonkajších priečelí zložitejších, s vyškriabaním škár, očistením muriva,  v rozsahu do 20 %,  -0,01000t</t>
  </si>
  <si>
    <t>-1892396541</t>
  </si>
  <si>
    <t>25</t>
  </si>
  <si>
    <t>978059531</t>
  </si>
  <si>
    <t xml:space="preserve">Odsekanie a odobratie stien z obkladačiek vnútorných nad 2 m2,  -0,06800t</t>
  </si>
  <si>
    <t>790446511</t>
  </si>
  <si>
    <t>26</t>
  </si>
  <si>
    <t>978059531.S</t>
  </si>
  <si>
    <t xml:space="preserve">Odsekanie a odobratie obkladov stien z obkladačiek vnútorných vrátane podkladovej omietky nad 2 m2,  -0,06800t</t>
  </si>
  <si>
    <t>-8634045</t>
  </si>
  <si>
    <t>27</t>
  </si>
  <si>
    <t>979081111.S</t>
  </si>
  <si>
    <t>Odvoz sutiny a vybúraných hmôt na skládku do 1 km</t>
  </si>
  <si>
    <t>t</t>
  </si>
  <si>
    <t>-926252184</t>
  </si>
  <si>
    <t>28</t>
  </si>
  <si>
    <t>979081121.S</t>
  </si>
  <si>
    <t>Odvoz sutiny a vybúraných hmôt na skládku za každý ďalší 1 km</t>
  </si>
  <si>
    <t>1225868741</t>
  </si>
  <si>
    <t>29</t>
  </si>
  <si>
    <t>979082111.S</t>
  </si>
  <si>
    <t>Vnútrostavenisková doprava sutiny a vybúraných hmôt do 10 m</t>
  </si>
  <si>
    <t>-2109647987</t>
  </si>
  <si>
    <t>30</t>
  </si>
  <si>
    <t>979087213.S</t>
  </si>
  <si>
    <t>Nakladanie na dopravné prostriedky pre vodorovnú dopravu vybúraných hmôt</t>
  </si>
  <si>
    <t>660603996</t>
  </si>
  <si>
    <t>31</t>
  </si>
  <si>
    <t>979089012.S</t>
  </si>
  <si>
    <t>Poplatok za skladovanie - betón, tehly, dlaždice (17 01) ostatné</t>
  </si>
  <si>
    <t>1244299732</t>
  </si>
  <si>
    <t>32</t>
  </si>
  <si>
    <t>A001</t>
  </si>
  <si>
    <t>Asanácia - preloženie parkovacieho boxu montáž, dodávka pomocného materiálu, oprava chodníka</t>
  </si>
  <si>
    <t>157503247</t>
  </si>
  <si>
    <t>PSV</t>
  </si>
  <si>
    <t xml:space="preserve"> Práce a dodávky PSV</t>
  </si>
  <si>
    <t>725</t>
  </si>
  <si>
    <t xml:space="preserve"> Zdravotechnika - zariaď. predmety</t>
  </si>
  <si>
    <t>33</t>
  </si>
  <si>
    <t>725110811</t>
  </si>
  <si>
    <t xml:space="preserve">Demontáž záchoda splachovacieho s nádržou alebo s tlakovým splachovačom,  -0,01933t</t>
  </si>
  <si>
    <t>súb.</t>
  </si>
  <si>
    <t>-201661623</t>
  </si>
  <si>
    <t>34</t>
  </si>
  <si>
    <t>725122813</t>
  </si>
  <si>
    <t xml:space="preserve">Demontáž pisoára s nádržkou a 1 záchodom,  -0,01720t</t>
  </si>
  <si>
    <t>-200497424</t>
  </si>
  <si>
    <t>35</t>
  </si>
  <si>
    <t>725210821</t>
  </si>
  <si>
    <t xml:space="preserve">Demontáž umývadiel alebo umývadielok bez výtokovej armatúry,  -0,01946t</t>
  </si>
  <si>
    <t>-1611829514</t>
  </si>
  <si>
    <t>36</t>
  </si>
  <si>
    <t>725310823</t>
  </si>
  <si>
    <t xml:space="preserve">Demontáž drezu jednodielneho bez výtokovej armatúry vstavanej v kuchynskej zostave,  -0,00920t</t>
  </si>
  <si>
    <t>-848943731</t>
  </si>
  <si>
    <t>37</t>
  </si>
  <si>
    <t>725810811</t>
  </si>
  <si>
    <t xml:space="preserve">Demontáž výtokového ventilu nástenných,  -0,00049t</t>
  </si>
  <si>
    <t>-715070726</t>
  </si>
  <si>
    <t>38</t>
  </si>
  <si>
    <t>725820810</t>
  </si>
  <si>
    <t xml:space="preserve">Demontáž batérie drezovej, umývadlovej nástennej,  -0,0026t</t>
  </si>
  <si>
    <t>1409348295</t>
  </si>
  <si>
    <t>733</t>
  </si>
  <si>
    <t xml:space="preserve"> Ústredné kúrenie, rozvodné potrubie</t>
  </si>
  <si>
    <t>39</t>
  </si>
  <si>
    <t>733110808</t>
  </si>
  <si>
    <t xml:space="preserve">Demontáž potrubia z oceľových rúrok závitových nad 32 do DN 50,  -0,00532t</t>
  </si>
  <si>
    <t>-1323427484</t>
  </si>
  <si>
    <t>735</t>
  </si>
  <si>
    <t xml:space="preserve"> Ústredné kúrenie, vykurov. telesá</t>
  </si>
  <si>
    <t>40</t>
  </si>
  <si>
    <t>735151821</t>
  </si>
  <si>
    <t xml:space="preserve">Demontáž radiátora panelového dvojradového stavebnej dľžky do 1500 mm,  -0,02493t</t>
  </si>
  <si>
    <t>-1194415373</t>
  </si>
  <si>
    <t>41</t>
  </si>
  <si>
    <t>735151822</t>
  </si>
  <si>
    <t xml:space="preserve">Demontáž radiátora panelového dvojradového stavebnej dľžky nad 1500 do 2820 mm,  -0,04675t</t>
  </si>
  <si>
    <t>1695991188</t>
  </si>
  <si>
    <t>42</t>
  </si>
  <si>
    <t>735161812</t>
  </si>
  <si>
    <t xml:space="preserve">Demontáž radiátora rúrkového s hliníkovými lamelami stavebnej dĺžky nad 1500 do 2680 mm,  -0,02060t</t>
  </si>
  <si>
    <t>-250888264</t>
  </si>
  <si>
    <t>762</t>
  </si>
  <si>
    <t xml:space="preserve"> Konštrukcie tesárske</t>
  </si>
  <si>
    <t>43</t>
  </si>
  <si>
    <t>762526811</t>
  </si>
  <si>
    <t xml:space="preserve">Demontáž podláh z dosiek drevotriesk., preglejkových,sololitových do 20 mm bez vankúšov,  -0.03500t</t>
  </si>
  <si>
    <t>-391256827</t>
  </si>
  <si>
    <t>763</t>
  </si>
  <si>
    <t xml:space="preserve"> Konštrukcie - drevostavby</t>
  </si>
  <si>
    <t>44</t>
  </si>
  <si>
    <t>763129521</t>
  </si>
  <si>
    <t>Demontáž sadrokartónovej predsadenej alebo šachtovej steny, s jednoduchou oceľovou konštrukciou, jednoduché opláštenie, -0,01662t</t>
  </si>
  <si>
    <t>-801861471</t>
  </si>
  <si>
    <t>45</t>
  </si>
  <si>
    <t>763139522.1</t>
  </si>
  <si>
    <t>Demontáž sadrokartónového podhľadu s nosnou konštrukciou drevenou, dvojité opláštenie, alebo heraklitového podhľadu tribún -0,02900t</t>
  </si>
  <si>
    <t>701322043</t>
  </si>
  <si>
    <t>764</t>
  </si>
  <si>
    <t xml:space="preserve"> Konštrukcie klampiarske</t>
  </si>
  <si>
    <t>46</t>
  </si>
  <si>
    <t>764352820</t>
  </si>
  <si>
    <t xml:space="preserve">Demontáž žľabov pododkvapových polkruhových so sklonom do 30st. rš 400 a 500 mm,  -0,00445t</t>
  </si>
  <si>
    <t>-2016282968</t>
  </si>
  <si>
    <t>47</t>
  </si>
  <si>
    <t>764454803</t>
  </si>
  <si>
    <t xml:space="preserve">Demontáž odpadových rúr kruhových, s priemerom 150 mm,  -0,00356t</t>
  </si>
  <si>
    <t>1743417662</t>
  </si>
  <si>
    <t>766</t>
  </si>
  <si>
    <t xml:space="preserve"> Konštrukcie stolárske</t>
  </si>
  <si>
    <t>48</t>
  </si>
  <si>
    <t>766411812</t>
  </si>
  <si>
    <t xml:space="preserve">Demontáž obloženia stien panelmi, veľ. nad 1,5 m2,  -0,02465t   </t>
  </si>
  <si>
    <t>1558766936</t>
  </si>
  <si>
    <t>49</t>
  </si>
  <si>
    <t>766821811.1</t>
  </si>
  <si>
    <t xml:space="preserve">Demontáž lavičiek  </t>
  </si>
  <si>
    <t>1714321989</t>
  </si>
  <si>
    <t>50</t>
  </si>
  <si>
    <t>766821811.2</t>
  </si>
  <si>
    <t>Demontáž stoličiek plastových</t>
  </si>
  <si>
    <t>36137220</t>
  </si>
  <si>
    <t>51</t>
  </si>
  <si>
    <t>766821811.3</t>
  </si>
  <si>
    <t>Demontáž existujúcich turniketov, na ďalšie spätné osadenie, s uskladnením</t>
  </si>
  <si>
    <t>-732435341</t>
  </si>
  <si>
    <t>767</t>
  </si>
  <si>
    <t xml:space="preserve"> Konštrukcie doplnkové kovové</t>
  </si>
  <si>
    <t>52</t>
  </si>
  <si>
    <t>767112811</t>
  </si>
  <si>
    <t xml:space="preserve">Demontáž stien a priečok pre zasklenie skrutkovaných,  -0,03300t</t>
  </si>
  <si>
    <t>2020872634</t>
  </si>
  <si>
    <t>53</t>
  </si>
  <si>
    <t>767392801</t>
  </si>
  <si>
    <t xml:space="preserve">Demontáž krytín striech z plechov nitovaných,  -0,00700t</t>
  </si>
  <si>
    <t>1780087598</t>
  </si>
  <si>
    <t>54</t>
  </si>
  <si>
    <t>767996805</t>
  </si>
  <si>
    <t xml:space="preserve">Demontáž ostatných doplnkov stavieb s hmotnosťou jednotlivých dielov konšt. nad 500 kg,  -0,00100t</t>
  </si>
  <si>
    <t>kg</t>
  </si>
  <si>
    <t>194660092</t>
  </si>
  <si>
    <t>769</t>
  </si>
  <si>
    <t xml:space="preserve"> Montáž vzduchotechnických zariadení</t>
  </si>
  <si>
    <t>55</t>
  </si>
  <si>
    <t>769083090</t>
  </si>
  <si>
    <t>Demontáž spiro potrubia DN 630-710</t>
  </si>
  <si>
    <t>-1147213735</t>
  </si>
  <si>
    <t>775</t>
  </si>
  <si>
    <t xml:space="preserve"> Podlahy vlysové a parketové</t>
  </si>
  <si>
    <t>56</t>
  </si>
  <si>
    <t>775521800</t>
  </si>
  <si>
    <t>Demontáž drevených podláh vlysových, mozaikových, parketových, pribíjaných, vrátane líšt -0,0150t</t>
  </si>
  <si>
    <t>1339540228</t>
  </si>
  <si>
    <t>57</t>
  </si>
  <si>
    <t>775521810</t>
  </si>
  <si>
    <t>Demontáž podláh drevených, laminátových, parketových položených voľne alebo spoj click, vrátane líšt -0,0150t</t>
  </si>
  <si>
    <t>201390816</t>
  </si>
  <si>
    <t>776</t>
  </si>
  <si>
    <t xml:space="preserve"> Podlahy povlakové</t>
  </si>
  <si>
    <t>58</t>
  </si>
  <si>
    <t>776200811</t>
  </si>
  <si>
    <t>Odstránenie povlakových podláh zo schodiskových stupňov lepených -0,0010t</t>
  </si>
  <si>
    <t>1647454189</t>
  </si>
  <si>
    <t>59</t>
  </si>
  <si>
    <t>776401800</t>
  </si>
  <si>
    <t>Demontáž soklíkov alebo líšt</t>
  </si>
  <si>
    <t>-517548923</t>
  </si>
  <si>
    <t>M</t>
  </si>
  <si>
    <t xml:space="preserve"> Práce a dodávky M</t>
  </si>
  <si>
    <t>21-M</t>
  </si>
  <si>
    <t xml:space="preserve"> Elektromontáže</t>
  </si>
  <si>
    <t>60</t>
  </si>
  <si>
    <t>210962601</t>
  </si>
  <si>
    <t>Demontáž poľa manipul. rozv. vyzbrojeného</t>
  </si>
  <si>
    <t>64</t>
  </si>
  <si>
    <t>371855141</t>
  </si>
  <si>
    <t>01 - SO 01 Športová hala - ASR</t>
  </si>
  <si>
    <t xml:space="preserve">    1 -  Zemné práce</t>
  </si>
  <si>
    <t xml:space="preserve">    2 -  Zakladanie</t>
  </si>
  <si>
    <t xml:space="preserve">    3 -  Zvislé a kompletné konštrukcie</t>
  </si>
  <si>
    <t xml:space="preserve">    4 -  Vodorovné konštrukcie</t>
  </si>
  <si>
    <t xml:space="preserve">    6 -  Úpravy povrchov, podlahy, osadenie</t>
  </si>
  <si>
    <t xml:space="preserve">    9 - 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</si>
  <si>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</si>
  <si>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</si>
  <si>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</si>
  <si>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</si>
  <si>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722 - Zdravotechnika - vnútorný vodovod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</si>
  <si>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</si>
  <si>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</si>
  <si>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</si>
  <si>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</si>
  <si>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</si>
  <si>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</si>
  <si>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773 - Podlahy z liateho teraca</t>
  </si>
  <si>
    <t xml:space="preserve">    775 - Podlahy vlysové a parketové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</si>
  <si>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</si>
  <si>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</si>
  <si>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</si>
  <si>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</si>
  <si>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 xml:space="preserve">VRN - VRN </t>
  </si>
  <si>
    <t xml:space="preserve">    HZS - Naviac prace </t>
  </si>
  <si>
    <t xml:space="preserve"> Zemné práce</t>
  </si>
  <si>
    <t>139711101.S1</t>
  </si>
  <si>
    <t xml:space="preserve">Výkop v uzavretých priestoroch s naložením výkopu na dopravný prostriedok v hornine 1 až 4 - ležata kanalizacia </t>
  </si>
  <si>
    <t>372001150</t>
  </si>
  <si>
    <t>139711101.S</t>
  </si>
  <si>
    <t xml:space="preserve">Výkop v uzavretých priestoroch s naložením výkopu na dopravný prostriedok v hornine 1 až 4 -základy </t>
  </si>
  <si>
    <t>-781484097</t>
  </si>
  <si>
    <t>161101601.S</t>
  </si>
  <si>
    <t>Vytiahnutie výkopku z priestoru pod základmi z horn. 1-4 z hĺbky nad 1 do 2 m</t>
  </si>
  <si>
    <t>893150999</t>
  </si>
  <si>
    <t>162201211.S</t>
  </si>
  <si>
    <t>Vodorovné premiestnenie výkopku horniny tr. 1 až 4 stavebným fúrikom do 10 m v rovine alebo vo svahu do 1:5</t>
  </si>
  <si>
    <t>1463310128</t>
  </si>
  <si>
    <t>162201219.S</t>
  </si>
  <si>
    <t>Príplatok za k.ď. 10m v rovine alebo vo svahu do 1:5 k vodorov. premiestneniu výkopku stavebným fúrikom horn. tr.1 až 4</t>
  </si>
  <si>
    <t>-410274850</t>
  </si>
  <si>
    <t>162501102.S</t>
  </si>
  <si>
    <t>Vodorovné premiestnenie výkopku po spevnenej ceste z horniny tr.1-4, do 100 m3 na vzdialenosť do 3000 m</t>
  </si>
  <si>
    <t>1005669609</t>
  </si>
  <si>
    <t>171201201.S</t>
  </si>
  <si>
    <t>Uloženie sypaniny na skládky do 100 m3</t>
  </si>
  <si>
    <t>-130702261</t>
  </si>
  <si>
    <t>171209002.S</t>
  </si>
  <si>
    <t>Poplatok za skladovanie - zemina a kamenivo (17 05) ostatné</t>
  </si>
  <si>
    <t>-82339310</t>
  </si>
  <si>
    <t>174101001.S</t>
  </si>
  <si>
    <t>Zásyp sypaninou so zhutnením jám, šachiet, rýh, zárezov alebo okolo objektov do 100 m3</t>
  </si>
  <si>
    <t>-1164177037</t>
  </si>
  <si>
    <t>583410002900.S</t>
  </si>
  <si>
    <t>Kamenivo drvené hrubé frakcia 16-32 mm</t>
  </si>
  <si>
    <t>-902094352</t>
  </si>
  <si>
    <t>175101102.S</t>
  </si>
  <si>
    <t>Obsyp potrubia sypaninou z vhodných hornín 1 až 4 s prehodením sypaniny</t>
  </si>
  <si>
    <t>178332084</t>
  </si>
  <si>
    <t xml:space="preserve"> Zakladanie</t>
  </si>
  <si>
    <t>273321411.S</t>
  </si>
  <si>
    <t>Betón základových dosiek, železový (bez výstuže), tr. C 25/30</t>
  </si>
  <si>
    <t>1540400982</t>
  </si>
  <si>
    <t>273362422.S</t>
  </si>
  <si>
    <t>Výstuž základových dosiek zo zvár. sietí KARI, priemer drôtu 6/6 mm, veľkosť oka 150x150 mm</t>
  </si>
  <si>
    <t>1510678959</t>
  </si>
  <si>
    <t>274313711.S</t>
  </si>
  <si>
    <t>Betón základových pásov, prostý tr. C 25/30</t>
  </si>
  <si>
    <t>-643798765</t>
  </si>
  <si>
    <t>275321411.S</t>
  </si>
  <si>
    <t>Betón základových pätiek, železový (bez výstuže), tr. C 25/30</t>
  </si>
  <si>
    <t>1433262180</t>
  </si>
  <si>
    <t>275361821</t>
  </si>
  <si>
    <t>Výstuž základových pätiek z ocele 10505</t>
  </si>
  <si>
    <t>-1645144696</t>
  </si>
  <si>
    <t>275362422</t>
  </si>
  <si>
    <t>Výstuž základových pätiek zo zvár. sietí KARI, priemer drôtu 6/6 mm, veľkosť oka 150x150 mm</t>
  </si>
  <si>
    <t>1212934239</t>
  </si>
  <si>
    <t>279311115.S</t>
  </si>
  <si>
    <t>Postupné podbet. základného muriva bez výkopu, zapaž. a debnenia prostým betónom tr. C 20/25</t>
  </si>
  <si>
    <t>-504940468</t>
  </si>
  <si>
    <t xml:space="preserve"> Zvislé a kompletné konštrukcie</t>
  </si>
  <si>
    <t>310239211.S</t>
  </si>
  <si>
    <t>Zamurovanie otvoru s plochou nad 1 do 4 m2 v murive nadzákladného tehlami na maltu vápennocementovú</t>
  </si>
  <si>
    <t>-1319881228</t>
  </si>
  <si>
    <t>311237512</t>
  </si>
  <si>
    <t xml:space="preserve">Murivo akustické (m3) z tehál pálených  25 P+D AKA (akustik) P 12, na maltu MVC (250x375x238)</t>
  </si>
  <si>
    <t>-911714322</t>
  </si>
  <si>
    <t>311361825</t>
  </si>
  <si>
    <t>Výstuž pre murivo nosné s betónovou výplňou z ocele 10505</t>
  </si>
  <si>
    <t>-927492709</t>
  </si>
  <si>
    <t>312271302.1</t>
  </si>
  <si>
    <t>Murivo výplňové (m3) 50x25x25 s betónovou výplňou hr. 25 cm, betón C25/30</t>
  </si>
  <si>
    <t>367160979</t>
  </si>
  <si>
    <t>314275014.S</t>
  </si>
  <si>
    <t xml:space="preserve">Komínová zostava pre dieselagregat vratane prestupu cez strechu </t>
  </si>
  <si>
    <t>1371823767</t>
  </si>
  <si>
    <t>317163301</t>
  </si>
  <si>
    <t xml:space="preserve">Keramický preklad  11,5, šírky 115 mm, výšky 65 mm, dĺžky 1000 m</t>
  </si>
  <si>
    <t>-1152273953</t>
  </si>
  <si>
    <t>317163302</t>
  </si>
  <si>
    <t xml:space="preserve">Keramický preklad  11,5, šírky 115 mm, výšky 65 mm, dĺžky 1250 mm</t>
  </si>
  <si>
    <t>415387996</t>
  </si>
  <si>
    <t>317163304</t>
  </si>
  <si>
    <t xml:space="preserve">Keramický preklad  11,5, šírky 115 mm, výšky 65 mm, dĺžky 1750 mm</t>
  </si>
  <si>
    <t>1596008316</t>
  </si>
  <si>
    <t>317163322</t>
  </si>
  <si>
    <t xml:space="preserve">Keramický preklad  23,8, šírky 75 mm, výšky 238 mm, dĺžky 1250 mm</t>
  </si>
  <si>
    <t>-42425136</t>
  </si>
  <si>
    <t>317163326</t>
  </si>
  <si>
    <t xml:space="preserve">Keramický preklad  23,8, šírky 75 mm, výšky 238 mm, dĺžky 2250 mm</t>
  </si>
  <si>
    <t>-76776041</t>
  </si>
  <si>
    <t>317321411.S</t>
  </si>
  <si>
    <t>Betón prekladov železový (bez výstuže) tr. C 25/30</t>
  </si>
  <si>
    <t>-221073292</t>
  </si>
  <si>
    <t>317351107.S</t>
  </si>
  <si>
    <t xml:space="preserve">Debnenie prekladu  vrátane podpornej konštrukcie výšky do 4 m zhotovenie</t>
  </si>
  <si>
    <t>433205167</t>
  </si>
  <si>
    <t>317351108.S</t>
  </si>
  <si>
    <t xml:space="preserve">Debnenie prekladu  vrátane podpornej konštrukcie výšky do 4 m odstránenie</t>
  </si>
  <si>
    <t>-75173515</t>
  </si>
  <si>
    <t>317351109.S</t>
  </si>
  <si>
    <t>Príplatok za podpornú konštrukciu pri debnení prekladu (zhotovenie i odstránenie) výšky nad 4 do 6 m</t>
  </si>
  <si>
    <t>-1282255029</t>
  </si>
  <si>
    <t>317361821.S</t>
  </si>
  <si>
    <t>Výstuž prekladov z ocele B500 (10505)</t>
  </si>
  <si>
    <t>-1291137042</t>
  </si>
  <si>
    <t>342242311</t>
  </si>
  <si>
    <t xml:space="preserve">Priečky z tehál pálených  8 P+D P 10, na maltu MVC (80x365x238)</t>
  </si>
  <si>
    <t>1294851309</t>
  </si>
  <si>
    <t>342242312</t>
  </si>
  <si>
    <t xml:space="preserve">Priečky z tehál pálených  11,5 P+D P 10, na maltu MVC (115x365x238)</t>
  </si>
  <si>
    <t>7407088</t>
  </si>
  <si>
    <t>342242313</t>
  </si>
  <si>
    <t xml:space="preserve">Priečky z tehál pálených  14 P+D P 10, na maltu MVC (140x375x238)</t>
  </si>
  <si>
    <t>-260941412</t>
  </si>
  <si>
    <t>349234841.S</t>
  </si>
  <si>
    <t xml:space="preserve">Doplnenie muriva (s dodaním hmôt) ríms podokenných a nadokenných - predpoklad </t>
  </si>
  <si>
    <t>304014973</t>
  </si>
  <si>
    <t xml:space="preserve"> Vodorovné konštrukcie</t>
  </si>
  <si>
    <t>411321414.S</t>
  </si>
  <si>
    <t xml:space="preserve">Betón stropov doskových a trámových,  železový tr. C 25/30</t>
  </si>
  <si>
    <t>2114829863</t>
  </si>
  <si>
    <t>411351105.S</t>
  </si>
  <si>
    <t>Debnenie stropov trámových zhotovenie-dielce</t>
  </si>
  <si>
    <t>499642629</t>
  </si>
  <si>
    <t>411351106.S</t>
  </si>
  <si>
    <t>Debnenie stropov trámových odstránenie-dielce</t>
  </si>
  <si>
    <t>377286634</t>
  </si>
  <si>
    <t>411354173.S</t>
  </si>
  <si>
    <t>Podporná konštrukcia stropov výšky do 4 m pre zaťaženie do 12 kPa zhotovenie</t>
  </si>
  <si>
    <t>961165321</t>
  </si>
  <si>
    <t>411354174.S</t>
  </si>
  <si>
    <t>Podporná konštrukcia stropov výšky do 4 m pre zaťaženie do 12 kPa odstránenie</t>
  </si>
  <si>
    <t>164023932</t>
  </si>
  <si>
    <t>411354237.S</t>
  </si>
  <si>
    <t>Debnenie stropu, zabudované s plechom vlnitým lesklým, výšky vĺn do 50 mm hr. 1,3 mm</t>
  </si>
  <si>
    <t>-1244042922</t>
  </si>
  <si>
    <t>411361821.S</t>
  </si>
  <si>
    <t>Výstuž stropov doskových, trámových, vložkových,konzolových alebo balkónových, B500 (10505)</t>
  </si>
  <si>
    <t>1192387733</t>
  </si>
  <si>
    <t>413941121.S</t>
  </si>
  <si>
    <t>Osadenie oceľových valcovaných nosníkov I, IE, U, UE, L do č. 12, alebo výšky do 120 mm</t>
  </si>
  <si>
    <t>440861439</t>
  </si>
  <si>
    <t>133310004100.S</t>
  </si>
  <si>
    <t>Tyč oceľová prierezu L rovnoramenný uholník 120x120x10 mm, ozn. 11 373 podľa EN ISO S235JRG1</t>
  </si>
  <si>
    <t>1307760796</t>
  </si>
  <si>
    <t>417321414.S</t>
  </si>
  <si>
    <t>Betón stužujúcich pásov a vencov železový tr. C 20/25</t>
  </si>
  <si>
    <t>-796581220</t>
  </si>
  <si>
    <t>417351115.S</t>
  </si>
  <si>
    <t>Debnenie bočníc stužujúcich pásov a vencov vrátane vzpier zhotovenie</t>
  </si>
  <si>
    <t>383461718</t>
  </si>
  <si>
    <t>417351116.S</t>
  </si>
  <si>
    <t>Debnenie bočníc stužujúcich pásov a vencov vrátane vzpier odstránenie</t>
  </si>
  <si>
    <t>382778502</t>
  </si>
  <si>
    <t>417361821.S</t>
  </si>
  <si>
    <t>Výstuž stužujúcich pásov a vencov z betonárskej ocele B500 (10505)</t>
  </si>
  <si>
    <t>1527787145</t>
  </si>
  <si>
    <t>430321315.S</t>
  </si>
  <si>
    <t xml:space="preserve">Schodiskové a rampove  konštrukcie, betón železový tr. C 20/25</t>
  </si>
  <si>
    <t>790067289</t>
  </si>
  <si>
    <t>430361821.S</t>
  </si>
  <si>
    <t>Výstuž schodiskových konštrukcií z betonárskej ocele B500 (10505)</t>
  </si>
  <si>
    <t>-2143640726</t>
  </si>
  <si>
    <t>430362021.S</t>
  </si>
  <si>
    <t>Výstuž schodiskových konštrukcií zo zváraných sietí z drôtov typu KARI</t>
  </si>
  <si>
    <t>1010579784</t>
  </si>
  <si>
    <t>451572111.S</t>
  </si>
  <si>
    <t>Lôžko pod potrubie, stoky a drobné objekty, v otvorenom výkope z kameniva drobného ťaženého 0-4 mm</t>
  </si>
  <si>
    <t>-1898872838</t>
  </si>
  <si>
    <t xml:space="preserve"> Úpravy povrchov, podlahy, osadenie</t>
  </si>
  <si>
    <t>611460383.S</t>
  </si>
  <si>
    <t>Vnútorná omietka stropov vápennocementová štuková (jemná), hr. 3 mm</t>
  </si>
  <si>
    <t>1988102475</t>
  </si>
  <si>
    <t>611481119.S</t>
  </si>
  <si>
    <t>Potiahnutie vnútorných stropov sklotextílnou mriežkou s celoplošným prilepením</t>
  </si>
  <si>
    <t>-1759181869</t>
  </si>
  <si>
    <t>612421331.S</t>
  </si>
  <si>
    <t>Oprava vnútorných vápenných omietok stien, v množstve opravenej plochy nad 10 do 30 % štukových</t>
  </si>
  <si>
    <t>224803221</t>
  </si>
  <si>
    <t>612460151.S</t>
  </si>
  <si>
    <t>Príprava vnútorného podkladu stien cementovým prednástrekom, hr. 3 mm</t>
  </si>
  <si>
    <t>-1747460959</t>
  </si>
  <si>
    <t>612460363.S</t>
  </si>
  <si>
    <t>Vnútorná omietka stien vápennocementová jednovrstvová, hr. 10 mm</t>
  </si>
  <si>
    <t>-283775380</t>
  </si>
  <si>
    <t>612460383.S</t>
  </si>
  <si>
    <t>Vnútorná omietka stien vápennocementová štuková (jemná), hr. 3 mm</t>
  </si>
  <si>
    <t>598616975</t>
  </si>
  <si>
    <t>61</t>
  </si>
  <si>
    <t>622422211.S</t>
  </si>
  <si>
    <t>Oprava vonkajších omietok vápenných a vápenocem. stupeň členitosti Ia II -20% hladkých</t>
  </si>
  <si>
    <t>261037768</t>
  </si>
  <si>
    <t>62</t>
  </si>
  <si>
    <t>622462461</t>
  </si>
  <si>
    <t xml:space="preserve">Vonkajšia sanačná omietka sokla  Antisulfát roztok, 1 vrstva</t>
  </si>
  <si>
    <t>-1517061227</t>
  </si>
  <si>
    <t>63</t>
  </si>
  <si>
    <t>622462738</t>
  </si>
  <si>
    <t xml:space="preserve">Vonkajšia sanačná omietka stien NHL alebo ekvivalent  jemná, štuková, strojné nanášanie, hr. 2 mm</t>
  </si>
  <si>
    <t>651197949</t>
  </si>
  <si>
    <t>622473258.S</t>
  </si>
  <si>
    <t>Náter na očistenie fasád od starých povrchových úprav na báze rozpúšťadiel</t>
  </si>
  <si>
    <t>-135493019</t>
  </si>
  <si>
    <t>65</t>
  </si>
  <si>
    <t>625250443.S</t>
  </si>
  <si>
    <t>Kontaktný zatepľovací systém ostenia z grafitového EPS hr. 30 mm</t>
  </si>
  <si>
    <t>-1826593419</t>
  </si>
  <si>
    <t>66</t>
  </si>
  <si>
    <t>631312141.S</t>
  </si>
  <si>
    <t>Doplnenie existujúcich mazanín prostým betónom (s dodaním hmôt) bez poteru rýh v mazaninách</t>
  </si>
  <si>
    <t>1807908377</t>
  </si>
  <si>
    <t>67</t>
  </si>
  <si>
    <t>631312611.S</t>
  </si>
  <si>
    <t xml:space="preserve">Mazanina vyrovnavajuca  z betónu prostého (m3) tr. C 16/20 hr.50 mm</t>
  </si>
  <si>
    <t>-1557557311</t>
  </si>
  <si>
    <t>68</t>
  </si>
  <si>
    <t>631315661.S</t>
  </si>
  <si>
    <t>Mazanina z betónu prostého (m3) tr. C 20/25 hr.nad 120 do 240 mm</t>
  </si>
  <si>
    <t>1889103790</t>
  </si>
  <si>
    <t>69</t>
  </si>
  <si>
    <t>631362421.S</t>
  </si>
  <si>
    <t>Výstuž mazanín z betónov (z kameniva) a z ľahkých betónov zo sietí KARI, priemer drôtu 6/6 mm, veľkosť oka 100x100 mm</t>
  </si>
  <si>
    <t>-1097877355</t>
  </si>
  <si>
    <t>70</t>
  </si>
  <si>
    <t>632311011.S</t>
  </si>
  <si>
    <t>Brúsenie povrchu podláh strojné - liateho terazza</t>
  </si>
  <si>
    <t>-942068342</t>
  </si>
  <si>
    <t>71</t>
  </si>
  <si>
    <t>632450325</t>
  </si>
  <si>
    <t>Samonivelizačná podlahová stierka, triedy CA-C20-F6 , hr. 5 mm alebo ekvivalent pevnosti</t>
  </si>
  <si>
    <t>-968042697</t>
  </si>
  <si>
    <t>72</t>
  </si>
  <si>
    <t>632450409</t>
  </si>
  <si>
    <t xml:space="preserve">Cementový poter  20 MPa, ozn. 010, na zhotovenie združených a plávajúcich poterov, hr. 50 mm </t>
  </si>
  <si>
    <t>456882676</t>
  </si>
  <si>
    <t>73</t>
  </si>
  <si>
    <t>632451441.S</t>
  </si>
  <si>
    <t>Doplnenie cementového poteru s plochou jednotlivo (s dodaním hmôt) do 4 m2 a hr. do 50 mm</t>
  </si>
  <si>
    <t>-722034527</t>
  </si>
  <si>
    <t>74</t>
  </si>
  <si>
    <t>632452218.S</t>
  </si>
  <si>
    <t>Cementový poter, pevnosti v tlaku 20 MPa, hr. 48 mm</t>
  </si>
  <si>
    <t>240825000</t>
  </si>
  <si>
    <t>75</t>
  </si>
  <si>
    <t>632452223.S</t>
  </si>
  <si>
    <t>Cementový poter, pevnosti v tlaku 20 MPa, hr. 70 mm</t>
  </si>
  <si>
    <t>-1564342033</t>
  </si>
  <si>
    <t>76</t>
  </si>
  <si>
    <t>642945111.S</t>
  </si>
  <si>
    <t>Osadenie oceľ. zárubní protipož. dverí s obetónov. jednokrídlové do 2,5 m2</t>
  </si>
  <si>
    <t>1286387629</t>
  </si>
  <si>
    <t>77</t>
  </si>
  <si>
    <t>553310010306</t>
  </si>
  <si>
    <t>Zárubňa požiarna oceľová, bezpečnostná MRB šxvxhr 800x1970x170 mm, ľavá, šedá,</t>
  </si>
  <si>
    <t>-1038694957</t>
  </si>
  <si>
    <t xml:space="preserve"> Ostatné konštrukcie a práce-búranie</t>
  </si>
  <si>
    <t>78</t>
  </si>
  <si>
    <t>936124122.R</t>
  </si>
  <si>
    <t xml:space="preserve">Osadenie sklapacieho sedadla </t>
  </si>
  <si>
    <t>1672892911</t>
  </si>
  <si>
    <t>79</t>
  </si>
  <si>
    <t>553560002100 R</t>
  </si>
  <si>
    <t xml:space="preserve">Sklapacie sedadlo </t>
  </si>
  <si>
    <t>-2113036331</t>
  </si>
  <si>
    <t>80</t>
  </si>
  <si>
    <t>941941031.S</t>
  </si>
  <si>
    <t>Montáž lešenia ľahkého pracovného radového s podlahami šírky od 0,80 do 1,00 m, výšky do 10 m</t>
  </si>
  <si>
    <t>-1185207524</t>
  </si>
  <si>
    <t>81</t>
  </si>
  <si>
    <t>941941191.S</t>
  </si>
  <si>
    <t>Príplatok za prvý a každý ďalší i začatý mesiac použitia lešenia ľahkého pracovného radového s podlahami šírky od 0,80 do 1,00 m, výšky do 10 m</t>
  </si>
  <si>
    <t>-1321727051</t>
  </si>
  <si>
    <t>82</t>
  </si>
  <si>
    <t>941941841.S</t>
  </si>
  <si>
    <t>Demontáž lešenia ľahkého pracovného radového s podlahami šírky nad 1,00 do 1,20 m, výšky do 10 m</t>
  </si>
  <si>
    <t>-907022653</t>
  </si>
  <si>
    <t>83</t>
  </si>
  <si>
    <t>949942101</t>
  </si>
  <si>
    <t>Hydraulická zdvíhacia plošina vrátane obsluhy inštalovaná na automobilovom podvozku výšky zdvihu do 27 m</t>
  </si>
  <si>
    <t>hod</t>
  </si>
  <si>
    <t>749978127</t>
  </si>
  <si>
    <t>84</t>
  </si>
  <si>
    <t>-111026654</t>
  </si>
  <si>
    <t>85</t>
  </si>
  <si>
    <t>953945351.S</t>
  </si>
  <si>
    <t>Hliníkový rohový ochranný profil s integrovanou mriežkou</t>
  </si>
  <si>
    <t>729900104</t>
  </si>
  <si>
    <t>86</t>
  </si>
  <si>
    <t>976085211.S</t>
  </si>
  <si>
    <t xml:space="preserve">Výmena poklopu v podlahe vstupnej haly s možnosťou zaliata terazzo  m.č.1.09, 1.14</t>
  </si>
  <si>
    <t>30501543</t>
  </si>
  <si>
    <t>99</t>
  </si>
  <si>
    <t>Presun hmôt HSV</t>
  </si>
  <si>
    <t>87</t>
  </si>
  <si>
    <t>999281111.S</t>
  </si>
  <si>
    <t>Presun hmôt pre opravy a údržbu objektov vrátane vonkajších plášťov výšky do 25 m</t>
  </si>
  <si>
    <t>1287983184</t>
  </si>
  <si>
    <t>Práce a dodávky PSV</t>
  </si>
  <si>
    <t>711</t>
  </si>
  <si>
    <t>Izolácie proti vode a vlhkosti</t>
  </si>
  <si>
    <t>88</t>
  </si>
  <si>
    <t>711111001.S</t>
  </si>
  <si>
    <t>Zhotovenie izolácie proti zemnej vlhkosti vodorovná náterom penetračným za studena</t>
  </si>
  <si>
    <t>1802635765</t>
  </si>
  <si>
    <t>89</t>
  </si>
  <si>
    <t>246170000900.S</t>
  </si>
  <si>
    <t>Lak asfaltový penetračný</t>
  </si>
  <si>
    <t>-1791030822</t>
  </si>
  <si>
    <t>90</t>
  </si>
  <si>
    <t>711141559.S</t>
  </si>
  <si>
    <t xml:space="preserve">Zhotovenie  izolácie proti zemnej vlhkosti a tlakovej vode vodorovná NAIP pritavením</t>
  </si>
  <si>
    <t>-251174255</t>
  </si>
  <si>
    <t>91</t>
  </si>
  <si>
    <t>628320000100</t>
  </si>
  <si>
    <t xml:space="preserve">Pás asfaltový oxidovaný nataviteľný S 40 pre spodné vrstvy hydroizolačných systémov, </t>
  </si>
  <si>
    <t>1276968983</t>
  </si>
  <si>
    <t>92</t>
  </si>
  <si>
    <t>711190010</t>
  </si>
  <si>
    <t xml:space="preserve">Montaž tesniacej pásky </t>
  </si>
  <si>
    <t>1067803763</t>
  </si>
  <si>
    <t>93</t>
  </si>
  <si>
    <t>245610003500</t>
  </si>
  <si>
    <t>Páska tesniaca špeciálna ASO-DICHTBAND 2000-S, pre náročné aplikácie s vysokým zaťažením, 120 mm/50 m alebo ekvivalent</t>
  </si>
  <si>
    <t>-1730272021</t>
  </si>
  <si>
    <t>94</t>
  </si>
  <si>
    <t>711210230.S</t>
  </si>
  <si>
    <t>Zhotovenie izolácie impregnáciou vodorovných povrchov keramických obkladov a dlažieb</t>
  </si>
  <si>
    <t>1091210505</t>
  </si>
  <si>
    <t>95</t>
  </si>
  <si>
    <t>245510002800</t>
  </si>
  <si>
    <t xml:space="preserve">Fólia tekutá pod obkladové prvky, 20 kg, </t>
  </si>
  <si>
    <t>-1750468603</t>
  </si>
  <si>
    <t>96</t>
  </si>
  <si>
    <t>711210235.S</t>
  </si>
  <si>
    <t>Zhotovenie izolácie impregnáciou zvislých povrchov keramických obkladov a dlažieb</t>
  </si>
  <si>
    <t>1116410086</t>
  </si>
  <si>
    <t>97</t>
  </si>
  <si>
    <t>-149799200</t>
  </si>
  <si>
    <t>98</t>
  </si>
  <si>
    <t>998711201.S</t>
  </si>
  <si>
    <t>Presun hmôt pre izoláciu proti vode v objektoch výšky do 6 m</t>
  </si>
  <si>
    <t>%</t>
  </si>
  <si>
    <t>1527824828</t>
  </si>
  <si>
    <t>713</t>
  </si>
  <si>
    <t>Izolácie tepelné</t>
  </si>
  <si>
    <t>713111121.S</t>
  </si>
  <si>
    <t>Montáž tepelnej izolácie stropov rovných minerálnou vlnou, spodkom s úpravou viazacím drôtom</t>
  </si>
  <si>
    <t>2064714186</t>
  </si>
  <si>
    <t>229</t>
  </si>
  <si>
    <t>631640004000.S</t>
  </si>
  <si>
    <t>Doska zo sklenej vlny akustická hr. 100 mm, pre ľahké priečky</t>
  </si>
  <si>
    <t>-2018981814</t>
  </si>
  <si>
    <t>101</t>
  </si>
  <si>
    <t>713120010.S</t>
  </si>
  <si>
    <t>Zakrývanie tepelnej izolácie podláh fóliou</t>
  </si>
  <si>
    <t>-900969368</t>
  </si>
  <si>
    <t>102</t>
  </si>
  <si>
    <t>283230011400.S</t>
  </si>
  <si>
    <t xml:space="preserve">Krycia PE fólia hr. 0,12 mm, </t>
  </si>
  <si>
    <t>-1083562962</t>
  </si>
  <si>
    <t>230</t>
  </si>
  <si>
    <t>283230006800.S</t>
  </si>
  <si>
    <t>Parozábrana š. 1,5 m , s imtegrovaným lepiacim pásom, hliníková vrstva uložená medzi vysoko transparentnou PES fóliou a PE fóliou s vystužujúcou mriežkou (180g/m2),</t>
  </si>
  <si>
    <t>617782599</t>
  </si>
  <si>
    <t>104</t>
  </si>
  <si>
    <t>713121111.S</t>
  </si>
  <si>
    <t>Montáž tepelnej izolácie podláh minerálnou vlnou, kladená voľne v jednej vrstve</t>
  </si>
  <si>
    <t>-218706611</t>
  </si>
  <si>
    <t>105</t>
  </si>
  <si>
    <t>722729</t>
  </si>
  <si>
    <t xml:space="preserve">Tepelná a akustická izolácia vnút. stien AKUSTIK ROLL, rolovaná izolácia z minerálnej vlny s ECOSE Technology určená na izoláciu priečok - rolka 100x625x(7000) alebo ekvivalent </t>
  </si>
  <si>
    <t>-1146908609</t>
  </si>
  <si>
    <t>106</t>
  </si>
  <si>
    <t>545857</t>
  </si>
  <si>
    <t>Tepelné a akustické izolácie podlahy, minerálna izolácia - doska 40x600x1000</t>
  </si>
  <si>
    <t>-622733198</t>
  </si>
  <si>
    <t>107</t>
  </si>
  <si>
    <t>713122111.S</t>
  </si>
  <si>
    <t>Montáž tepelnej izolácie podláh polystyrénom, kladeným voľne v jednej vrstve</t>
  </si>
  <si>
    <t>1998212418</t>
  </si>
  <si>
    <t>108</t>
  </si>
  <si>
    <t>283720006600.S</t>
  </si>
  <si>
    <t>Doska EPS hr. 120 mm, pevnosť v tlaku 70 kPa, do spodnej vrstvy v dvojvrstvovej skladbe plochých striech</t>
  </si>
  <si>
    <t>-1816584118</t>
  </si>
  <si>
    <t>109</t>
  </si>
  <si>
    <t>998713202.S</t>
  </si>
  <si>
    <t>Presun hmôt pre izolácie tepelné v objektoch výšky nad 6 m do 12 m</t>
  </si>
  <si>
    <t>1806471088</t>
  </si>
  <si>
    <t>722</t>
  </si>
  <si>
    <t>Zdravotechnika - vnútorný vodovod</t>
  </si>
  <si>
    <t>110</t>
  </si>
  <si>
    <t>722250180.S</t>
  </si>
  <si>
    <t>Montáž hasiaceho prístroja na stenu</t>
  </si>
  <si>
    <t>-903260502</t>
  </si>
  <si>
    <t>111</t>
  </si>
  <si>
    <t>449170000800.S</t>
  </si>
  <si>
    <t>Prenosný hasiaci prístroj snehový CO2 S5Če 5 kg</t>
  </si>
  <si>
    <t>1870596720</t>
  </si>
  <si>
    <t>Konštrukcie tesárske</t>
  </si>
  <si>
    <t>112</t>
  </si>
  <si>
    <t>762332110.S</t>
  </si>
  <si>
    <t>Montáž viazaných konštrukcií krovov striech z reziva priemernej plochy do 120 cm2</t>
  </si>
  <si>
    <t>135919052</t>
  </si>
  <si>
    <t>113</t>
  </si>
  <si>
    <t>605470000200.S</t>
  </si>
  <si>
    <t>Hranoly drevené zo smreku, štvorstranne hobľované, masív, sušené 14±2%, s opracovanými spojmi, triedy 3A STN 480055, bez defektov, hniloby, hrčí</t>
  </si>
  <si>
    <t>-1124622317</t>
  </si>
  <si>
    <t>114</t>
  </si>
  <si>
    <t>762524104.S</t>
  </si>
  <si>
    <t>Položenie podláh hobľovaných na pero a drážku z dosiek a fošien</t>
  </si>
  <si>
    <t>995937734</t>
  </si>
  <si>
    <t>115</t>
  </si>
  <si>
    <t>605460000100.S</t>
  </si>
  <si>
    <t>Rezivo stavebné zo smreku - dosky sušené hobľované hr. 19 mm, š. 100-140 mm, dĺ. 4000 mm</t>
  </si>
  <si>
    <t>-825924359</t>
  </si>
  <si>
    <t>116</t>
  </si>
  <si>
    <t>762526110.S</t>
  </si>
  <si>
    <t>Položenie vankúšov pod podlahy osovej vzdialenosti do 650 mm</t>
  </si>
  <si>
    <t>-2081906909</t>
  </si>
  <si>
    <t>117</t>
  </si>
  <si>
    <t>605120000800.S</t>
  </si>
  <si>
    <t>Hranoly z borovice neopracované hranené akosť I, prierez 76-100 cm2, dĺ. 2000-3750 mm</t>
  </si>
  <si>
    <t>-1297238248</t>
  </si>
  <si>
    <t>118</t>
  </si>
  <si>
    <t>762526210.S</t>
  </si>
  <si>
    <t>Položenie- montáž líšt podláh</t>
  </si>
  <si>
    <t>-15579544</t>
  </si>
  <si>
    <t>119</t>
  </si>
  <si>
    <t>836969513</t>
  </si>
  <si>
    <t>120</t>
  </si>
  <si>
    <t>762595000.S</t>
  </si>
  <si>
    <t>Spojovacie a ochranné prostriedky - klince, skrutky</t>
  </si>
  <si>
    <t>1140551434</t>
  </si>
  <si>
    <t>121</t>
  </si>
  <si>
    <t>762841210.S</t>
  </si>
  <si>
    <t>Montáž podbíjania stropov a striech rovných z hobľovaných dosiek na zraz, vrátane olištovania škár</t>
  </si>
  <si>
    <t>-829817794</t>
  </si>
  <si>
    <t>122</t>
  </si>
  <si>
    <t>605460002500.S</t>
  </si>
  <si>
    <t>Dosky hobľované zo smreku 170x19 mm, sušené 14±2%, triedy 3A STN 480055, bez defektov, hniloby, hrčí</t>
  </si>
  <si>
    <t>18471515</t>
  </si>
  <si>
    <t>123</t>
  </si>
  <si>
    <t>998762102.S</t>
  </si>
  <si>
    <t>Presun hmôt pre konštrukcie tesárske v objektoch výšky do 12 m</t>
  </si>
  <si>
    <t>1610895841</t>
  </si>
  <si>
    <t>Konštrukcie - drevostavby</t>
  </si>
  <si>
    <t>124</t>
  </si>
  <si>
    <t>763116862.S</t>
  </si>
  <si>
    <t>Priečka SDK kombinovaná hr. 150 mm, kca CW+UW 100, dvojito opláštená doskou vysokopevnostnou protipožiarnou impregnovanou DFRIH1 12,5 a štandardnou A 12,5 mm, TI 100 mm</t>
  </si>
  <si>
    <t>-1771121574</t>
  </si>
  <si>
    <t>125</t>
  </si>
  <si>
    <t>763120011.S</t>
  </si>
  <si>
    <t>Sadrokartónová inštalačná predstena pre sanitárne zariadenia, kca CD+UD, dvojito opláštená doskou impregnovanou H2 2x12,5 mm</t>
  </si>
  <si>
    <t>862161706</t>
  </si>
  <si>
    <t>126</t>
  </si>
  <si>
    <t>763122221.S</t>
  </si>
  <si>
    <t>Predsadená SDK stena hr. 65 mm, na oceľovej konštrukcií CD+UD, jednoducho opláštená doskou protipožiarnou DF 15 mm, TI 50 mm</t>
  </si>
  <si>
    <t>-1435574308</t>
  </si>
  <si>
    <t>127</t>
  </si>
  <si>
    <t>763135075.S</t>
  </si>
  <si>
    <t>Kazetový podhľad 600 x 600 mm, hrana ostrá, konštrukcia viditeľná, doska sadrokartónová hygienická biela hr. 9,5 mm</t>
  </si>
  <si>
    <t>49107000</t>
  </si>
  <si>
    <t>128</t>
  </si>
  <si>
    <t>763138212.S</t>
  </si>
  <si>
    <t>Podhľad SDK závesný na jednoúrovňovej oceľovej podkonštrukcií CD+UD, doska impregnovaná H2 12.5 mm</t>
  </si>
  <si>
    <t>-1542428475</t>
  </si>
  <si>
    <t>129</t>
  </si>
  <si>
    <t>763138213.S</t>
  </si>
  <si>
    <t>Podhľad SDK závesný na jednoúrovňovej oceľovej podkonštrukcií CD+UD, doska protipožiarna impregnovaná DFH2 12.5 mm</t>
  </si>
  <si>
    <t>1833654976</t>
  </si>
  <si>
    <t>130</t>
  </si>
  <si>
    <t>763138311.S</t>
  </si>
  <si>
    <t>Podhľad SDK na oceľovú konštrukciu, doska protipožiarna DF 1x12.5, upevnenie na závesoch</t>
  </si>
  <si>
    <t>-1418996921</t>
  </si>
  <si>
    <t>131</t>
  </si>
  <si>
    <t>763170063</t>
  </si>
  <si>
    <t xml:space="preserve">RO  Revizny otvor v strojovni VZT  š. 2000 mm po celej výške</t>
  </si>
  <si>
    <t>378741807</t>
  </si>
  <si>
    <t>132</t>
  </si>
  <si>
    <t>998763101.S</t>
  </si>
  <si>
    <t>Presun hmôt pre drevostavby v objektoch výšky do 12 m</t>
  </si>
  <si>
    <t>-1186067311</t>
  </si>
  <si>
    <t>Konštrukcie klampiarske</t>
  </si>
  <si>
    <t>133</t>
  </si>
  <si>
    <t>764217200.S</t>
  </si>
  <si>
    <t>Krytiny hladké z medeného Cu plechu, železobetónových dosiek</t>
  </si>
  <si>
    <t>877053232</t>
  </si>
  <si>
    <t>134</t>
  </si>
  <si>
    <t>764217291.S</t>
  </si>
  <si>
    <t>Oddeľovacia štruktúrovaná rohož s integrovanou poistnou hydroizoláciou pre plechové krytiny medené</t>
  </si>
  <si>
    <t>481602648</t>
  </si>
  <si>
    <t>135</t>
  </si>
  <si>
    <t>764252229.S</t>
  </si>
  <si>
    <t xml:space="preserve">Žľaby z medeného Cu plechu, pododkvapové polkruhové r.š. podľa pôvodných </t>
  </si>
  <si>
    <t>664068957</t>
  </si>
  <si>
    <t>136</t>
  </si>
  <si>
    <t>764510230.S</t>
  </si>
  <si>
    <t>Oplechovanie parapetov z medeného Cu plechu, vrátane rohov r.š. 200 mm</t>
  </si>
  <si>
    <t>-1489657631</t>
  </si>
  <si>
    <t>137</t>
  </si>
  <si>
    <t>764554255.S</t>
  </si>
  <si>
    <t xml:space="preserve">Zvodové rúry z medeného Cu plechu, kruhové priemer podľa pôv. stavu </t>
  </si>
  <si>
    <t>2114382322</t>
  </si>
  <si>
    <t>138</t>
  </si>
  <si>
    <t>998764201.S</t>
  </si>
  <si>
    <t>Presun hmôt pre konštrukcie klampiarske v objektoch výšky do 6 m</t>
  </si>
  <si>
    <t>2085427648</t>
  </si>
  <si>
    <t>Konštrukcie stolárske</t>
  </si>
  <si>
    <t>139</t>
  </si>
  <si>
    <t>766121220.S</t>
  </si>
  <si>
    <t xml:space="preserve">Montáž  mantinelov hracej plochy </t>
  </si>
  <si>
    <t>956971506</t>
  </si>
  <si>
    <t>140</t>
  </si>
  <si>
    <t>612110000600.S</t>
  </si>
  <si>
    <t xml:space="preserve">Mantinel hracej plochy rozoberateľny údrevo laminat vid PD </t>
  </si>
  <si>
    <t>-1692890143</t>
  </si>
  <si>
    <t>141</t>
  </si>
  <si>
    <t>612110000800.S</t>
  </si>
  <si>
    <t xml:space="preserve">Dodávka a montaž ochrannej siete proti rozbitiu okien kotven ado stien </t>
  </si>
  <si>
    <t>1220415152</t>
  </si>
  <si>
    <t>142</t>
  </si>
  <si>
    <t>766669116.S</t>
  </si>
  <si>
    <t>Montáž samozatvárača pre dverné krídla s hmotnosťou do 25 kg</t>
  </si>
  <si>
    <t>-1503027010</t>
  </si>
  <si>
    <t>143</t>
  </si>
  <si>
    <t>549170000200</t>
  </si>
  <si>
    <t xml:space="preserve">Samozatvárač dverí do 100 kg, rozmer 105x256x51 mm, pre dvere šírky max. 1000 mm, </t>
  </si>
  <si>
    <t>127342229</t>
  </si>
  <si>
    <t>144</t>
  </si>
  <si>
    <t>767653210.S</t>
  </si>
  <si>
    <t xml:space="preserve">Montáž bran posuvných, </t>
  </si>
  <si>
    <t>1461114665</t>
  </si>
  <si>
    <t>145</t>
  </si>
  <si>
    <t>552360002000R</t>
  </si>
  <si>
    <t xml:space="preserve">SK3 Posuvna brana v mantinelovej ploche rozoberateľna vid PD </t>
  </si>
  <si>
    <t>745260909</t>
  </si>
  <si>
    <t>146</t>
  </si>
  <si>
    <t>766231001.S</t>
  </si>
  <si>
    <t>Montáž stropných sklápacích schodov do vopred pripraveného otvoru</t>
  </si>
  <si>
    <t>1962714573</t>
  </si>
  <si>
    <t>147</t>
  </si>
  <si>
    <t>612330000800.S</t>
  </si>
  <si>
    <t>Schody stropné sklápacie skladacie zateplené 900x1500 mm PO EW 30 D3</t>
  </si>
  <si>
    <t>1652905004</t>
  </si>
  <si>
    <t>148</t>
  </si>
  <si>
    <t>612330001000.S</t>
  </si>
  <si>
    <t>Schody stropné sklápacie skladacie zateplené 700x1200 mm PO EW 30D3</t>
  </si>
  <si>
    <t>-41954459</t>
  </si>
  <si>
    <t>149</t>
  </si>
  <si>
    <t>766411811.S</t>
  </si>
  <si>
    <t xml:space="preserve">Demontáž zadebnených stien   -0,02465t</t>
  </si>
  <si>
    <t>-1248544784</t>
  </si>
  <si>
    <t>150</t>
  </si>
  <si>
    <t>766621267.S</t>
  </si>
  <si>
    <t>Montáž okien drevených s hydroizolačnými páskami paropriepustnými, s variabilným difúznym odporom</t>
  </si>
  <si>
    <t>2082535765</t>
  </si>
  <si>
    <t>151</t>
  </si>
  <si>
    <t>283290006700.S</t>
  </si>
  <si>
    <t>Tesniaca vzduchotesná fólia polymér-flísová, š. 70 mm, dĺ. 40 m, s 20 mm, širokým samolepiacim pásikom pre lepenie fólie na rám okna, tesnenie pripájacej škáry okenného rámu a muriva</t>
  </si>
  <si>
    <t>-1220133979</t>
  </si>
  <si>
    <t>152</t>
  </si>
  <si>
    <t>611110001600.S</t>
  </si>
  <si>
    <t>O1,2 Drevené okno jednokrídlové OS, vxš 600x800 mm, izolačné 3-sklo , materiál drevina smrek nadpájaný, eurohranol 78</t>
  </si>
  <si>
    <t>1058593829</t>
  </si>
  <si>
    <t>153</t>
  </si>
  <si>
    <t>611110001400.S</t>
  </si>
  <si>
    <t xml:space="preserve">O6 Drevené okno jednokrídlové OS, vxš 600x600 mm, izolačné dvojsklo 4-16-4 Kw=1,0, materiál drevina smrek nadpájaný, eurohranol 78 podľa predlohy </t>
  </si>
  <si>
    <t>-1468242096</t>
  </si>
  <si>
    <t>154</t>
  </si>
  <si>
    <t>611110001600.S1</t>
  </si>
  <si>
    <t xml:space="preserve">O3,4,5 Drevené okno jednokrídlové OS, vxš 600x800 mm, izolačné 3-sklo , materiál drevina smrek nadpájaný, eurohranol 78 s mriežkou VZT </t>
  </si>
  <si>
    <t>1694624919</t>
  </si>
  <si>
    <t>155</t>
  </si>
  <si>
    <t>611110001800.S</t>
  </si>
  <si>
    <t xml:space="preserve">D1,2 Dvere tepelnoizolačné drevené 2450x3200 mm, izolačné 3-sklo materiál drevina smrek nadpájaný, eurohranol 78 podľa predlohy </t>
  </si>
  <si>
    <t>893991492</t>
  </si>
  <si>
    <t>156</t>
  </si>
  <si>
    <t>611110001500.S</t>
  </si>
  <si>
    <t xml:space="preserve">D3,4 Drevené dvere 2300x2330 mm, izolačné 3-sklo, materiál drevina smrek nadpájaný, eurohranol 78 podľa predlohy </t>
  </si>
  <si>
    <t>1924902748</t>
  </si>
  <si>
    <t>157</t>
  </si>
  <si>
    <t>611110000200.S</t>
  </si>
  <si>
    <t xml:space="preserve">ZS1,2 Zasklenná stena tepelnoizolačná 1550x4200 mm, izolačné 3-sklo  materiál drevina smrek nadpájaný, eurohranol 78 podľa predlohy </t>
  </si>
  <si>
    <t>1250848083</t>
  </si>
  <si>
    <t>158</t>
  </si>
  <si>
    <t>611110025800.R</t>
  </si>
  <si>
    <t xml:space="preserve">ZS3 Zasklenná stena tepelnoizolačná 2500x3400 mm, izolačné trojsklo , materiál drevina smrek nadpájaný, eurohranol 78 podla predlohy </t>
  </si>
  <si>
    <t>-76390785</t>
  </si>
  <si>
    <t>159</t>
  </si>
  <si>
    <t>611110025900.S</t>
  </si>
  <si>
    <t xml:space="preserve">ZS4,5 Zasklenná stena interiérova atyp rozmer,6890x3110-5820,presklenná s dvernym otvorom , materiál drevina smrek nadpájaný, eurohranol 78 podla predlohy </t>
  </si>
  <si>
    <t>-1249408532</t>
  </si>
  <si>
    <t>160</t>
  </si>
  <si>
    <t>611110026000.R</t>
  </si>
  <si>
    <t xml:space="preserve">ZS6 Zasklenná stena interiérova 2485x1050-2050 presklenná , materiál drevina smrek nadpájaný, eurohranol 78 podla predlohy </t>
  </si>
  <si>
    <t>-1110951297</t>
  </si>
  <si>
    <t>161</t>
  </si>
  <si>
    <t>611110026400.S</t>
  </si>
  <si>
    <t xml:space="preserve">ZS 7 Zasklenná stena interiírova  sklo bezpeč. 2500x7500  s presklením podla predlohy vratane ochrany proti poškodeniu zo strany hracej plochy </t>
  </si>
  <si>
    <t>-1284505313</t>
  </si>
  <si>
    <t>162</t>
  </si>
  <si>
    <t>766661422.S</t>
  </si>
  <si>
    <t>Montáž dverí drevených protipožiarnych do kovovej zárubne</t>
  </si>
  <si>
    <t>-1200072271</t>
  </si>
  <si>
    <t>163</t>
  </si>
  <si>
    <t>611650001070</t>
  </si>
  <si>
    <t xml:space="preserve"> Dvere vnútorné protipožiarne drevené kazetove  EI EW 30 D3, šxv 1000x1970 mm, požiarna výplň DTD, SK certifikát,</t>
  </si>
  <si>
    <t>1059015902</t>
  </si>
  <si>
    <t>164</t>
  </si>
  <si>
    <t>6116500010702</t>
  </si>
  <si>
    <t xml:space="preserve">Dvere vnútorné protipožiarne drevené kazetove  EI EW 30 D3, šxv 900- 1000x1970 mm, požiarna výplň DTD, SK certifikát,</t>
  </si>
  <si>
    <t>366112815</t>
  </si>
  <si>
    <t>165</t>
  </si>
  <si>
    <t>549150000600.S</t>
  </si>
  <si>
    <t>Kľučka dverová a rozeta 2x, nehrdzavejúca oceľ, povrch nerez brúsený</t>
  </si>
  <si>
    <t>-424613208</t>
  </si>
  <si>
    <t>166</t>
  </si>
  <si>
    <t>766662112.S</t>
  </si>
  <si>
    <t>Montáž dverového krídla otočného jednokrídlového poldrážkového, do existujúcej zárubne, vrátane kovania</t>
  </si>
  <si>
    <t>466736429</t>
  </si>
  <si>
    <t>167</t>
  </si>
  <si>
    <t>-692904401</t>
  </si>
  <si>
    <t>168</t>
  </si>
  <si>
    <t>611610002200.S</t>
  </si>
  <si>
    <t xml:space="preserve">Dvere vnútorné jednokrídlové, šírka 600-900 mm, hladke </t>
  </si>
  <si>
    <t>-1397803535</t>
  </si>
  <si>
    <t>169</t>
  </si>
  <si>
    <t>611610002200.S1</t>
  </si>
  <si>
    <t xml:space="preserve">Dvere vnútorné jednokrídlové, šírka 600-900 mm, kazetove </t>
  </si>
  <si>
    <t>1603736513</t>
  </si>
  <si>
    <t>170</t>
  </si>
  <si>
    <t>766694111.S</t>
  </si>
  <si>
    <t>Montáž parapetnej dosky drevenej šírky do 300 mm, dĺžky do 1000 mm</t>
  </si>
  <si>
    <t>1969574487</t>
  </si>
  <si>
    <t>171</t>
  </si>
  <si>
    <t>611550000300.S</t>
  </si>
  <si>
    <t>Parapetná doska vnútorná, šírka 295 mm</t>
  </si>
  <si>
    <t>-473189704</t>
  </si>
  <si>
    <t>172</t>
  </si>
  <si>
    <t>766702111.S</t>
  </si>
  <si>
    <t>Montáž zárubní obložkových pre dvere jednokrídlové</t>
  </si>
  <si>
    <t>134106023</t>
  </si>
  <si>
    <t>173</t>
  </si>
  <si>
    <t>611810002200.S</t>
  </si>
  <si>
    <t>Zárubňa vnútorná obložková, šírka 600-900 mm, výška 1970 mm, DTD doska, povrch fólia, pre stenu hrúbky 60-170 mm, pre jednokrídlové dvere</t>
  </si>
  <si>
    <t>-654579229</t>
  </si>
  <si>
    <t>174</t>
  </si>
  <si>
    <t>998766202.S</t>
  </si>
  <si>
    <t>Presun hmot pre konštrukcie stolárske v objektoch výšky nad 6 do 12 m</t>
  </si>
  <si>
    <t>-1586811737</t>
  </si>
  <si>
    <t>Konštrukcie doplnkové kovové</t>
  </si>
  <si>
    <t>175</t>
  </si>
  <si>
    <t>767995215.S</t>
  </si>
  <si>
    <t>Výroba atypického zábradlia rovného z rúrok</t>
  </si>
  <si>
    <t>-149258876</t>
  </si>
  <si>
    <t>176</t>
  </si>
  <si>
    <t>136110001600.S</t>
  </si>
  <si>
    <t xml:space="preserve">Z1 Zábradlie </t>
  </si>
  <si>
    <t>383393796</t>
  </si>
  <si>
    <t>177</t>
  </si>
  <si>
    <t>136110001400.S</t>
  </si>
  <si>
    <t xml:space="preserve">Z3 Zábradlie galérie a točitého schodiska  nerez </t>
  </si>
  <si>
    <t>1399880525</t>
  </si>
  <si>
    <t>178</t>
  </si>
  <si>
    <t>136110001500.S</t>
  </si>
  <si>
    <t xml:space="preserve">Z2 Zábradlie plošiny kameramana </t>
  </si>
  <si>
    <t>1835783389</t>
  </si>
  <si>
    <t>179</t>
  </si>
  <si>
    <t>283170000900</t>
  </si>
  <si>
    <t xml:space="preserve">Doska komôrková z polykarbonátu Makrolon Sunlite vratane tesniacich prvkov vyplne zábradlia </t>
  </si>
  <si>
    <t>556535709</t>
  </si>
  <si>
    <t>180</t>
  </si>
  <si>
    <t>552380013000</t>
  </si>
  <si>
    <t xml:space="preserve">ZK4 Madlo nerezové pevné, dĺžka 2345 mm, povrch lesklý, </t>
  </si>
  <si>
    <t>304995988</t>
  </si>
  <si>
    <t>181</t>
  </si>
  <si>
    <t>767995365.S</t>
  </si>
  <si>
    <t>Výroba doplnku stavebného atypického o hmotnosti od 10,01 do 20,0 kg stupňa zložitosti 3</t>
  </si>
  <si>
    <t>2135452198</t>
  </si>
  <si>
    <t>182</t>
  </si>
  <si>
    <t>133310003700.S</t>
  </si>
  <si>
    <t>OK plošiny kameramana z ocele ozn. 11 373 podľa EN ISO S235JRG1</t>
  </si>
  <si>
    <t>-602518523</t>
  </si>
  <si>
    <t>183</t>
  </si>
  <si>
    <t>552380012900</t>
  </si>
  <si>
    <t xml:space="preserve">ZK5  doplnenie oceloveho plechu plech hr. 8 mm + PVC vid PD </t>
  </si>
  <si>
    <t>192679344</t>
  </si>
  <si>
    <t>184</t>
  </si>
  <si>
    <t>5523800129009</t>
  </si>
  <si>
    <t xml:space="preserve">ZK6  doplnenie oceloveho zabradlia v. 1000 mm dl. 3349</t>
  </si>
  <si>
    <t>1289544335</t>
  </si>
  <si>
    <t>185</t>
  </si>
  <si>
    <t>133310003800.S</t>
  </si>
  <si>
    <t>Medzistrop reštaurácie z ocele , ozn. 11 373 podľa EN ISO S235JRG1</t>
  </si>
  <si>
    <t>628692120</t>
  </si>
  <si>
    <t>186</t>
  </si>
  <si>
    <t>138310006800</t>
  </si>
  <si>
    <t>Plech trapézový pozinkovaný T 50 1085x50 mm</t>
  </si>
  <si>
    <t>-629159482</t>
  </si>
  <si>
    <t>187</t>
  </si>
  <si>
    <t>767995395.S</t>
  </si>
  <si>
    <t>Výroba doplnku stavebného atypického o hmotnosti od 20,01 do 300 kg stupňa zložitosti 4</t>
  </si>
  <si>
    <t>1183174922</t>
  </si>
  <si>
    <t>188</t>
  </si>
  <si>
    <t>145540000700.S</t>
  </si>
  <si>
    <t>Profil oceľový 50x3 mm zváraný tenkostenný uzavretý štvorcový</t>
  </si>
  <si>
    <t>-554496954</t>
  </si>
  <si>
    <t>189</t>
  </si>
  <si>
    <t>145540000800.S</t>
  </si>
  <si>
    <t>Profil oceľový 120X5 mm zváraný tenkostenný uzavretý štvorcový</t>
  </si>
  <si>
    <t>2013654891</t>
  </si>
  <si>
    <t>190</t>
  </si>
  <si>
    <t>145540000900.S</t>
  </si>
  <si>
    <t>Profil oceľový 80x4 mm zváraný tenkostenný uzavretý štvorcový</t>
  </si>
  <si>
    <t>-569199461</t>
  </si>
  <si>
    <t>191</t>
  </si>
  <si>
    <t>145620000700.S</t>
  </si>
  <si>
    <t xml:space="preserve">Profil oceľový 120/200/8, 100/150/4,  mm 1x ťahaný tenkostenný uzavretý obdĺžnikový</t>
  </si>
  <si>
    <t>1981587844</t>
  </si>
  <si>
    <t>192</t>
  </si>
  <si>
    <t>136110000800.S</t>
  </si>
  <si>
    <t>Plech oceľový hrubý 12-150/280, , podľa EN S185</t>
  </si>
  <si>
    <t>1424051271</t>
  </si>
  <si>
    <t>193</t>
  </si>
  <si>
    <t>136110035600.S</t>
  </si>
  <si>
    <t>Plech nerezový rozmer 8x1500x3000 mm, akosť ocele 1.4301</t>
  </si>
  <si>
    <t>-683883121</t>
  </si>
  <si>
    <t>771</t>
  </si>
  <si>
    <t>Podlahy z dlaždíc</t>
  </si>
  <si>
    <t>194</t>
  </si>
  <si>
    <t>771576119.S</t>
  </si>
  <si>
    <t xml:space="preserve">Montáž podláh z dlaždíc keramických do tmelu flexibilného mrazuvzdorného v obmedzenom priestore </t>
  </si>
  <si>
    <t>1965625548</t>
  </si>
  <si>
    <t>195</t>
  </si>
  <si>
    <t>597740001700</t>
  </si>
  <si>
    <t xml:space="preserve">Dlaždice keramické </t>
  </si>
  <si>
    <t>-1635808801</t>
  </si>
  <si>
    <t>196</t>
  </si>
  <si>
    <t>998771102.S</t>
  </si>
  <si>
    <t>Presun hmôt pre podlahy z dlaždíc v objektoch výšky nad 6 do 12 m</t>
  </si>
  <si>
    <t>247219344</t>
  </si>
  <si>
    <t>773</t>
  </si>
  <si>
    <t>Podlahy z liateho teraca</t>
  </si>
  <si>
    <t>197</t>
  </si>
  <si>
    <t>773512010.S</t>
  </si>
  <si>
    <t>Podlahy z prírodného terazza - obruby šírky do 100 mm</t>
  </si>
  <si>
    <t>-83457722</t>
  </si>
  <si>
    <t>198</t>
  </si>
  <si>
    <t>773512020.S</t>
  </si>
  <si>
    <t>Podlahy z prírodného terazza - obruby šírky nad 100 do 200 mm</t>
  </si>
  <si>
    <t>998820238</t>
  </si>
  <si>
    <t>199</t>
  </si>
  <si>
    <t>773521260.S</t>
  </si>
  <si>
    <t>Podlahy z farebného terazza - jednoduché hr. 10 mm</t>
  </si>
  <si>
    <t>-878845161</t>
  </si>
  <si>
    <t>Podlahy vlysové a parketové</t>
  </si>
  <si>
    <t>200</t>
  </si>
  <si>
    <t>775413130.S</t>
  </si>
  <si>
    <t>Montáž podlahových soklíkov alebo líšt obvodových lepením</t>
  </si>
  <si>
    <t>-1840607536</t>
  </si>
  <si>
    <t>201</t>
  </si>
  <si>
    <t>611990000200</t>
  </si>
  <si>
    <t xml:space="preserve">Lišta  </t>
  </si>
  <si>
    <t>-2040541615</t>
  </si>
  <si>
    <t>202</t>
  </si>
  <si>
    <t>775530040.S</t>
  </si>
  <si>
    <t>Montáž palubovej podlahy masívnej, lepením</t>
  </si>
  <si>
    <t>-2017109635</t>
  </si>
  <si>
    <t>203</t>
  </si>
  <si>
    <t>611980000200.S</t>
  </si>
  <si>
    <t>Vlysy podlahové 21 mm, dub</t>
  </si>
  <si>
    <t>193633157</t>
  </si>
  <si>
    <t>204</t>
  </si>
  <si>
    <t>775591910.S</t>
  </si>
  <si>
    <t>Ostatné opravy na nášľapnej ploche brúsenie podláh strojné</t>
  </si>
  <si>
    <t>-1722509819</t>
  </si>
  <si>
    <t>205</t>
  </si>
  <si>
    <t>998775102.S</t>
  </si>
  <si>
    <t>Presun hmôt pre podlahy vlysové a parketové v objektoch výšky nad 6 do 12 m</t>
  </si>
  <si>
    <t>-65713750</t>
  </si>
  <si>
    <t>Podlahy povlakové</t>
  </si>
  <si>
    <t>206</t>
  </si>
  <si>
    <t>776541100.S</t>
  </si>
  <si>
    <t>Lepenie povlakových podláh PVC heterogénnych v pásoch</t>
  </si>
  <si>
    <t>-228908832</t>
  </si>
  <si>
    <t>207</t>
  </si>
  <si>
    <t>284110000100</t>
  </si>
  <si>
    <t xml:space="preserve">Podlaha PVC heterogénna A, hrúbka 2 mm, trieda záťaže 34/43, </t>
  </si>
  <si>
    <t>1397319818</t>
  </si>
  <si>
    <t>208</t>
  </si>
  <si>
    <t>998776101.S</t>
  </si>
  <si>
    <t>Presun hmôt pre podlahy povlakové v objektoch výšky do 6 m</t>
  </si>
  <si>
    <t>-596192789</t>
  </si>
  <si>
    <t>781</t>
  </si>
  <si>
    <t>Obklady</t>
  </si>
  <si>
    <t>209</t>
  </si>
  <si>
    <t>781445267.S</t>
  </si>
  <si>
    <t xml:space="preserve">Montáž obkladov vnútor. stien z obkladačiek kladených do tmelu flexibilného v obmedzenom priestore </t>
  </si>
  <si>
    <t>-331016730</t>
  </si>
  <si>
    <t>210</t>
  </si>
  <si>
    <t>597640001600.S</t>
  </si>
  <si>
    <t>Obkladačky keramické</t>
  </si>
  <si>
    <t>610970390</t>
  </si>
  <si>
    <t>211</t>
  </si>
  <si>
    <t>998781102.S</t>
  </si>
  <si>
    <t>Presun hmôt pre obklady keramické v objektoch výšky nad 6 do 12 m</t>
  </si>
  <si>
    <t>-1291314972</t>
  </si>
  <si>
    <t>783</t>
  </si>
  <si>
    <t>Nátery</t>
  </si>
  <si>
    <t>212</t>
  </si>
  <si>
    <t>783782404.S</t>
  </si>
  <si>
    <t>Nátery tesárskych konštrukcií, povrchová impregnácia proti drevokaznému hmyzu, hubám a plesniam, jednonásobná</t>
  </si>
  <si>
    <t>1810210290</t>
  </si>
  <si>
    <t>213</t>
  </si>
  <si>
    <t>783785102</t>
  </si>
  <si>
    <t>Nátery konštrukcií protipožiarne</t>
  </si>
  <si>
    <t>-303954391</t>
  </si>
  <si>
    <t>784</t>
  </si>
  <si>
    <t>Maľby</t>
  </si>
  <si>
    <t>214</t>
  </si>
  <si>
    <t>784410100.S</t>
  </si>
  <si>
    <t>Penetrovanie jednonásobné jemnozrnných podkladov výšky do 3,80 m</t>
  </si>
  <si>
    <t>76311840</t>
  </si>
  <si>
    <t>215</t>
  </si>
  <si>
    <t>784422274.S</t>
  </si>
  <si>
    <t>Maľby vápenné základné dvojnásobné, ručne nanášané na hrubozrnný podklad výšky nad 3,80 m</t>
  </si>
  <si>
    <t>-1069536327</t>
  </si>
  <si>
    <t xml:space="preserve">VRN </t>
  </si>
  <si>
    <t>216</t>
  </si>
  <si>
    <t>000600011.S</t>
  </si>
  <si>
    <t>Zariadenie staveniska - prevádzkové kancelárie</t>
  </si>
  <si>
    <t>eur</t>
  </si>
  <si>
    <t>1024</t>
  </si>
  <si>
    <t>103568943</t>
  </si>
  <si>
    <t>217</t>
  </si>
  <si>
    <t>000600013.S</t>
  </si>
  <si>
    <t>Zariadenie staveniska - prevádzkové sklady</t>
  </si>
  <si>
    <t>1069654943</t>
  </si>
  <si>
    <t>218</t>
  </si>
  <si>
    <t>000600021.S</t>
  </si>
  <si>
    <t>Zariadenie staveniska - prevádzkové oplotenie staveniska</t>
  </si>
  <si>
    <t>1887078696</t>
  </si>
  <si>
    <t>219</t>
  </si>
  <si>
    <t>000600022.S</t>
  </si>
  <si>
    <t>Zariadenie staveniska - prevádzkové osvetlenie pracoviska</t>
  </si>
  <si>
    <t>-1840272833</t>
  </si>
  <si>
    <t>220</t>
  </si>
  <si>
    <t>000600052.S</t>
  </si>
  <si>
    <t>Zariadenie staveniska - vyvolané investície zariadenia staveniska premostenia</t>
  </si>
  <si>
    <t>-1176956391</t>
  </si>
  <si>
    <t>HZS</t>
  </si>
  <si>
    <t xml:space="preserve">Naviac prace </t>
  </si>
  <si>
    <t>221</t>
  </si>
  <si>
    <t>001300031.S</t>
  </si>
  <si>
    <t>148003713</t>
  </si>
  <si>
    <t>222</t>
  </si>
  <si>
    <t>1093586645</t>
  </si>
  <si>
    <t>223</t>
  </si>
  <si>
    <t>356028075</t>
  </si>
  <si>
    <t>224</t>
  </si>
  <si>
    <t>-56656378</t>
  </si>
  <si>
    <t>225</t>
  </si>
  <si>
    <t>001500001.S</t>
  </si>
  <si>
    <t>1242111699</t>
  </si>
  <si>
    <t>226</t>
  </si>
  <si>
    <t>-2060511794</t>
  </si>
  <si>
    <t>227</t>
  </si>
  <si>
    <t>1904024772</t>
  </si>
  <si>
    <t>228</t>
  </si>
  <si>
    <t>614238200</t>
  </si>
  <si>
    <t xml:space="preserve">02 - SO 01.1a  Športova hala - zdravotechnika </t>
  </si>
  <si>
    <t>D2 - PRÁCE A DODÁVKY HSV</t>
  </si>
  <si>
    <t xml:space="preserve">    1 - ZEMNE PRÁCE</t>
  </si>
  <si>
    <t xml:space="preserve">    4 - VODOROVNÉ KONŠTRUKCIE</t>
  </si>
  <si>
    <t xml:space="preserve">    8 - RÚROVÉ VEDENIA</t>
  </si>
  <si>
    <t xml:space="preserve">    9 - OSTATNÉ KONŠTRUKCIE A PRÁCE</t>
  </si>
  <si>
    <t>D3 - PRÁCE A DODÁVKY PSV</t>
  </si>
  <si>
    <t xml:space="preserve">    721 - Vnútorná kanalizácia</t>
  </si>
  <si>
    <t xml:space="preserve">    722 - Vnútorný vodovod</t>
  </si>
  <si>
    <t xml:space="preserve">    725 - Zariaďovacie predmety</t>
  </si>
  <si>
    <t>D4 - PRÁCE A DODÁVKY M</t>
  </si>
  <si>
    <t xml:space="preserve">    272 - Vedenia rúrové vonkajšie</t>
  </si>
  <si>
    <t xml:space="preserve">VRN - Naviac prace </t>
  </si>
  <si>
    <t>D2</t>
  </si>
  <si>
    <t>PRÁCE A DODÁVKY HSV</t>
  </si>
  <si>
    <t>ZEMNE PRÁCE</t>
  </si>
  <si>
    <t>110011010</t>
  </si>
  <si>
    <t>Vytýčenie trasy vodovodu, kanalizácie v rovine</t>
  </si>
  <si>
    <t>km</t>
  </si>
  <si>
    <t>-1605017274</t>
  </si>
  <si>
    <t>132201202</t>
  </si>
  <si>
    <t>Hĺbenie rýh šírka do 2 m v horn. tr. 3 nad 100 do 1 000 m3</t>
  </si>
  <si>
    <t>-224895040</t>
  </si>
  <si>
    <t>132201209</t>
  </si>
  <si>
    <t>Príplatok za lepivosť horniny tr.3</t>
  </si>
  <si>
    <t>145943749</t>
  </si>
  <si>
    <t>151101101</t>
  </si>
  <si>
    <t>Zhotovenie paženia rýh pre podz. vedenie príložné hl. do 2 m</t>
  </si>
  <si>
    <t>1230719869</t>
  </si>
  <si>
    <t>151101111</t>
  </si>
  <si>
    <t>Odstránenie paženia rýh pre podz. vedenie príložné hl. do 2 m</t>
  </si>
  <si>
    <t>835473075</t>
  </si>
  <si>
    <t>151101301</t>
  </si>
  <si>
    <t>Zhotovenie rozopretia stien príložného paženia hĺbka do 4 m</t>
  </si>
  <si>
    <t>-1725803527</t>
  </si>
  <si>
    <t>151101311</t>
  </si>
  <si>
    <t>Odstránenie rozopretia stien príložného paženia hĺbka do 4 m</t>
  </si>
  <si>
    <t>-1943137080</t>
  </si>
  <si>
    <t>161101101</t>
  </si>
  <si>
    <t>Zvislé premiestnenie výkopu horn. tr. 1-4 do 2,5 m</t>
  </si>
  <si>
    <t>-1160198686</t>
  </si>
  <si>
    <t>162701105</t>
  </si>
  <si>
    <t>Vodorovné premiestnenie výkopu do 10000 m horn. tr. 1-4</t>
  </si>
  <si>
    <t>-2052325879</t>
  </si>
  <si>
    <t>167101102</t>
  </si>
  <si>
    <t>Nakladanie výkopku nad 100 m3 v horn. tr. 1-4</t>
  </si>
  <si>
    <t>-2144478155</t>
  </si>
  <si>
    <t>167101103</t>
  </si>
  <si>
    <t>Skladanie alebo prekladanie výkopu v horn. tr. 1-4</t>
  </si>
  <si>
    <t>-1221840668</t>
  </si>
  <si>
    <t>171201101</t>
  </si>
  <si>
    <t>Násypy nezhutnené</t>
  </si>
  <si>
    <t>1442571962</t>
  </si>
  <si>
    <t>171201201</t>
  </si>
  <si>
    <t>Uloženie sypaniny na skládku</t>
  </si>
  <si>
    <t>-2006824943</t>
  </si>
  <si>
    <t>174101101</t>
  </si>
  <si>
    <t>Zásyp zhutnený jám, rýh, šachiet alebo okolo objektu</t>
  </si>
  <si>
    <t>1299977689</t>
  </si>
  <si>
    <t>175101101</t>
  </si>
  <si>
    <t>Obsyp potrubia bez prehodenia sypaniny</t>
  </si>
  <si>
    <t>-783536174</t>
  </si>
  <si>
    <t>583371010</t>
  </si>
  <si>
    <t>Štrkopiesok pre obsyp potrubia</t>
  </si>
  <si>
    <t>-1786209923</t>
  </si>
  <si>
    <t>175101109</t>
  </si>
  <si>
    <t>Obsyp potrubia príplatok za prehodenie sypaniny</t>
  </si>
  <si>
    <t>1115772426</t>
  </si>
  <si>
    <t>VODOROVNÉ KONŠTRUKCIE</t>
  </si>
  <si>
    <t>451572111n</t>
  </si>
  <si>
    <t>Lôžko pod šachty zo štrkopiesku</t>
  </si>
  <si>
    <t>1878325565</t>
  </si>
  <si>
    <t>451573111</t>
  </si>
  <si>
    <t>Lôžko pod potrubie, stoky v otv. výk. z piesku a štrkopiesku</t>
  </si>
  <si>
    <t>-1823024873</t>
  </si>
  <si>
    <t>RÚROVÉ VEDENIA</t>
  </si>
  <si>
    <t>871241121</t>
  </si>
  <si>
    <t>Montáž potrubia z tlakových rúrok polyetylénových d 90</t>
  </si>
  <si>
    <t>1316233754</t>
  </si>
  <si>
    <t>2861D0207</t>
  </si>
  <si>
    <t>Potrubie vodovodné PE100, PN16, SDR11 - 90 x 8,2</t>
  </si>
  <si>
    <t>-355323031</t>
  </si>
  <si>
    <t>877241121</t>
  </si>
  <si>
    <t>Montáž elektrotvaroviek na potrubí PE v otvorenom výkope, zvárané DN 90</t>
  </si>
  <si>
    <t>kus</t>
  </si>
  <si>
    <t>1075510935</t>
  </si>
  <si>
    <t>2863A0108</t>
  </si>
  <si>
    <t>Objímka presuvná SDR11 d 90-prepoj na exist.potr.</t>
  </si>
  <si>
    <t>-1811168448</t>
  </si>
  <si>
    <t>892241111</t>
  </si>
  <si>
    <t>Tlaková skúška vodov. potrubia DN do 80</t>
  </si>
  <si>
    <t>-1768328373</t>
  </si>
  <si>
    <t>892273111</t>
  </si>
  <si>
    <t>Preplachovanie a dezinfekcia vodovodného potrubia DN 80-125</t>
  </si>
  <si>
    <t>519450647</t>
  </si>
  <si>
    <t>894808215</t>
  </si>
  <si>
    <t>Montáž revíznej šachty z PVC, DN šachty 600, DN potrubia 200, hl. do 1500 mm</t>
  </si>
  <si>
    <t>605449342</t>
  </si>
  <si>
    <t>894808220</t>
  </si>
  <si>
    <t>Montáž revíznej šachty z PVC, DN šachty 600, DN potrubia 200, hl. do 2000 mm</t>
  </si>
  <si>
    <t>1710419822</t>
  </si>
  <si>
    <t>2865A2304</t>
  </si>
  <si>
    <t xml:space="preserve"> Dno šachtové 600/200x0°</t>
  </si>
  <si>
    <t>1545228164</t>
  </si>
  <si>
    <t>2865A2332</t>
  </si>
  <si>
    <t>Dno šachtové 600/200-T</t>
  </si>
  <si>
    <t>-1124260696</t>
  </si>
  <si>
    <t>2865A2405</t>
  </si>
  <si>
    <t xml:space="preserve"> rúra šachtová vlnovcová ID600x6000</t>
  </si>
  <si>
    <t>1703701133</t>
  </si>
  <si>
    <t>2865A2451</t>
  </si>
  <si>
    <t xml:space="preserve"> tesnenie šacht. rúry 600</t>
  </si>
  <si>
    <t>-617708237</t>
  </si>
  <si>
    <t>2865A2472</t>
  </si>
  <si>
    <t>prstenec roznášací betónový - 1100/680/150</t>
  </si>
  <si>
    <t>-692715524</t>
  </si>
  <si>
    <t>899104111</t>
  </si>
  <si>
    <t>Osadenie poklopov liatinových, ocel. s rámom nad 150 kg</t>
  </si>
  <si>
    <t>-306706002</t>
  </si>
  <si>
    <t>2865A2504</t>
  </si>
  <si>
    <t>poklop liatinový D600 WAVIN D400</t>
  </si>
  <si>
    <t>-1685462549</t>
  </si>
  <si>
    <t>OSTATNÉ KONŠTRUKCIE A PRÁCE</t>
  </si>
  <si>
    <t>979011111</t>
  </si>
  <si>
    <t>Zvislá doprava sute a vybúr. hmôt za prvé podlažie</t>
  </si>
  <si>
    <t>-1143688198</t>
  </si>
  <si>
    <t>979011121</t>
  </si>
  <si>
    <t>Zvislá doprava sute a vybúr. hmôt za každé ďalšie podlažie</t>
  </si>
  <si>
    <t>384849265</t>
  </si>
  <si>
    <t>979081111</t>
  </si>
  <si>
    <t>Odvoz sute a vybúraných hmôt na skládku do 1 km</t>
  </si>
  <si>
    <t>-2004822454</t>
  </si>
  <si>
    <t>979081121</t>
  </si>
  <si>
    <t>Odvoz sute a vybúraných hmôt na skládku každý ďalší 1 km-do 15km</t>
  </si>
  <si>
    <t>611734836</t>
  </si>
  <si>
    <t>979082111</t>
  </si>
  <si>
    <t>Vnútrostavenisková doprava sute a vybúraných hmôt do 10 m</t>
  </si>
  <si>
    <t>1843662428</t>
  </si>
  <si>
    <t>979087212</t>
  </si>
  <si>
    <t>Nakladanie sute na dopravný prostriedok</t>
  </si>
  <si>
    <t>1765683117</t>
  </si>
  <si>
    <t>979131409</t>
  </si>
  <si>
    <t>Poplatok za ulož.a znešk.staveb.sute na vymedzených skládkach "O"-ostatný odpad</t>
  </si>
  <si>
    <t>-604094275</t>
  </si>
  <si>
    <t>979131415</t>
  </si>
  <si>
    <t>Poplatok za uloženie vykopanej zeminy</t>
  </si>
  <si>
    <t>-1420266015</t>
  </si>
  <si>
    <t>998271101</t>
  </si>
  <si>
    <t>Presun hmôt pre lôžko a obsyp vonkajšieho vodovodného a kanalizačného potrubia</t>
  </si>
  <si>
    <t>-943471949</t>
  </si>
  <si>
    <t>D3</t>
  </si>
  <si>
    <t>PRÁCE A DODÁVKY PSV</t>
  </si>
  <si>
    <t>713462111</t>
  </si>
  <si>
    <t>Montáž tep. izolácie potrubia skružami PE upevn. sponou potr. do DN16</t>
  </si>
  <si>
    <t>-1008419412</t>
  </si>
  <si>
    <t>28377T5700b</t>
  </si>
  <si>
    <t xml:space="preserve">Izolácia potrubia  22x13mm</t>
  </si>
  <si>
    <t>-1988562248</t>
  </si>
  <si>
    <t>28377T5700c</t>
  </si>
  <si>
    <t xml:space="preserve">Izolácia potrubia  22x20mm</t>
  </si>
  <si>
    <t>2069586933</t>
  </si>
  <si>
    <t>713462112</t>
  </si>
  <si>
    <t>Montáž tep. izolácie potrubia skružami PE upevn. sponou potr. DN 20</t>
  </si>
  <si>
    <t>-568345966</t>
  </si>
  <si>
    <t>28377T5701b</t>
  </si>
  <si>
    <t>Izolácia potrubia 28x13mm</t>
  </si>
  <si>
    <t>1004689294</t>
  </si>
  <si>
    <t>28377T5701c</t>
  </si>
  <si>
    <t xml:space="preserve">Izolácia potrubia  28x20mm</t>
  </si>
  <si>
    <t>-106687552</t>
  </si>
  <si>
    <t>713462113</t>
  </si>
  <si>
    <t>Montáž tep. izolácie potrubia skružami PE upevn. sponou potr. DN 25</t>
  </si>
  <si>
    <t>-1003756417</t>
  </si>
  <si>
    <t>28377T5702b</t>
  </si>
  <si>
    <t>Izolácia potrubia 35x13mm</t>
  </si>
  <si>
    <t>-1057019698</t>
  </si>
  <si>
    <t>28377T5702c</t>
  </si>
  <si>
    <t xml:space="preserve">Izolácia potrubia  35x20mm</t>
  </si>
  <si>
    <t>1596763144</t>
  </si>
  <si>
    <t>713462114</t>
  </si>
  <si>
    <t>Montáž tep. izolácie potrubia skružami PE upevn. sponou potr. DN 32</t>
  </si>
  <si>
    <t>-987457179</t>
  </si>
  <si>
    <t>28377T5703b</t>
  </si>
  <si>
    <t>Izolácia potrubia 42x13mm</t>
  </si>
  <si>
    <t>-1189219670</t>
  </si>
  <si>
    <t>28377T5703e</t>
  </si>
  <si>
    <t xml:space="preserve">Izolácia potrubia  42x30mm</t>
  </si>
  <si>
    <t>827622038</t>
  </si>
  <si>
    <t>713462115</t>
  </si>
  <si>
    <t>Montáž tep. izolácie potrubia skružami PE upevn. sponou potr. DN 40</t>
  </si>
  <si>
    <t>487452642</t>
  </si>
  <si>
    <t>28377T5704b</t>
  </si>
  <si>
    <t xml:space="preserve">Izolácia potrubia  48x13mm</t>
  </si>
  <si>
    <t>-417207037</t>
  </si>
  <si>
    <t>28377T5704c</t>
  </si>
  <si>
    <t>Izolácia potrubia 48x20mm-1.vrstva</t>
  </si>
  <si>
    <t>-450752574</t>
  </si>
  <si>
    <t>713462116</t>
  </si>
  <si>
    <t>Montáž tep. izolácie potrubia skružami PE upevn. sponou potr. DN 50.</t>
  </si>
  <si>
    <t>1409654763</t>
  </si>
  <si>
    <t>28377T5706</t>
  </si>
  <si>
    <t>Izolácia potrubia 60x20mm-1.vrstva</t>
  </si>
  <si>
    <t>1606505726</t>
  </si>
  <si>
    <t>28377T5706b</t>
  </si>
  <si>
    <t xml:space="preserve">Izolácia potrubia  60x13mm</t>
  </si>
  <si>
    <t>1713588925</t>
  </si>
  <si>
    <t>713462119</t>
  </si>
  <si>
    <t>Montáž tep. izolácie potrubia skružami PE upevn. sponou potr. DN 90</t>
  </si>
  <si>
    <t>1944710165</t>
  </si>
  <si>
    <t>28377T5708b</t>
  </si>
  <si>
    <t xml:space="preserve">Izolácia potrubia  89x13mm</t>
  </si>
  <si>
    <t>-1923852743</t>
  </si>
  <si>
    <t>28377T5708d</t>
  </si>
  <si>
    <t xml:space="preserve">Izolácia potrubia  89x20mm-2.vrstva pre DN40</t>
  </si>
  <si>
    <t>247609791</t>
  </si>
  <si>
    <t>713462120</t>
  </si>
  <si>
    <t>Montáž tep. izolácie potrubia skružami PE upevn. sponou potr. DN 110</t>
  </si>
  <si>
    <t>905063805</t>
  </si>
  <si>
    <t>28377T5710e</t>
  </si>
  <si>
    <t xml:space="preserve">Izolácia potrubia  114x30mm-2.vrstva pre DN50</t>
  </si>
  <si>
    <t>-1471901156</t>
  </si>
  <si>
    <t>998713103</t>
  </si>
  <si>
    <t>Presun hmôt pre izolácie tepelné v objektoch výšky do 24 m</t>
  </si>
  <si>
    <t>980790655</t>
  </si>
  <si>
    <t>721</t>
  </si>
  <si>
    <t>Vnútorná kanalizácia</t>
  </si>
  <si>
    <t>721100911</t>
  </si>
  <si>
    <t>Opr. zazátkovanie hrdla kanalizačného potrubia</t>
  </si>
  <si>
    <t>1560008907</t>
  </si>
  <si>
    <t>721170958</t>
  </si>
  <si>
    <t>Opr. PVC potrubia, vsadenie odbočky do potrubia hrdl. D 200</t>
  </si>
  <si>
    <t>-527933088</t>
  </si>
  <si>
    <t>2863K7713v</t>
  </si>
  <si>
    <t>Kus pripojovací AWADOCK DN200-dodatočné napojenie PVC na exist potrubie alebo ekvivalent</t>
  </si>
  <si>
    <t>9369584</t>
  </si>
  <si>
    <t>721170965</t>
  </si>
  <si>
    <t>Opr. PVC potrubia, prepojenie existujúceho potrubia D 110</t>
  </si>
  <si>
    <t>2000012055</t>
  </si>
  <si>
    <t>721170968</t>
  </si>
  <si>
    <t>Opr. PVC potrubia, prepojenie existujúceho potrubia D 200</t>
  </si>
  <si>
    <t>-1929763275</t>
  </si>
  <si>
    <t>721171808</t>
  </si>
  <si>
    <t>Demontáž potrubia z PVC rúr D do 114</t>
  </si>
  <si>
    <t>2093947897</t>
  </si>
  <si>
    <t>721171809</t>
  </si>
  <si>
    <t>Demontáž potrubia z PVC rúr D do 160</t>
  </si>
  <si>
    <t>-1766915054</t>
  </si>
  <si>
    <t>721173401</t>
  </si>
  <si>
    <t>Potrubie kanalizačné z PVC SN4 hrdlové v zemi DN 100+stúpn.v zemi</t>
  </si>
  <si>
    <t>-1969181982</t>
  </si>
  <si>
    <t>721173403</t>
  </si>
  <si>
    <t>Potrubie kanalizačné z PVC SN4 hrdlové v zemi DN 150+stúpn.v zemi</t>
  </si>
  <si>
    <t>-838118279</t>
  </si>
  <si>
    <t>721173404</t>
  </si>
  <si>
    <t>Potrubie kanalizačné z PVC SN4 hrdlové v zemi DN 200+stúpn.v zemi</t>
  </si>
  <si>
    <t>324418303</t>
  </si>
  <si>
    <t>721175103</t>
  </si>
  <si>
    <t>Potrubie kanalizačné z PP,pripojovacie zvuk tlmiace viacvrstvové DN 50,vrátane 2xČK</t>
  </si>
  <si>
    <t>1219974400</t>
  </si>
  <si>
    <t>721175104</t>
  </si>
  <si>
    <t>Potrubie kanalizačné z PP,,pripojovacie zvuk tlmiace viacvrstvové DN 75</t>
  </si>
  <si>
    <t>-2121221875</t>
  </si>
  <si>
    <t>721175105</t>
  </si>
  <si>
    <t>Potrubie kanalizačné z PP,pripojovacie zvuk tlmiace viacvrstvové DN 110</t>
  </si>
  <si>
    <t>-2140156110</t>
  </si>
  <si>
    <t>721175111</t>
  </si>
  <si>
    <t>Potrubie kanalizačné z PP,zvislé zvuk tlmiace viacvrstvové DN 75</t>
  </si>
  <si>
    <t>2061716441</t>
  </si>
  <si>
    <t>721175112</t>
  </si>
  <si>
    <t>Potrubie kanalizačné z PP,zvislé zvuk tlmiace viacvrstvové DN 110,vrátane 15xČK</t>
  </si>
  <si>
    <t>258152175</t>
  </si>
  <si>
    <t>721175121</t>
  </si>
  <si>
    <t>Potrubie kanalizačné z PP, ležaté zvuk tlmiace viacvrstvové DN 75</t>
  </si>
  <si>
    <t>1987188138</t>
  </si>
  <si>
    <t>721175122</t>
  </si>
  <si>
    <t>Potrubie kanalizačné z PP, ležaté zvuk tlmiace viacvrstvové DN 110</t>
  </si>
  <si>
    <t>2146497409</t>
  </si>
  <si>
    <t>721194105</t>
  </si>
  <si>
    <t>Vyvedenie a upevnenie kanal. výpustiek D 50x1.8</t>
  </si>
  <si>
    <t>-2038569908</t>
  </si>
  <si>
    <t>721194109</t>
  </si>
  <si>
    <t>Vyvedenie a upevnenie kanal. výpustiek D 110x2.3</t>
  </si>
  <si>
    <t>893158750</t>
  </si>
  <si>
    <t>721211HL310</t>
  </si>
  <si>
    <t xml:space="preserve">Podlahový vpust HL310NPr - vložka "PRIMUS" alebo ekvivalent  + MTZ</t>
  </si>
  <si>
    <t>-433629485</t>
  </si>
  <si>
    <t>721211HL5104</t>
  </si>
  <si>
    <t>Podlahový vpust HL510NPr-3020 s nadstavcom + MTZ</t>
  </si>
  <si>
    <t>-2035677222</t>
  </si>
  <si>
    <t>721223H136.3</t>
  </si>
  <si>
    <t>Kondenzačný sifón HL136.3 + MTZ</t>
  </si>
  <si>
    <t>-306128865</t>
  </si>
  <si>
    <t>721223H138</t>
  </si>
  <si>
    <t>Kondenzačný sifón HL138 + MTZ</t>
  </si>
  <si>
    <t>1227848209</t>
  </si>
  <si>
    <t>721223HL21</t>
  </si>
  <si>
    <t>Vtok so zápachovou uzávierkou HL21 + MTZ</t>
  </si>
  <si>
    <t>-436432426</t>
  </si>
  <si>
    <t>721273H810</t>
  </si>
  <si>
    <t>Súprava vetracej hlavice HL810- DN100 + MTZ</t>
  </si>
  <si>
    <t>-1561268021</t>
  </si>
  <si>
    <t>721273H900N</t>
  </si>
  <si>
    <t>Privzdušňovací ventil HL900N(ECO) DN100 + MTZ</t>
  </si>
  <si>
    <t>-460204602</t>
  </si>
  <si>
    <t>721273H902T</t>
  </si>
  <si>
    <t>Privzdušňovací ventil HL902 T +MTZ</t>
  </si>
  <si>
    <t>-1018111765</t>
  </si>
  <si>
    <t>721273H905</t>
  </si>
  <si>
    <t>Privzdušňovací ventil podomietkový HL905 DN50(75)+MTZ</t>
  </si>
  <si>
    <t>-87804694</t>
  </si>
  <si>
    <t>721290001</t>
  </si>
  <si>
    <t>Búracie práce</t>
  </si>
  <si>
    <t>2127437313</t>
  </si>
  <si>
    <t>721290001a</t>
  </si>
  <si>
    <t>Dokončovacie práce po montáži potrubia</t>
  </si>
  <si>
    <t>449509771</t>
  </si>
  <si>
    <t>721290111</t>
  </si>
  <si>
    <t>Skúška tesnosti kanalizácie vodou do DN 125</t>
  </si>
  <si>
    <t>1448381544</t>
  </si>
  <si>
    <t>721290112</t>
  </si>
  <si>
    <t>Skúška tesnosti kanalizácie vodou DN 125-200</t>
  </si>
  <si>
    <t>98141938</t>
  </si>
  <si>
    <t>100</t>
  </si>
  <si>
    <t>721999904</t>
  </si>
  <si>
    <t>Vnútorná kanalizácia HZS T4</t>
  </si>
  <si>
    <t>2044997924</t>
  </si>
  <si>
    <t>998721103</t>
  </si>
  <si>
    <t>Presun hmôt pre vnút. kanalizáciu v objektoch výšky do 24 m</t>
  </si>
  <si>
    <t>-899515516</t>
  </si>
  <si>
    <t>Vnútorný vodovod</t>
  </si>
  <si>
    <t>2861B0603</t>
  </si>
  <si>
    <t>Rúrka ochranná pre potrubie DN15 v podl.</t>
  </si>
  <si>
    <t>1009717638</t>
  </si>
  <si>
    <t>722107118</t>
  </si>
  <si>
    <t xml:space="preserve">Potrubie z nerezovej ocele ,  D 18x1,0mm-SV,TV,C</t>
  </si>
  <si>
    <t>-540369378</t>
  </si>
  <si>
    <t>103</t>
  </si>
  <si>
    <t>722107122</t>
  </si>
  <si>
    <t>Potrubie z nerezovej ocele , D 22x1,2mm-SV,TV,C</t>
  </si>
  <si>
    <t>192117470</t>
  </si>
  <si>
    <t>722107128</t>
  </si>
  <si>
    <t>Potrubie z nerezovej ocele , D 28x1,2mm-SV,TV,C</t>
  </si>
  <si>
    <t>112528278</t>
  </si>
  <si>
    <t>722107130v</t>
  </si>
  <si>
    <t>Potrubie z nerezovej ocele , D 35x1,5mm-SV,TV</t>
  </si>
  <si>
    <t>584096921</t>
  </si>
  <si>
    <t>722107142</t>
  </si>
  <si>
    <t xml:space="preserve">Potrubie z nerezovej ocele ,  D 42x1,5mm-SV,TV</t>
  </si>
  <si>
    <t>1473911650</t>
  </si>
  <si>
    <t>722107154</t>
  </si>
  <si>
    <t>Potrubie z nerezovej ocele , D 54x1,5mm-SV,TV</t>
  </si>
  <si>
    <t>1754485259</t>
  </si>
  <si>
    <t>722107160v</t>
  </si>
  <si>
    <t>Potrubie z nerezovej ocele , D 89x2mm-SV</t>
  </si>
  <si>
    <t>-1731865796</t>
  </si>
  <si>
    <t>722107328</t>
  </si>
  <si>
    <t>Potrubie z uhlíkovej ocele pozinkované, D 28x1,5mm-H</t>
  </si>
  <si>
    <t>400035275</t>
  </si>
  <si>
    <t>722107354</t>
  </si>
  <si>
    <t>Potrubie z uhlíkovej ocele pozinkované, D 54x1,5mm-H</t>
  </si>
  <si>
    <t>1624295968</t>
  </si>
  <si>
    <t>722107360v</t>
  </si>
  <si>
    <t>Potrubie z uhlíkovej ocele pozinkované, D 89x2mm-H</t>
  </si>
  <si>
    <t>-512514678</t>
  </si>
  <si>
    <t>2863A3307</t>
  </si>
  <si>
    <t>Prechodka PE/oceľ d/DN 90/80</t>
  </si>
  <si>
    <t>886097891</t>
  </si>
  <si>
    <t>722130801</t>
  </si>
  <si>
    <t>Demontáž potrubia z oceľ. rúrok závitových DN do 25</t>
  </si>
  <si>
    <t>1498701546</t>
  </si>
  <si>
    <t>722130802</t>
  </si>
  <si>
    <t>Demontáž potrubia z oceľ. rúrok závitových DN do 40</t>
  </si>
  <si>
    <t>1543145308</t>
  </si>
  <si>
    <t>722130803</t>
  </si>
  <si>
    <t>Demontáž potrubia z oceľ. rúrok závitových DN do 50</t>
  </si>
  <si>
    <t>1684259398</t>
  </si>
  <si>
    <t>722130805</t>
  </si>
  <si>
    <t>Demontáž potrubia z oceľ. rúrok závitových DN do 80</t>
  </si>
  <si>
    <t>757632788</t>
  </si>
  <si>
    <t>722173103</t>
  </si>
  <si>
    <t xml:space="preserve">Potrubie vodovodné plasthliníkové  DN15-SV,TV</t>
  </si>
  <si>
    <t>1190019234</t>
  </si>
  <si>
    <t>722173104</t>
  </si>
  <si>
    <t xml:space="preserve">Potrubie vodovodné plasthliníkové  DN20-SV,TV</t>
  </si>
  <si>
    <t>-1347188686</t>
  </si>
  <si>
    <t>722173105</t>
  </si>
  <si>
    <t xml:space="preserve">Potrubie vodovodné plasthliníkové  DN25-SV,TV</t>
  </si>
  <si>
    <t>1016637010</t>
  </si>
  <si>
    <t>722173106</t>
  </si>
  <si>
    <t xml:space="preserve">Potrubie vodovodné plasthliníkové  DN32-SV,TV</t>
  </si>
  <si>
    <t>1497363683</t>
  </si>
  <si>
    <t>722190401</t>
  </si>
  <si>
    <t>Prípojky vod. ocel. rúrky záv. poz. 11353 upev. výpust. DN 15</t>
  </si>
  <si>
    <t>-1271888363</t>
  </si>
  <si>
    <t>722190403</t>
  </si>
  <si>
    <t>Prípojky vod. ocel. rúrky záv. poz. 11353 upev. výpust. DN 25</t>
  </si>
  <si>
    <t>-1380929929</t>
  </si>
  <si>
    <t>722220111</t>
  </si>
  <si>
    <t>Arm. vod. s 1 závitom, nástenka G 1/2</t>
  </si>
  <si>
    <t>-309432431</t>
  </si>
  <si>
    <t>722229102</t>
  </si>
  <si>
    <t>Montáž vodov. armatúr ostatných s 1 závitom G 3/4</t>
  </si>
  <si>
    <t>-1438727660</t>
  </si>
  <si>
    <t>4223K0423</t>
  </si>
  <si>
    <t>Kohút guľový vypúšťací s páčkou 3/4"</t>
  </si>
  <si>
    <t>-1171341905</t>
  </si>
  <si>
    <t>722239101</t>
  </si>
  <si>
    <t>Montáž vodov. armatúr s 2 závitmi G 1/2</t>
  </si>
  <si>
    <t>-1633576555</t>
  </si>
  <si>
    <t>4223K0101</t>
  </si>
  <si>
    <t>Uzáver guľový voda FF páčka 1/2"</t>
  </si>
  <si>
    <t>1438935498</t>
  </si>
  <si>
    <t>551665010</t>
  </si>
  <si>
    <t>Ventil poistný el. ohrievač T 1847 1/2</t>
  </si>
  <si>
    <t>1206219417</t>
  </si>
  <si>
    <t>722239102</t>
  </si>
  <si>
    <t>Montáž vodov. armatúr s 2 závitmi G 3/4</t>
  </si>
  <si>
    <t>1786898877</t>
  </si>
  <si>
    <t>4223K0102</t>
  </si>
  <si>
    <t>Uzáver guľový voda , FF páčka 3/4"</t>
  </si>
  <si>
    <t>-1383838238</t>
  </si>
  <si>
    <t>722239103</t>
  </si>
  <si>
    <t>Montáž vodov. armatúr s 2 závitmi G 1</t>
  </si>
  <si>
    <t>1591574231</t>
  </si>
  <si>
    <t>4223K0103</t>
  </si>
  <si>
    <t xml:space="preserve">Uzáver guľový voda  FF páčka 1"</t>
  </si>
  <si>
    <t>-1877082686</t>
  </si>
  <si>
    <t>722239104</t>
  </si>
  <si>
    <t>Montáž vodov. armatúr s 2 závitmi G 5/4</t>
  </si>
  <si>
    <t>1956732351</t>
  </si>
  <si>
    <t>4223K0104</t>
  </si>
  <si>
    <t xml:space="preserve">Uzáver guľový voda  FF páčka 5/4"</t>
  </si>
  <si>
    <t>-1014745136</t>
  </si>
  <si>
    <t>722239106</t>
  </si>
  <si>
    <t>Montáž vodov. armatúr s 2 závitmi G 2</t>
  </si>
  <si>
    <t>1747471890</t>
  </si>
  <si>
    <t>4223K0106</t>
  </si>
  <si>
    <t xml:space="preserve">Uzáver guľový voda  FF páčka 2"</t>
  </si>
  <si>
    <t>-1294989839</t>
  </si>
  <si>
    <t>722239108</t>
  </si>
  <si>
    <t>Montáž vodov. armatúr s 2 závitmi G 3</t>
  </si>
  <si>
    <t>791155491</t>
  </si>
  <si>
    <t>4223K0109</t>
  </si>
  <si>
    <t xml:space="preserve">Uzáver guľový voda  FF páčka 3"</t>
  </si>
  <si>
    <t>354625992</t>
  </si>
  <si>
    <t>722240133</t>
  </si>
  <si>
    <t>Hydrantový systém s tvarovo stalou hadicou D 25 x 30 m celoplechový</t>
  </si>
  <si>
    <t>súbor</t>
  </si>
  <si>
    <t>649895452</t>
  </si>
  <si>
    <t>722270902H</t>
  </si>
  <si>
    <t>Uloženie potrubí na závesy - MTZ+dodávka</t>
  </si>
  <si>
    <t>kpl</t>
  </si>
  <si>
    <t>-1792639707</t>
  </si>
  <si>
    <t>722290001a</t>
  </si>
  <si>
    <t>513367248</t>
  </si>
  <si>
    <t>722290001b</t>
  </si>
  <si>
    <t>Búracie práce pri montáži potrubia</t>
  </si>
  <si>
    <t>2012864018</t>
  </si>
  <si>
    <t>722290226</t>
  </si>
  <si>
    <t>Tlakové skúšky vodov. potrubia do DN 50</t>
  </si>
  <si>
    <t>1595394119</t>
  </si>
  <si>
    <t>722290229</t>
  </si>
  <si>
    <t>Tlakové skúšky vodov. potrubia do DN 100</t>
  </si>
  <si>
    <t>477084765</t>
  </si>
  <si>
    <t>722290234</t>
  </si>
  <si>
    <t>Preplachovanie a dezinfekcia vodov. potrubia do DN 80</t>
  </si>
  <si>
    <t>-1445221692</t>
  </si>
  <si>
    <t>722999904</t>
  </si>
  <si>
    <t>Vnútorný vodovod HZS T4</t>
  </si>
  <si>
    <t>-188815612</t>
  </si>
  <si>
    <t>998722103</t>
  </si>
  <si>
    <t>Presun hmôt pre vnút. vodovod v objektoch výšky do 24 m</t>
  </si>
  <si>
    <t>366856509</t>
  </si>
  <si>
    <t>Zariaďovacie predmety</t>
  </si>
  <si>
    <t>725116231</t>
  </si>
  <si>
    <t>Montáž predstenového systému záchodov do kombinovaných stien</t>
  </si>
  <si>
    <t>-208815835</t>
  </si>
  <si>
    <t>725119109</t>
  </si>
  <si>
    <t>Montáž splach. nádrží bez roh. ventila vysoko položené-pre výlevku</t>
  </si>
  <si>
    <t>-1494706337</t>
  </si>
  <si>
    <t>551470100</t>
  </si>
  <si>
    <t>Splachovač K731 bez roh. ventila</t>
  </si>
  <si>
    <t>-662812077</t>
  </si>
  <si>
    <t>725119305</t>
  </si>
  <si>
    <t>Montáž záchodovým mís kombinovaných</t>
  </si>
  <si>
    <t>503232537</t>
  </si>
  <si>
    <t>6423E1164v</t>
  </si>
  <si>
    <t xml:space="preserve">Misa stojaca  kombi-pre imobilných-misa, nádrž, sedátko</t>
  </si>
  <si>
    <t>-1130971569</t>
  </si>
  <si>
    <t>6423K2070a</t>
  </si>
  <si>
    <t>WC kombi -misa,nádržka, sedadlo s poklopom</t>
  </si>
  <si>
    <t>1748825703</t>
  </si>
  <si>
    <t>725119309</t>
  </si>
  <si>
    <t>Príplatok za použitie silikónového tmelu 0,30 kg/kus</t>
  </si>
  <si>
    <t>-1772672539</t>
  </si>
  <si>
    <t>725129202</t>
  </si>
  <si>
    <t>Montáž pisoárov keramických</t>
  </si>
  <si>
    <t>81961937</t>
  </si>
  <si>
    <t>6425C0205</t>
  </si>
  <si>
    <t>Pisoár s odsávacím sifónom</t>
  </si>
  <si>
    <t>825526988</t>
  </si>
  <si>
    <t>6425C9011</t>
  </si>
  <si>
    <t>Stena urinálová deliaca</t>
  </si>
  <si>
    <t>-2083114740</t>
  </si>
  <si>
    <t>725129208</t>
  </si>
  <si>
    <t>Montáž splachovača pisoára tlakového</t>
  </si>
  <si>
    <t>40945671</t>
  </si>
  <si>
    <t>551470210t</t>
  </si>
  <si>
    <t>Splachovač tlakový pre pisoáre</t>
  </si>
  <si>
    <t>31651906</t>
  </si>
  <si>
    <t>725139102</t>
  </si>
  <si>
    <t>Príplatok za použitie silikónového tmelu 0,6 kg/kus</t>
  </si>
  <si>
    <t>308124274</t>
  </si>
  <si>
    <t>725219401</t>
  </si>
  <si>
    <t>Montáž umývadiel keramických na skrutky</t>
  </si>
  <si>
    <t>638122921</t>
  </si>
  <si>
    <t>551H19901</t>
  </si>
  <si>
    <t>Madlo k WCi a Ui</t>
  </si>
  <si>
    <t>1892141078</t>
  </si>
  <si>
    <t>6421K0101</t>
  </si>
  <si>
    <t>Umývadlo š.55cm</t>
  </si>
  <si>
    <t>-679347118</t>
  </si>
  <si>
    <t>6421K0364C</t>
  </si>
  <si>
    <t>Umývadlo š.45cm</t>
  </si>
  <si>
    <t>500219802</t>
  </si>
  <si>
    <t>6421K0701</t>
  </si>
  <si>
    <t>Umývadlo pre imobilných</t>
  </si>
  <si>
    <t>796495846</t>
  </si>
  <si>
    <t>725312111</t>
  </si>
  <si>
    <t>Montáž drezov ostatných rozmerov a typov</t>
  </si>
  <si>
    <t>1923633659</t>
  </si>
  <si>
    <t>552313460</t>
  </si>
  <si>
    <t>Drez z nerezu s odkvapnou doskou</t>
  </si>
  <si>
    <t>1887795095</t>
  </si>
  <si>
    <t>725319202</t>
  </si>
  <si>
    <t>Príplatok za použitie silikónového tmelu 0,2 kg/kus</t>
  </si>
  <si>
    <t>-561119319</t>
  </si>
  <si>
    <t>725339101</t>
  </si>
  <si>
    <t>Montáž výleviek keramic., liat, a i. hmoty bez výtok armat. a splach nádrže</t>
  </si>
  <si>
    <t>-716734193</t>
  </si>
  <si>
    <t>6427A0101</t>
  </si>
  <si>
    <t>Výlevka s mrežou</t>
  </si>
  <si>
    <t>-1960301586</t>
  </si>
  <si>
    <t>725539106</t>
  </si>
  <si>
    <t>Montáž elektrických ohrievačov ostatných do 30l</t>
  </si>
  <si>
    <t>-174276887</t>
  </si>
  <si>
    <t>5412E0501</t>
  </si>
  <si>
    <t>Ohrievač vody elektrický tlakový EO 30</t>
  </si>
  <si>
    <t>-247990948</t>
  </si>
  <si>
    <t>725819201</t>
  </si>
  <si>
    <t>Montáž ventilov nástenných G 1/2</t>
  </si>
  <si>
    <t>-238424802</t>
  </si>
  <si>
    <t>551401750</t>
  </si>
  <si>
    <t>Ventil nástenný na hadicu G 1/2</t>
  </si>
  <si>
    <t>-301972230</t>
  </si>
  <si>
    <t>725819402</t>
  </si>
  <si>
    <t>Montáž ventilov rohových G 1/2</t>
  </si>
  <si>
    <t>1229441397</t>
  </si>
  <si>
    <t>4223K0712</t>
  </si>
  <si>
    <t>Ventil rohovýG 1/2"</t>
  </si>
  <si>
    <t>1201635686</t>
  </si>
  <si>
    <t>551440027</t>
  </si>
  <si>
    <t>Batéria umývadlová 1-páková do 1 otvoru s mech. vyp. štandardná kvalita 1/2"</t>
  </si>
  <si>
    <t>763482255</t>
  </si>
  <si>
    <t>725849200</t>
  </si>
  <si>
    <t>Montáž batérií sprch. násten. s nastav. výškou</t>
  </si>
  <si>
    <t>-2087181897</t>
  </si>
  <si>
    <t>551455390</t>
  </si>
  <si>
    <t>Batéria sprchová nastenná 1 páková s prísl.</t>
  </si>
  <si>
    <t>-1188960250</t>
  </si>
  <si>
    <t>725850110</t>
  </si>
  <si>
    <t>Ventil odpadový pre zariaď. predmety DN 32 štandardná kvalita</t>
  </si>
  <si>
    <t>-840955689</t>
  </si>
  <si>
    <t>725869101</t>
  </si>
  <si>
    <t>Montáž zápach. uzávierok umývadlových D 40</t>
  </si>
  <si>
    <t>-1263973718</t>
  </si>
  <si>
    <t>551612100</t>
  </si>
  <si>
    <t>Uzávierka zápachová umyvadl.s krycou ružicou odtoku HL132/30 DN 32</t>
  </si>
  <si>
    <t>-2100164097</t>
  </si>
  <si>
    <t>551612111a</t>
  </si>
  <si>
    <t>Uzávierka zápachová umyvadl.podomietková HL134.0 DN 40</t>
  </si>
  <si>
    <t>1231505595</t>
  </si>
  <si>
    <t>725869204</t>
  </si>
  <si>
    <t>Montáž zápach. uzávierok drez. jednod. D 50</t>
  </si>
  <si>
    <t>-1279092494</t>
  </si>
  <si>
    <t>551612010</t>
  </si>
  <si>
    <t>Uzávierka zápachová drezová HL100G.50 DN 50</t>
  </si>
  <si>
    <t>-243710357</t>
  </si>
  <si>
    <t>72586HL200</t>
  </si>
  <si>
    <t>Pripojovacia manžeta HL200 + MTZ</t>
  </si>
  <si>
    <t>-983989609</t>
  </si>
  <si>
    <t>72586HL210</t>
  </si>
  <si>
    <t>Pripojovacie koleno s kĺbom HL210 + MTZ</t>
  </si>
  <si>
    <t>1839266213</t>
  </si>
  <si>
    <t>725980123a</t>
  </si>
  <si>
    <t>Dvierka prístupové k inštaláciám z plastov 20/20+MTZ</t>
  </si>
  <si>
    <t>-260680054</t>
  </si>
  <si>
    <t>725980125d2</t>
  </si>
  <si>
    <t>Montážne dvierka 500x500mm + MTZ</t>
  </si>
  <si>
    <t>87493017</t>
  </si>
  <si>
    <t>998725103</t>
  </si>
  <si>
    <t>Presun hmôt pre zariaď. predmety v objektoch výšky do 24 m</t>
  </si>
  <si>
    <t>117166403</t>
  </si>
  <si>
    <t>D4</t>
  </si>
  <si>
    <t>PRÁCE A DODÁVKY M</t>
  </si>
  <si>
    <t>272</t>
  </si>
  <si>
    <t>Vedenia rúrové vonkajšie</t>
  </si>
  <si>
    <t>802330150</t>
  </si>
  <si>
    <t>Montáž ochrannej rúry 150 s nasunutím</t>
  </si>
  <si>
    <t>-1276503954</t>
  </si>
  <si>
    <t>2861F0912</t>
  </si>
  <si>
    <t>Rúra z PE na chráničku, d 160x9,1 mm</t>
  </si>
  <si>
    <t>1492507041</t>
  </si>
  <si>
    <t>802340080</t>
  </si>
  <si>
    <t>Nasunutie potrubnej sekcie 80 do chráničky</t>
  </si>
  <si>
    <t>1770116918</t>
  </si>
  <si>
    <t>803221010</t>
  </si>
  <si>
    <t>Vyhľadávací vodič na potrubí z PE D do 150, vrátane dodávky vodiča</t>
  </si>
  <si>
    <t>371475713</t>
  </si>
  <si>
    <t>803222000</t>
  </si>
  <si>
    <t xml:space="preserve">Montáž  vývodu signalizačného vodiča</t>
  </si>
  <si>
    <t>1951694453</t>
  </si>
  <si>
    <t>803223000</t>
  </si>
  <si>
    <t>Uloženie PE fólie na obsyp, vrátane dodávky fólie</t>
  </si>
  <si>
    <t>428938184</t>
  </si>
  <si>
    <t>-594304119</t>
  </si>
  <si>
    <t>473199915</t>
  </si>
  <si>
    <t>338231837</t>
  </si>
  <si>
    <t>-1565447655</t>
  </si>
  <si>
    <t>395848796</t>
  </si>
  <si>
    <t>-1866850012</t>
  </si>
  <si>
    <t>-1742171081</t>
  </si>
  <si>
    <t>-684853694</t>
  </si>
  <si>
    <t>03 - SO 01.1b Športova hala - zdravotechnika časť 2 - kanalizácia pre Odovzdávaciu stanicu tepla</t>
  </si>
  <si>
    <t xml:space="preserve">HSV -  Práce a dodávky HSV</t>
  </si>
  <si>
    <t xml:space="preserve">    8 -  Rúrové vedenie</t>
  </si>
  <si>
    <t xml:space="preserve">    99 -  Presun hmôt HSV</t>
  </si>
  <si>
    <t xml:space="preserve">    721 -  Zdravotechnika - vnútorná kanalizácia</t>
  </si>
  <si>
    <t xml:space="preserve">VRN -  Vedľajšie rozpočtové náklady</t>
  </si>
  <si>
    <t xml:space="preserve"> Práce a dodávky HSV</t>
  </si>
  <si>
    <t>130001101.S</t>
  </si>
  <si>
    <t>Príplatok k cenám za sťaženie výkopu v blízkosti podzemného vedenia alebo výbušbnín - pre všetky triedy</t>
  </si>
  <si>
    <t>251982832</t>
  </si>
  <si>
    <t>130301001.S</t>
  </si>
  <si>
    <t>Výkop jamy a ryhy v obmedzenom priestore horn. tr.4 ručne</t>
  </si>
  <si>
    <t>1702844280</t>
  </si>
  <si>
    <t>130901122.S</t>
  </si>
  <si>
    <t>Búranie konštrukcií z prostého betónu prekladaného kameňom vo vykopávkach</t>
  </si>
  <si>
    <t>1380428724</t>
  </si>
  <si>
    <t>151101101.S</t>
  </si>
  <si>
    <t>Paženie a rozopretie stien rýh pre podzemné vedenie, príložné do 2 m</t>
  </si>
  <si>
    <t>1094681042</t>
  </si>
  <si>
    <t>151101111.S</t>
  </si>
  <si>
    <t>Odstránenie paženia rýh pre podzemné vedenie, príložné hĺbky do 2 m</t>
  </si>
  <si>
    <t>1444113866</t>
  </si>
  <si>
    <t>162201102.S</t>
  </si>
  <si>
    <t>Vodorovné premiestnenie výkopku z horniny 1-4 nad 20-50m</t>
  </si>
  <si>
    <t>-1651889015</t>
  </si>
  <si>
    <t>1179478976</t>
  </si>
  <si>
    <t>167101101.S</t>
  </si>
  <si>
    <t>Nakladanie neuľahnutého výkopku z hornín tr.1-4 do 100 m3</t>
  </si>
  <si>
    <t>2122747392</t>
  </si>
  <si>
    <t>171201101.S</t>
  </si>
  <si>
    <t>Uloženie sypaniny do násypov s rozprestretím sypaniny vo vrstvách a s hrubým urovnaním nezhutnených</t>
  </si>
  <si>
    <t>1164920455</t>
  </si>
  <si>
    <t>170344519</t>
  </si>
  <si>
    <t>583410004300.S</t>
  </si>
  <si>
    <t>Štrkodrva frakcia 0-32 mm</t>
  </si>
  <si>
    <t>616004583</t>
  </si>
  <si>
    <t>175101202.S</t>
  </si>
  <si>
    <t>Obsyp objektov sypaninou z vhodných hornín 1 až 4 s prehodením sypaniny</t>
  </si>
  <si>
    <t>-357004021</t>
  </si>
  <si>
    <t>451595111</t>
  </si>
  <si>
    <t>Lôžko pod potrubie, stoky a drobné objekty, v otvorenom výkope z prehodeného výkopku</t>
  </si>
  <si>
    <t>1234372848</t>
  </si>
  <si>
    <t>631315-r</t>
  </si>
  <si>
    <t>Úprava rozkopávky v interiéry viď architektúra</t>
  </si>
  <si>
    <t>858388634</t>
  </si>
  <si>
    <t xml:space="preserve"> Rúrové vedenie</t>
  </si>
  <si>
    <t>871326026</t>
  </si>
  <si>
    <t>Montáž kanalizačného PVC-U potrubia hladkého plnostenného DN 160</t>
  </si>
  <si>
    <t>-1083518526</t>
  </si>
  <si>
    <t>286110002700</t>
  </si>
  <si>
    <t xml:space="preserve">Rúra kanalizačná PVC-U gravitačná, hladká SN8 - KG, SW - plnostenná, DN 160, dĺ. 6 m, </t>
  </si>
  <si>
    <t>1586854911</t>
  </si>
  <si>
    <t>877326004</t>
  </si>
  <si>
    <t>Montáž kanalizačného PVC-U kolena DN 160</t>
  </si>
  <si>
    <t>-1919663292</t>
  </si>
  <si>
    <t>286510004400</t>
  </si>
  <si>
    <t xml:space="preserve">Koleno PVC-U, DN 160x45° hladká pre gravitačnú kanalizáciu KG potrubia, </t>
  </si>
  <si>
    <t>-391370851</t>
  </si>
  <si>
    <t>892311000</t>
  </si>
  <si>
    <t>Skúška tesnosti kanalizácie D 150</t>
  </si>
  <si>
    <t>1071822570</t>
  </si>
  <si>
    <t>899623141</t>
  </si>
  <si>
    <t>Obetónovanie potrubia alebo muriva stôk betónom prostým tr. C 12/15 v otvorenom výkope</t>
  </si>
  <si>
    <t>-1908861432</t>
  </si>
  <si>
    <t>899623192</t>
  </si>
  <si>
    <t>Príplatok k cene za práce v štôlni pre obetónovanie potrubia</t>
  </si>
  <si>
    <t>2021792205</t>
  </si>
  <si>
    <t>899643111</t>
  </si>
  <si>
    <t>Debnenie pre obetónovanie potrubia v otvorenom výkope</t>
  </si>
  <si>
    <t>-1311138993</t>
  </si>
  <si>
    <t>899643192</t>
  </si>
  <si>
    <t>Príplatok k cene za práce v štôlni pre debnenie pre obetónovanie potrubia</t>
  </si>
  <si>
    <t>-441229432</t>
  </si>
  <si>
    <t>899721132</t>
  </si>
  <si>
    <t>Označenie kanalizačného potrubia hnedou výstražnou fóliou</t>
  </si>
  <si>
    <t>1704557228</t>
  </si>
  <si>
    <t>91973-R</t>
  </si>
  <si>
    <t>Vybúranie a spätná úprava spevnenej plochy viď Horúcovodná prípojka</t>
  </si>
  <si>
    <t>1332632882</t>
  </si>
  <si>
    <t>965043441.S</t>
  </si>
  <si>
    <t xml:space="preserve">Búranie podkladov pod dlažby, liatych dlažieb a mazanín,betón s poterom,teracom hr.do 150 mm,  plochy nad 4 m2 -2,20000t</t>
  </si>
  <si>
    <t>-553890025</t>
  </si>
  <si>
    <t>971042231.S</t>
  </si>
  <si>
    <t xml:space="preserve">Vybúranie otvoru v betónových priečkach a stenách plochy do 0,0225 m2, do 150 mm,  -0,00700t</t>
  </si>
  <si>
    <t>-1108239517</t>
  </si>
  <si>
    <t xml:space="preserve"> Presun hmôt HSV</t>
  </si>
  <si>
    <t>998276101</t>
  </si>
  <si>
    <t>Presun hmôt pre rúrové vedenie hĺbené z rúr z plast., hmôt alebo sklolamin. v otvorenom výkope</t>
  </si>
  <si>
    <t>167012365</t>
  </si>
  <si>
    <t xml:space="preserve"> Zdravotechnika - vnútorná kanalizácia</t>
  </si>
  <si>
    <t>721171109.S</t>
  </si>
  <si>
    <t>Potrubie z PVC - U odpadové ležaté hrdlové D 110 mm</t>
  </si>
  <si>
    <t>39114939</t>
  </si>
  <si>
    <t>286510010900</t>
  </si>
  <si>
    <t>Zátka vnútorná PVC-U, DN 110 hladká pre gravitačnú kanalizáciu</t>
  </si>
  <si>
    <t>657805650</t>
  </si>
  <si>
    <t>286540019600.S</t>
  </si>
  <si>
    <t>Zátka hrdlová HT DN 50, PP systém pre beztlakový rozvod vnútorného odpadu</t>
  </si>
  <si>
    <t>403542007</t>
  </si>
  <si>
    <t>286540005500</t>
  </si>
  <si>
    <t>Redukcia HT DN 100/50, PP systém pre beztlakový rozvod vnútorného odpadu</t>
  </si>
  <si>
    <t>1448759302</t>
  </si>
  <si>
    <t>286540019100.S</t>
  </si>
  <si>
    <t>Čistiaci kus HT DN 100, PP systém pre beztlakový rozvod vnútorného odpadu</t>
  </si>
  <si>
    <t>368617334</t>
  </si>
  <si>
    <t>286510021200.S</t>
  </si>
  <si>
    <t>Odbočka HT jednoduchá odpadová D 110/ 50 45°</t>
  </si>
  <si>
    <t>1697000577</t>
  </si>
  <si>
    <t>286510003400.S</t>
  </si>
  <si>
    <t>Koleno PVC-U, DN 110x 45° pre hladký, kanalizačný, gravitačný systém</t>
  </si>
  <si>
    <t>1093648250</t>
  </si>
  <si>
    <t>286510003600.S</t>
  </si>
  <si>
    <t>Koleno PVC-U, DN 110x 87° pre pre hladký, kanalizačný, gravitačný systém</t>
  </si>
  <si>
    <t>-840615678</t>
  </si>
  <si>
    <t>721171112.S</t>
  </si>
  <si>
    <t>Potrubie z PVC - U odpadové ležaté hrdlové D 160 mm</t>
  </si>
  <si>
    <t>-353340074</t>
  </si>
  <si>
    <t>286510004400.S</t>
  </si>
  <si>
    <t>Koleno PVC-U, DN 160x15°, 30°, 45° pre hladký, kanalizačný, gravitačný systém</t>
  </si>
  <si>
    <t>-1436283034</t>
  </si>
  <si>
    <t>286510008000</t>
  </si>
  <si>
    <t>Redukcia PVC-U, DN 160/110 hladká pre gravitačnú kanalizáciu</t>
  </si>
  <si>
    <t>1334635206</t>
  </si>
  <si>
    <t>286510013400</t>
  </si>
  <si>
    <t>Odbočka 45° PVC-U, DN 160/110 hladká pre gravitačnú kanalizáciu</t>
  </si>
  <si>
    <t>-1322807679</t>
  </si>
  <si>
    <t>286510017000</t>
  </si>
  <si>
    <t>Odbočka 87° PVC-U, DN 160/110 hladká pre gravitačnú kanalizáciu</t>
  </si>
  <si>
    <t>1332595773</t>
  </si>
  <si>
    <t>721172109.S</t>
  </si>
  <si>
    <t>Potrubie z PVC - U odpadové zvislé hrdlové D 110x2,2 mm</t>
  </si>
  <si>
    <t>1144111323</t>
  </si>
  <si>
    <t>721194109.S</t>
  </si>
  <si>
    <t>Zriadenie prípojky na potrubí vyvedenie a upevnenie odpadových výpustiek D 110 mm</t>
  </si>
  <si>
    <t>-1176994640</t>
  </si>
  <si>
    <t>721213015.S</t>
  </si>
  <si>
    <t>Montáž podlahového vpustu s zvislým odtokom DN 110</t>
  </si>
  <si>
    <t>983010172</t>
  </si>
  <si>
    <t>286630025500</t>
  </si>
  <si>
    <t xml:space="preserve">Podlahový vpust HL310NPr, (0,5 l/s), vertikálny odtok DN 50/75/110, pevná izolačná príruba, mriežka 115x115 mm, zápachová uzávierka  PE/nerez</t>
  </si>
  <si>
    <t>294242888</t>
  </si>
  <si>
    <t>721290012.S</t>
  </si>
  <si>
    <t>Montáž privzdušňovacieho ventilu pre odpadové potrubia DN 110</t>
  </si>
  <si>
    <t>1403814046</t>
  </si>
  <si>
    <t>HL901</t>
  </si>
  <si>
    <t>Privzdušňovacia hlavica DN75/90/110 s integrovanou tepelnopu izoláciou a masívnym brytovým tesnením</t>
  </si>
  <si>
    <t>788028198</t>
  </si>
  <si>
    <t>721290111.S</t>
  </si>
  <si>
    <t>Ostatné - skúška tesnosti kanalizácie v objektoch vodou do DN 125</t>
  </si>
  <si>
    <t>-871794604</t>
  </si>
  <si>
    <t>721290112.S</t>
  </si>
  <si>
    <t>Ostatné - skúška tesnosti kanalizácie v objektoch vodou DN 150 alebo DN 200</t>
  </si>
  <si>
    <t>1436006709</t>
  </si>
  <si>
    <t>721290123.S</t>
  </si>
  <si>
    <t>Ostatné - skúška tesnosti kanalizácie v objektoch dymom do DN 300</t>
  </si>
  <si>
    <t>504721184</t>
  </si>
  <si>
    <t>998721101.S</t>
  </si>
  <si>
    <t>Presun hmôt pre vnútornú kanalizáciu v objektoch výšky do 6 m</t>
  </si>
  <si>
    <t>1629394340</t>
  </si>
  <si>
    <t xml:space="preserve"> Vedľajšie rozpočtové náklady</t>
  </si>
  <si>
    <t>000300013.S</t>
  </si>
  <si>
    <t>Geodetické práce - vykonávané pred výstavbou určenie priebehu nadzemného alebo podzemného existujúceho aj plánovaného vedenia</t>
  </si>
  <si>
    <t>901522761</t>
  </si>
  <si>
    <t xml:space="preserve">04 - SO 01.2  Športova hala - ustredné kurenie 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</si>
  <si>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</si>
  <si>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</si>
  <si>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</si>
  <si>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 xml:space="preserve">    769 - Montáže vzduchotechnických zariadení</t>
  </si>
  <si>
    <t>HZS - Hodinové zúčtovacie sadzby</t>
  </si>
  <si>
    <t>713482122.S</t>
  </si>
  <si>
    <t>Montáž trubíc z PE, hr.15-20 mm,vnút.priemer 39-70 mm</t>
  </si>
  <si>
    <t>-1121732049</t>
  </si>
  <si>
    <t>283310005300</t>
  </si>
  <si>
    <t xml:space="preserve">Izolačná PE trubica  60x20 mm (d potrubia x hr. izolácie), nadrezaná, </t>
  </si>
  <si>
    <t>369045293</t>
  </si>
  <si>
    <t>283310005100</t>
  </si>
  <si>
    <t xml:space="preserve">Izolačná PE trubica  48x20 mm (d potrubia x hr. izolácie), nadrezaná, </t>
  </si>
  <si>
    <t>1791233865</t>
  </si>
  <si>
    <t>283310005000</t>
  </si>
  <si>
    <t xml:space="preserve">Izolačná PE trubica  42x20 mm (d potrubia x hr. izolácie), nadrezaná, </t>
  </si>
  <si>
    <t>-1601739332</t>
  </si>
  <si>
    <t>998713201.S</t>
  </si>
  <si>
    <t>Presun hmôt pre izolácie tepelné v objektoch výšky do 6 m</t>
  </si>
  <si>
    <t>197754238</t>
  </si>
  <si>
    <t>Ústredné kúrenie - rozvodné potrubie</t>
  </si>
  <si>
    <t>733121110.S</t>
  </si>
  <si>
    <t>Potrubie z rúrok hladkých bezšvových nízkotlakových priemer 22/2,6</t>
  </si>
  <si>
    <t>1469972880</t>
  </si>
  <si>
    <t>733121111.S</t>
  </si>
  <si>
    <t>Potrubie z rúrok hladkých bezšvových nízkotlakových priemer 25/2,6</t>
  </si>
  <si>
    <t>-2022872584</t>
  </si>
  <si>
    <t>733121112.S</t>
  </si>
  <si>
    <t>Potrubie z rúrok hladkých bezšvových nízkotlakových priemer 26,9/2,35</t>
  </si>
  <si>
    <t>115752418</t>
  </si>
  <si>
    <t>733121115.S</t>
  </si>
  <si>
    <t>Potrubie z rúrok hladkých bezšvových nízkotlakových priemer 38/2,6</t>
  </si>
  <si>
    <t>-654746399</t>
  </si>
  <si>
    <t>733121116.S</t>
  </si>
  <si>
    <t>Potrubie z rúrok hladkých bezšvových nízkotlakových priemer 44,5/2,6</t>
  </si>
  <si>
    <t>1544048959</t>
  </si>
  <si>
    <t>733121117.S</t>
  </si>
  <si>
    <t>Potrubie z rúrok hladkých bezšvových nízkotlakových priemer 51/2,6</t>
  </si>
  <si>
    <t>-1933528513</t>
  </si>
  <si>
    <t>733121119.S</t>
  </si>
  <si>
    <t>Potrubie z rúrok hladkých bezšvových nízkotlakových priemer 60,3/3,25</t>
  </si>
  <si>
    <t>-300242668</t>
  </si>
  <si>
    <t>733123110.S</t>
  </si>
  <si>
    <t>Príplatok za zhotovenie tvarovky z hladkých rúrok priemer 22/2,6</t>
  </si>
  <si>
    <t>304527919</t>
  </si>
  <si>
    <t>316170019600.S</t>
  </si>
  <si>
    <t xml:space="preserve">Navarok  varný 1/2", z čiernej ocele</t>
  </si>
  <si>
    <t>-1144792156</t>
  </si>
  <si>
    <t>316170005700.S</t>
  </si>
  <si>
    <t>Koleno varné DN 10, d 21,3 mm, hr. steny 2,0 mm, z čiernej ocele</t>
  </si>
  <si>
    <t>-172172588</t>
  </si>
  <si>
    <t>316170005701.S</t>
  </si>
  <si>
    <t>Koleno varné DN 15, d 21,3 mm, hr. steny 2,0 mm, z čiernej ocele</t>
  </si>
  <si>
    <t>-296296068</t>
  </si>
  <si>
    <t>316170005800.S</t>
  </si>
  <si>
    <t>Koleno varné DN 20, d 26,9 mm, hr. steny 2,3 mm, z čiernej ocele</t>
  </si>
  <si>
    <t>-1507829603</t>
  </si>
  <si>
    <t>733123111.S</t>
  </si>
  <si>
    <t>Príplatok za zhotovenie tvarovky z hladkých rúrok priemer 25/2,6</t>
  </si>
  <si>
    <t>553738419</t>
  </si>
  <si>
    <t>316170005900.S</t>
  </si>
  <si>
    <t>Koleno varné DN 25, d 33,7 mm, hr. steny 2,6 mm, z čiernej ocele</t>
  </si>
  <si>
    <t>-2011262155</t>
  </si>
  <si>
    <t>733123114.S</t>
  </si>
  <si>
    <t>Príplatok za zhotovenie tvarovky z hladkých rúrok priemer 31,8/2,6</t>
  </si>
  <si>
    <t>1374515179</t>
  </si>
  <si>
    <t>316170006000.S</t>
  </si>
  <si>
    <t>Koleno varné DN 32, d 42,4 mm, hr. steny 2,6 mm, z čiernej ocele</t>
  </si>
  <si>
    <t>1330485851</t>
  </si>
  <si>
    <t>733123116.S</t>
  </si>
  <si>
    <t>Príplatok za zhotovenie tvarovky z hladkých rúrok priemer 44,5/2,6</t>
  </si>
  <si>
    <t>494057566</t>
  </si>
  <si>
    <t>316170006100.S</t>
  </si>
  <si>
    <t>Koleno varné DN 40, d 48,3 mm, hr. steny 2,6 mm, z čiernej ocele</t>
  </si>
  <si>
    <t>1067101535</t>
  </si>
  <si>
    <t>733123117.S</t>
  </si>
  <si>
    <t>Príplatok za zhotovenie tvarovky z hladkých rúrok priemer 51/2,6</t>
  </si>
  <si>
    <t>822721027</t>
  </si>
  <si>
    <t>316170006200.S</t>
  </si>
  <si>
    <t>Koleno varné DN 50, d 60,3 mm, hr. steny 2,9 mm, z čiernej ocele</t>
  </si>
  <si>
    <t>148564701</t>
  </si>
  <si>
    <t>733190217.S</t>
  </si>
  <si>
    <t>Tlaková skúška potrubia z oceľových rúrok do priemeru 89/5</t>
  </si>
  <si>
    <t>-1146641861</t>
  </si>
  <si>
    <t>998733201.S</t>
  </si>
  <si>
    <t>Presun hmôt pre rozvody potrubia v objektoch výšky do 6 m</t>
  </si>
  <si>
    <t>-1935218303</t>
  </si>
  <si>
    <t>734</t>
  </si>
  <si>
    <t>Ústredné kúrenie - armatúry</t>
  </si>
  <si>
    <t>734213250.S</t>
  </si>
  <si>
    <t>Montáž ventilu odvzdušňovacieho závitového automatického G 1/2</t>
  </si>
  <si>
    <t>-1938750995</t>
  </si>
  <si>
    <t>551210009500.S</t>
  </si>
  <si>
    <t>Ventil odvzdušňovací automatický, 1/2"</t>
  </si>
  <si>
    <t>164969936</t>
  </si>
  <si>
    <t>734223130.S</t>
  </si>
  <si>
    <t>Montáž ventilu závitového termostatického rohového jednoregulačného G 3/4</t>
  </si>
  <si>
    <t>-672068564</t>
  </si>
  <si>
    <t>1772469</t>
  </si>
  <si>
    <t xml:space="preserve"> Ventil TS-90-V termostatický, rohový, s plynulým skrytým prednastavením, prípojka na vykurovacie teleso s kužeľovým tesnením, pripojenie na rúru univerzálnym hrdlom</t>
  </si>
  <si>
    <t>-1778337978</t>
  </si>
  <si>
    <t>734223174.S</t>
  </si>
  <si>
    <t>Montáž vyvažovacieho ventilu šikmého pre kúrenie DN 40</t>
  </si>
  <si>
    <t>441127403</t>
  </si>
  <si>
    <t>1421735</t>
  </si>
  <si>
    <t xml:space="preserve"> Ventil STRÖMAX-GM 2013 alebo ekvivalent  DN 40, priamy, vyvažovací, s meracími ventilčekmi pre meranie tlakovej diferencie, s lineárnou charakteristikou, hrdlo x hrdlo,</t>
  </si>
  <si>
    <t>2103974910</t>
  </si>
  <si>
    <t>734223176.S</t>
  </si>
  <si>
    <t>Montáž vyvažovacieho ventilu šikmého pre kúrenie DN 50</t>
  </si>
  <si>
    <t>-1893702471</t>
  </si>
  <si>
    <t>1421736</t>
  </si>
  <si>
    <t xml:space="preserve"> Ventil STRÖMAX-GM alebo ekvivalent  2013 DN 50, priamy, vyvažovací, s meracími ventilčekmi pre meranie tlakovej diferencie, s lineárnou charakteristikou, hrdlo x hrdlo,</t>
  </si>
  <si>
    <t>1533972879</t>
  </si>
  <si>
    <t>734223220.S</t>
  </si>
  <si>
    <t>Montáž termostatickej hlavice kvapalinovej PN 10 do 110°C s oddeleným snímačom</t>
  </si>
  <si>
    <t>1823649009</t>
  </si>
  <si>
    <t>1723006</t>
  </si>
  <si>
    <t xml:space="preserve">Hlavica termostatická závit M 28 x 1,5, s  polohou "0", nastaviteľná protimrazová ochrana pri cca 6°C, teplotný rozsah 6 - 28 °C</t>
  </si>
  <si>
    <t>622879860</t>
  </si>
  <si>
    <t>734223255.S</t>
  </si>
  <si>
    <t>Montáž armatúr pre spodné pripojenie vykurovacích telies priamych</t>
  </si>
  <si>
    <t>1043241496</t>
  </si>
  <si>
    <t>1392402</t>
  </si>
  <si>
    <t>Ventil do spiatočky RL-5 , priamy s prednastavením, s možnosťou napúšťania, vypúšťania a uzavretia, prípojka na vykurovacie teleso s kužeľovým tesnením, pripojenie na rúru univerzálnym hrdlom</t>
  </si>
  <si>
    <t>-735012623</t>
  </si>
  <si>
    <t>734224012.S</t>
  </si>
  <si>
    <t>Montáž guľového kohúta závitového G 1</t>
  </si>
  <si>
    <t>1524996178</t>
  </si>
  <si>
    <t>551210044800</t>
  </si>
  <si>
    <t xml:space="preserve">Guľový ventil 1”, páčka červená-chróm, </t>
  </si>
  <si>
    <t>1107405453</t>
  </si>
  <si>
    <t>734224018.S</t>
  </si>
  <si>
    <t>Montáž guľového kohúta závitového G 6/4</t>
  </si>
  <si>
    <t>2116217581</t>
  </si>
  <si>
    <t>551210045000</t>
  </si>
  <si>
    <t xml:space="preserve">Guľový ventil 1 1/2”, páčka červená-chróm, </t>
  </si>
  <si>
    <t>-1712366642</t>
  </si>
  <si>
    <t>734224021.S</t>
  </si>
  <si>
    <t>Montáž guľového kohúta závitového G 2</t>
  </si>
  <si>
    <t>-105017424</t>
  </si>
  <si>
    <t>551210045100</t>
  </si>
  <si>
    <t xml:space="preserve">Guľový ventil 2”, páčka červená-chróm, </t>
  </si>
  <si>
    <t>1997070815</t>
  </si>
  <si>
    <t>734291113.S</t>
  </si>
  <si>
    <t>Ostané armatúry, kohútik plniaci a vypúšťací normy 13 7061, PN 1,0/100st. C G 1/2</t>
  </si>
  <si>
    <t>1404434798</t>
  </si>
  <si>
    <t>998734201.S</t>
  </si>
  <si>
    <t>Presun hmôt pre armatúry v objektoch výšky do 6 m</t>
  </si>
  <si>
    <t>1433453920</t>
  </si>
  <si>
    <t>Ústredné kúrenie - vykurovacie telesá</t>
  </si>
  <si>
    <t>735000912.S</t>
  </si>
  <si>
    <t>Vyregulovanie dvojregulačného ventilu s termostatickým ovládaním</t>
  </si>
  <si>
    <t>-1254279094</t>
  </si>
  <si>
    <t>735153300.S</t>
  </si>
  <si>
    <t>Príplatok k cene za odvzdušňovací ventil telies panelových oceľových s príplatkom 8 %</t>
  </si>
  <si>
    <t>742195433</t>
  </si>
  <si>
    <t>735154142.S</t>
  </si>
  <si>
    <t>Montáž vykurovacieho telesa panelového dvojradového výšky 600 mm/ dĺžky 1000-1200 mm</t>
  </si>
  <si>
    <t>771991315</t>
  </si>
  <si>
    <t>484530057100</t>
  </si>
  <si>
    <t xml:space="preserve">Teleso vykurovacie doskové dvojpanelové oceľové KORAD 21K, vxl 600x1200 mm s bočným pripojením a konvektorom, alebo ekvivalent </t>
  </si>
  <si>
    <t>-670112876</t>
  </si>
  <si>
    <t>484530056700</t>
  </si>
  <si>
    <t xml:space="preserve">Teleso vykurovacie doskové dvojpanelové oceľové KORAD 21K, vxl 600x800 mm s bočným pripojením a konvektorom,alebo ekvivalent </t>
  </si>
  <si>
    <t>1360530034</t>
  </si>
  <si>
    <t>839900121</t>
  </si>
  <si>
    <t>484530057400</t>
  </si>
  <si>
    <t xml:space="preserve">Teleso vykurovacie doskové dvojpanelové oceľové KORAD 21K, vxl 600x1500 mm s bočným pripojením a konvektorom, alebo ekvivalent </t>
  </si>
  <si>
    <t>-800172082</t>
  </si>
  <si>
    <t>484530056900</t>
  </si>
  <si>
    <t xml:space="preserve">Teleso vykurovacie doskové dvojpanelové oceľové KORAD 21K, vxl 600x1000 mm s bočným pripojením a konvektorom, alebo ekvivalent </t>
  </si>
  <si>
    <t>511016672</t>
  </si>
  <si>
    <t>735154143.S</t>
  </si>
  <si>
    <t>Montáž vykurovacieho telesa panelového dvojradového výšky 600 mm/ dĺžky 1400-1800 mm</t>
  </si>
  <si>
    <t>-395664237</t>
  </si>
  <si>
    <t>484530057600</t>
  </si>
  <si>
    <t xml:space="preserve">Teleso vykurovacie doskové dvojpanelové oceľové KORAD 21K, vxl 600x1700 mm s bočným pripojením a konvektorom, alebo ekvivalent </t>
  </si>
  <si>
    <t>1745389041</t>
  </si>
  <si>
    <t>735154211.S</t>
  </si>
  <si>
    <t>Montáž vykurovacieho telesa panelového dvojradového výšky 900 mm/ dĺžky 700-900 mm</t>
  </si>
  <si>
    <t>1915837915</t>
  </si>
  <si>
    <t>484530058300</t>
  </si>
  <si>
    <t xml:space="preserve">Teleso vykurovacie doskové dvojpanelové oceľové KORAD 21K, vxl 900x600 mm s bočným pripojením a konvektorom, alebo ekvivalent </t>
  </si>
  <si>
    <t>-2060743437</t>
  </si>
  <si>
    <t>484530058200</t>
  </si>
  <si>
    <t xml:space="preserve">Teleso vykurovacie doskové dvojpanelové oceľové KORAD 21K, vxl 900x400 mm s bočným pripojením a konvektorom, alebo ekvivalent </t>
  </si>
  <si>
    <t>-1072497098</t>
  </si>
  <si>
    <t>484530058500</t>
  </si>
  <si>
    <t xml:space="preserve">Teleso vykurovacie doskové dvojpanelové oceľové KORAD 21K, vxl 900x800 mm s bočným pripojením a konvektorom, alebo ekvivalent </t>
  </si>
  <si>
    <t>-418408781</t>
  </si>
  <si>
    <t>735158110.S</t>
  </si>
  <si>
    <t>Vykurovacie telesá panelové jednoradové, tlaková skúška telesa vodou</t>
  </si>
  <si>
    <t>-1250112240</t>
  </si>
  <si>
    <t>735158120.S</t>
  </si>
  <si>
    <t>Vykurovacie telesá panelové dvojradové, tlaková skúška telesa vodou</t>
  </si>
  <si>
    <t>-875457181</t>
  </si>
  <si>
    <t>735162120.S</t>
  </si>
  <si>
    <t>Montáž vykurovacieho telesa rúrkového výšky 900 mm</t>
  </si>
  <si>
    <t>1803835977</t>
  </si>
  <si>
    <t>484520002700</t>
  </si>
  <si>
    <t xml:space="preserve">Teleso vykurovacie rebríkové oceľovélxvxhĺ 600x900x65 mm, pripojenie G 1/2" vnútorné, </t>
  </si>
  <si>
    <t>-2049244595</t>
  </si>
  <si>
    <t>327070</t>
  </si>
  <si>
    <t xml:space="preserve">Sada konzolí pro radiator -  2 konzole</t>
  </si>
  <si>
    <t>sada</t>
  </si>
  <si>
    <t>456458887</t>
  </si>
  <si>
    <t>735191905.S</t>
  </si>
  <si>
    <t>Ostatné opravy vykurovacích telies, odvzdušnenie telesa</t>
  </si>
  <si>
    <t>-367757292</t>
  </si>
  <si>
    <t>998735201.S</t>
  </si>
  <si>
    <t>Presun hmôt pre vykurovacie telesá v objektoch výšky do 6 m</t>
  </si>
  <si>
    <t>941573340</t>
  </si>
  <si>
    <t>Montáže vzduchotechnických zariadení</t>
  </si>
  <si>
    <t>769041039.S</t>
  </si>
  <si>
    <t xml:space="preserve">Montáž vzduchovej clony pre náročné interiéry </t>
  </si>
  <si>
    <t>914002282</t>
  </si>
  <si>
    <t>8660</t>
  </si>
  <si>
    <t>PA2220CW, 230V/1~, vzduchová clona, vodný ohrev, L=2,05m</t>
  </si>
  <si>
    <t>433533743</t>
  </si>
  <si>
    <t>14877</t>
  </si>
  <si>
    <t>PA2EF20, externý vstupný filter pre PA2220CW a PA2520W</t>
  </si>
  <si>
    <t>-1733398336</t>
  </si>
  <si>
    <t>998769201.S</t>
  </si>
  <si>
    <t>Presun hmôt pre montáž vzduchotechnických zariadení v stavbe (objekte) výšky do 7 m</t>
  </si>
  <si>
    <t>1889376486</t>
  </si>
  <si>
    <t>783414041.S</t>
  </si>
  <si>
    <t>Nátery kovových armatúr v kanáloch a šachtách olejovédo DN 50 mm jednonás. so základným náterom - 70µm</t>
  </si>
  <si>
    <t>2101278858</t>
  </si>
  <si>
    <t>783414741.S</t>
  </si>
  <si>
    <t>Nátery kovového potrubia nátery v kanáloch a šachtách olejové do DN 50 mm základné - 35µm</t>
  </si>
  <si>
    <t>-2112220875</t>
  </si>
  <si>
    <t>783424241.S</t>
  </si>
  <si>
    <t>Nátery kov.potr.a armatúr v kanáloch a šachtách syntetické potrubie do DN 50 mm ednonás. 1x email a základný náter - 105µm</t>
  </si>
  <si>
    <t>1400315991</t>
  </si>
  <si>
    <t>783424741.S</t>
  </si>
  <si>
    <t>Nátery kov.potr.a armatúr v kanáloch a šachtách syntetické potrubie do DN 50 mm základné - 35µm</t>
  </si>
  <si>
    <t>-582928750</t>
  </si>
  <si>
    <t>Hodinové zúčtovacie sadzby</t>
  </si>
  <si>
    <t>HZS000114.S</t>
  </si>
  <si>
    <t xml:space="preserve">Príprava ku komplexnemu vyskušaniu </t>
  </si>
  <si>
    <t>512</t>
  </si>
  <si>
    <t>-592604514</t>
  </si>
  <si>
    <t>HZS000125.S</t>
  </si>
  <si>
    <t xml:space="preserve">Uvedenie do prevádzky , tlakove slušky, revízie </t>
  </si>
  <si>
    <t>-1473660200</t>
  </si>
  <si>
    <t>-1427741050</t>
  </si>
  <si>
    <t>1440146599</t>
  </si>
  <si>
    <t>-1165053737</t>
  </si>
  <si>
    <t>-807134149</t>
  </si>
  <si>
    <t>207982683</t>
  </si>
  <si>
    <t>-314725463</t>
  </si>
  <si>
    <t>1348273239</t>
  </si>
  <si>
    <t>4095971</t>
  </si>
  <si>
    <t xml:space="preserve">05 - SO 01.3  Športova hala - vzduchotechnika, chladenie </t>
  </si>
  <si>
    <t xml:space="preserve">D1 - Zariadenie č.1 – Vetranie s chladením haly s hľadiskom </t>
  </si>
  <si>
    <t xml:space="preserve">D2 - Zariadenie č.2  – Vetranie šatní, kancelárie, antidopingovej miestnosti</t>
  </si>
  <si>
    <t xml:space="preserve">D3 - Zariadenie č.3  – Odvetranie hygienických zariadení, skladov</t>
  </si>
  <si>
    <t xml:space="preserve">D4 - Zariadenie č.4  – Vetranie miestnosti diesel agregátu</t>
  </si>
  <si>
    <t xml:space="preserve">D5 - Zariadenie č.5  – Vetranie technickej miestnosti</t>
  </si>
  <si>
    <t>D1</t>
  </si>
  <si>
    <t xml:space="preserve">Zariadenie č.1 – Vetranie s chladením haly s hľadiskom </t>
  </si>
  <si>
    <t>Pol89</t>
  </si>
  <si>
    <t xml:space="preserve">Vonkajšia rekuperačná VZT jednotka DUPLEX 15000 Roto - N 60/0  vrátane MaR (ErP 2018) alebo ekvivalent </t>
  </si>
  <si>
    <t>1763774466</t>
  </si>
  <si>
    <t>Pol90</t>
  </si>
  <si>
    <t xml:space="preserve">Vonkajšia jednotka MITSUBISHI PUZ-M250YKA alebo ekvivalent </t>
  </si>
  <si>
    <t>-1743125448</t>
  </si>
  <si>
    <t>Pol91</t>
  </si>
  <si>
    <t xml:space="preserve">riadiaci modul PAC-IF013B-E MASTER alebo ekvivalent </t>
  </si>
  <si>
    <t>-1755745784</t>
  </si>
  <si>
    <t>Pol92</t>
  </si>
  <si>
    <t xml:space="preserve">riadiaci modul PAC-SIF013B-E SLAVE alebo ekvivalent </t>
  </si>
  <si>
    <t>-1399939323</t>
  </si>
  <si>
    <t>Pol93</t>
  </si>
  <si>
    <t xml:space="preserve">Medené izol. potrubie ø12/ø22mm s izoláciou  hr. 13mm s prepoj. káblom</t>
  </si>
  <si>
    <t>bm</t>
  </si>
  <si>
    <t>1881692474</t>
  </si>
  <si>
    <t>Pol94</t>
  </si>
  <si>
    <t>Ukotvenie vonkajšej jednotky - vrátane silenblokov do 250kg</t>
  </si>
  <si>
    <t>-545299967</t>
  </si>
  <si>
    <t>Pol95</t>
  </si>
  <si>
    <t xml:space="preserve">Požiarna klapka FDR-ø630-H2 alebo ekvivalent </t>
  </si>
  <si>
    <t>1451217498</t>
  </si>
  <si>
    <t>Pol96</t>
  </si>
  <si>
    <t>Požiarna klapka FDS-EI90S-1200x900-H2</t>
  </si>
  <si>
    <t>949360163</t>
  </si>
  <si>
    <t>Pol97</t>
  </si>
  <si>
    <t>Tlmič hluku s potrubím THP10-1200x900 - 1000mm/ 6ks vložky</t>
  </si>
  <si>
    <t>1331655699</t>
  </si>
  <si>
    <t>Pol98</t>
  </si>
  <si>
    <t>Krycia mriežka KMH-1200x900-UR1</t>
  </si>
  <si>
    <t>-1288788662</t>
  </si>
  <si>
    <t>Pol99</t>
  </si>
  <si>
    <t xml:space="preserve">Textilná výustka RAL STANDARD PTD-C 630 - 400/52500 FB/NMS-5L/LG + TY/IN/AL  vrátane závesného materiálu - krajné výustky alebo ekvivalent </t>
  </si>
  <si>
    <t>-736300369</t>
  </si>
  <si>
    <t>Pol100</t>
  </si>
  <si>
    <t xml:space="preserve">Textilná výustka RAL STANDARD PTD-C 630 - 400/52500 FB/NMS-5L/LG + TY/IN/AL  vrátane závesného materiálu - stredové výustky alebo ekvivalent </t>
  </si>
  <si>
    <t>-101951716</t>
  </si>
  <si>
    <t>Pol101</t>
  </si>
  <si>
    <t xml:space="preserve">Regulačná klapka kruhová TUNE R-630-M2 + servopohon s pružinou BELIMO LM24A alebo ekvivalent </t>
  </si>
  <si>
    <t>1282710897</t>
  </si>
  <si>
    <t>Pol102</t>
  </si>
  <si>
    <t>Protidažďová žalúzia PZALS-2000x1250-UR.S resp. PZZN-RAL (určí sa pri realizácii)</t>
  </si>
  <si>
    <t>1327145172</t>
  </si>
  <si>
    <t>Pol103</t>
  </si>
  <si>
    <t>Protidažďová žalúzia PZALS-1000x1250-UR.S resp. PZZN-RAL (určí sa pri realizácii)</t>
  </si>
  <si>
    <t>-116436755</t>
  </si>
  <si>
    <t>Pol104</t>
  </si>
  <si>
    <t xml:space="preserve">Kruhové potrubie SPIRO do Ø 630 mm alebo ekvivalent </t>
  </si>
  <si>
    <t>1573835859</t>
  </si>
  <si>
    <t>Pol105</t>
  </si>
  <si>
    <t>tvarovky jednoduché (mimo T, X-kusov a kolien 60° až 90°)</t>
  </si>
  <si>
    <t>577404556</t>
  </si>
  <si>
    <t>Pol106</t>
  </si>
  <si>
    <t>tvarovky zložité (x, T-kusy a kolená 60° až 90°)</t>
  </si>
  <si>
    <t>-594697850</t>
  </si>
  <si>
    <t>Pol107</t>
  </si>
  <si>
    <t xml:space="preserve">VZT potrubie sk. I, z pozink.plechu podľa  TP- 01- 99</t>
  </si>
  <si>
    <t>1320021798</t>
  </si>
  <si>
    <t>Pol108</t>
  </si>
  <si>
    <t xml:space="preserve">do obvodu     4200 mm   - rúry</t>
  </si>
  <si>
    <t>1445447553</t>
  </si>
  <si>
    <t>Pol109</t>
  </si>
  <si>
    <t>- tvarovky</t>
  </si>
  <si>
    <t>-216722541</t>
  </si>
  <si>
    <t>Pol110</t>
  </si>
  <si>
    <t>Samolepiaca kaučuková izolácia s AL fóliou hr. 25mm (nasávanie a výfuk vzduchu od VZT jednotky)</t>
  </si>
  <si>
    <t>816603364</t>
  </si>
  <si>
    <t>Pol111</t>
  </si>
  <si>
    <t>Montážny,závesný, tesniaci a spojovací materiál, prepojovacie káble MaR</t>
  </si>
  <si>
    <t>211318081</t>
  </si>
  <si>
    <t>Pol112</t>
  </si>
  <si>
    <t>MONTÁŽ zariadenia č.1 - porovnaním 25% z ceny dodávky</t>
  </si>
  <si>
    <t>1343616405</t>
  </si>
  <si>
    <t xml:space="preserve">Zariadenie č.2  – Vetranie šatní, kancelárie, antidopingovej miestnosti</t>
  </si>
  <si>
    <t>Pol113</t>
  </si>
  <si>
    <t xml:space="preserve">Vnútorná parapetná rekuperačná VZT jednotka DUPLEX 2500 MultiEco 11/0 vrátane MaR (ErP 2018) alebo ekvivalent </t>
  </si>
  <si>
    <t>2091740359</t>
  </si>
  <si>
    <t>Pol114</t>
  </si>
  <si>
    <t xml:space="preserve">Vonkajšia jednotka MITSUBISHI PUZ-ZM100YKA alebo ekvivalent </t>
  </si>
  <si>
    <t>-548474936</t>
  </si>
  <si>
    <t>-1345450070</t>
  </si>
  <si>
    <t>Pol115</t>
  </si>
  <si>
    <t xml:space="preserve">Medené izol. potrubie ø10/ø16mm s izoláciou  hr. 13mm s prepoj. káblom</t>
  </si>
  <si>
    <t>1067778516</t>
  </si>
  <si>
    <t>-372122561</t>
  </si>
  <si>
    <t>Pol116</t>
  </si>
  <si>
    <t xml:space="preserve">Stenová rekuperačná VZT jednotka HRDA2-050EE1C s el. predhrevom a dohrevom, ovládačom alebo ekvivalent </t>
  </si>
  <si>
    <t>-574132223</t>
  </si>
  <si>
    <t>Pol117</t>
  </si>
  <si>
    <t>Priestorové čidlo CI-CO2-R</t>
  </si>
  <si>
    <t>1248368044</t>
  </si>
  <si>
    <t>Pol118</t>
  </si>
  <si>
    <t>Požiarna klapka FDS-3GEI90S-500x315-H2</t>
  </si>
  <si>
    <t>-2064054435</t>
  </si>
  <si>
    <t>Pol119</t>
  </si>
  <si>
    <t>Požiarna klapka FDS-3GEI90S-355x250-H2</t>
  </si>
  <si>
    <t>1110996656</t>
  </si>
  <si>
    <t>Pol120</t>
  </si>
  <si>
    <t xml:space="preserve">Tlmič hluku s potrubím  THP10-600x400 - 1000mm/ 3ks vložky</t>
  </si>
  <si>
    <t>-1417659136</t>
  </si>
  <si>
    <t>Pol121</t>
  </si>
  <si>
    <t xml:space="preserve">Kruhový tlmič hluku rúrový SPT - GLX 200/0,5m - pre prívod a odvod vzduchu alebo ekvivalent </t>
  </si>
  <si>
    <t>817294741</t>
  </si>
  <si>
    <t>Pol122</t>
  </si>
  <si>
    <t>Spätná klapka RSKT 200</t>
  </si>
  <si>
    <t>-408065442</t>
  </si>
  <si>
    <t>Pol123</t>
  </si>
  <si>
    <t>Protidažďová žalúzia PZAL-200x200-UR.S resp. PZZN-RAL (určí sa pri realizácii)</t>
  </si>
  <si>
    <t>-1127453558</t>
  </si>
  <si>
    <t>Pol124</t>
  </si>
  <si>
    <t>Vírivá výustka s pripojovacím boxom VVKR-A-S-500x24-W + PB-VVK-S-500-200-S-H - prívod</t>
  </si>
  <si>
    <t>1443515093</t>
  </si>
  <si>
    <t>Pol125</t>
  </si>
  <si>
    <t>Vírivá výustka s pripojovacím boxom VVKR-A-S-300x8-W + PB-VVK-S-300-160-S-H - prívod</t>
  </si>
  <si>
    <t>1451361505</t>
  </si>
  <si>
    <t>Pol126</t>
  </si>
  <si>
    <t>Vírivá výustka s pripojovacím boxom VVKR-A-S-400x16-W + PB-VVK-S-400-200-E-H - odvod</t>
  </si>
  <si>
    <t>-1731344851</t>
  </si>
  <si>
    <t>Pol127</t>
  </si>
  <si>
    <t>Kovový prívodný tanierový ventil PDVS 160</t>
  </si>
  <si>
    <t>-1450086778</t>
  </si>
  <si>
    <t>Pol128</t>
  </si>
  <si>
    <t>Kovový odvodný tanierový ventil DVS 160</t>
  </si>
  <si>
    <t>1834993345</t>
  </si>
  <si>
    <t>Pol129</t>
  </si>
  <si>
    <t>Kovový odvodný tanierový ventil DVS 125</t>
  </si>
  <si>
    <t>1531835599</t>
  </si>
  <si>
    <t>Pol130</t>
  </si>
  <si>
    <t>Dverová mriežka D-2-525x425-UR1</t>
  </si>
  <si>
    <t>1954238626</t>
  </si>
  <si>
    <t>Pol131</t>
  </si>
  <si>
    <t>Dverová mriežka D-2-425x425-UR1</t>
  </si>
  <si>
    <t>15565931</t>
  </si>
  <si>
    <t>Pol132</t>
  </si>
  <si>
    <t xml:space="preserve">Ohybná hlukovo izolovaná hadica SONOVAC DS203 alebo ekvivalent </t>
  </si>
  <si>
    <t>1411021576</t>
  </si>
  <si>
    <t>Pol133</t>
  </si>
  <si>
    <t xml:space="preserve">Ohybná hlukovo izolovaná hadica SONOVAC DS160 alebo ekvivalent </t>
  </si>
  <si>
    <t>-1642733270</t>
  </si>
  <si>
    <t>Pol134</t>
  </si>
  <si>
    <t xml:space="preserve">Kruhové potrubie SPIRO do Ø 200 mm alebo ekvivalent </t>
  </si>
  <si>
    <t>-1075569888</t>
  </si>
  <si>
    <t>Pol135</t>
  </si>
  <si>
    <t>-1606380680</t>
  </si>
  <si>
    <t>Pol136</t>
  </si>
  <si>
    <t>-19608472</t>
  </si>
  <si>
    <t>Pol137</t>
  </si>
  <si>
    <t xml:space="preserve">Kruhové potrubie SPIRO do Ø 160 mm alebo ekvivalent </t>
  </si>
  <si>
    <t>398993487</t>
  </si>
  <si>
    <t>Pol138</t>
  </si>
  <si>
    <t>2097947536</t>
  </si>
  <si>
    <t>Pol139</t>
  </si>
  <si>
    <t>-1174490723</t>
  </si>
  <si>
    <t>2051867408</t>
  </si>
  <si>
    <t>Pol140</t>
  </si>
  <si>
    <t xml:space="preserve">do obvodu     1800 mm   - rúry</t>
  </si>
  <si>
    <t>-695662196</t>
  </si>
  <si>
    <t>Pol141</t>
  </si>
  <si>
    <t>-1826546845</t>
  </si>
  <si>
    <t>-1596527083</t>
  </si>
  <si>
    <t>Pol142</t>
  </si>
  <si>
    <t xml:space="preserve">do obvodu     1260 mm   - rúry</t>
  </si>
  <si>
    <t>1046988187</t>
  </si>
  <si>
    <t>Pol143</t>
  </si>
  <si>
    <t xml:space="preserve">Samolepiaca kaučuková izolácia  s AL fóliou hr. 25mm (nasávanie a výfuk vzduchu od VZT jednotiek)</t>
  </si>
  <si>
    <t>907292635</t>
  </si>
  <si>
    <t>Pol144</t>
  </si>
  <si>
    <t>Montážny, spojovací a tesniací materiál</t>
  </si>
  <si>
    <t>-1188650596</t>
  </si>
  <si>
    <t>Pol145</t>
  </si>
  <si>
    <t>MONTÁŽ zariadenia č.2 - porovnaním 25% z ceny dodávky</t>
  </si>
  <si>
    <t>-2061501241</t>
  </si>
  <si>
    <t xml:space="preserve">Zariadenie č.3  – Odvetranie hygienických zariadení, skladov</t>
  </si>
  <si>
    <t>-69158504</t>
  </si>
  <si>
    <t>-1002463926</t>
  </si>
  <si>
    <t>1875911886</t>
  </si>
  <si>
    <t>974397464</t>
  </si>
  <si>
    <t>-1479865457</t>
  </si>
  <si>
    <t>396253625</t>
  </si>
  <si>
    <t>-1181086255</t>
  </si>
  <si>
    <t>-1720603104</t>
  </si>
  <si>
    <t>-296475093</t>
  </si>
  <si>
    <t>-795871974</t>
  </si>
  <si>
    <t>636783013</t>
  </si>
  <si>
    <t>-1144984034</t>
  </si>
  <si>
    <t>Pol146</t>
  </si>
  <si>
    <t xml:space="preserve">Hlukovoizolovaný radiálny ventilátor KVK Slim 250 alebo ekvivalent </t>
  </si>
  <si>
    <t>1515989914</t>
  </si>
  <si>
    <t>Pol147</t>
  </si>
  <si>
    <t>Rychloupínacia spona FK 250</t>
  </si>
  <si>
    <t>-175812072</t>
  </si>
  <si>
    <t>Pol148</t>
  </si>
  <si>
    <t>Regulátor otáčok REE2</t>
  </si>
  <si>
    <t>343604052</t>
  </si>
  <si>
    <t>Pol149</t>
  </si>
  <si>
    <t xml:space="preserve">Hlukovoizolovaný radiálny ventilátor KVK Slim 200 alebo ekvivalent </t>
  </si>
  <si>
    <t>2015616489</t>
  </si>
  <si>
    <t>Pol150</t>
  </si>
  <si>
    <t>Rychloupínacia spona FK 200</t>
  </si>
  <si>
    <t>90246690</t>
  </si>
  <si>
    <t>146448731</t>
  </si>
  <si>
    <t>Pol151</t>
  </si>
  <si>
    <t xml:space="preserve">Hlukovoizolovaný radiálny ventilátor KVK Slim 160 alebo ekvivalent </t>
  </si>
  <si>
    <t>1809920348</t>
  </si>
  <si>
    <t>Pol152</t>
  </si>
  <si>
    <t xml:space="preserve">Potrubný radiálny ventilátor K 125XL sileo alebo ekvivalent </t>
  </si>
  <si>
    <t>-187384697</t>
  </si>
  <si>
    <t>Pol153</t>
  </si>
  <si>
    <t xml:space="preserve">Potrubný radiálny ventilátor LINEO 125VO T alebo ekvivalent </t>
  </si>
  <si>
    <t>1288419820</t>
  </si>
  <si>
    <t>Pol154</t>
  </si>
  <si>
    <t xml:space="preserve">Stropný zabudovateľný radiálny ventilátor QUADRO MICRO 100 IT alebo ekvivalent </t>
  </si>
  <si>
    <t>-38746182</t>
  </si>
  <si>
    <t>Pol155</t>
  </si>
  <si>
    <t xml:space="preserve">Stenový radiálny ventilátor QUADRO MEDIO T alebo ekvivalent </t>
  </si>
  <si>
    <t>975474397</t>
  </si>
  <si>
    <t>Pol156</t>
  </si>
  <si>
    <t>Požiarna klapka FDR-ø250-H2</t>
  </si>
  <si>
    <t>1911158873</t>
  </si>
  <si>
    <t>Pol157</t>
  </si>
  <si>
    <t>Požiarna klapka FDR-ø200-H2</t>
  </si>
  <si>
    <t>195250013</t>
  </si>
  <si>
    <t>Pol158</t>
  </si>
  <si>
    <t>Požiarna klapka FDR-ø125-H2</t>
  </si>
  <si>
    <t>1169405724</t>
  </si>
  <si>
    <t>Pol159</t>
  </si>
  <si>
    <t>Požiarna vetracia mriežka FGS-300x500-DV1</t>
  </si>
  <si>
    <t>2106787448</t>
  </si>
  <si>
    <t>Pol160</t>
  </si>
  <si>
    <t>Požiarna vetracia mriežka FGS-400x400-DV1</t>
  </si>
  <si>
    <t>-1203601956</t>
  </si>
  <si>
    <t>Pol161</t>
  </si>
  <si>
    <t>Spätná klapka RSKR 250</t>
  </si>
  <si>
    <t>-1699727533</t>
  </si>
  <si>
    <t>Pol162</t>
  </si>
  <si>
    <t>Spätná klapka RSKT 160</t>
  </si>
  <si>
    <t>481940946</t>
  </si>
  <si>
    <t>Pol163</t>
  </si>
  <si>
    <t>Spätná klapka RSKT 125</t>
  </si>
  <si>
    <t>-583590869</t>
  </si>
  <si>
    <t>Pol164</t>
  </si>
  <si>
    <t>Protidažďová žalúzia PZAL-315x315-UR.S resp. PZZN-RAL (určí sa pri realizácii)</t>
  </si>
  <si>
    <t>972555601</t>
  </si>
  <si>
    <t>Pol165</t>
  </si>
  <si>
    <t>Protidažďová žalúzia PZAL-250x250-UR.S resp. PZZN-RAL (určí sa pri realizácii)</t>
  </si>
  <si>
    <t>592767528</t>
  </si>
  <si>
    <t>Pol166</t>
  </si>
  <si>
    <t>Dverová mriežka D-2-325x325-UR1</t>
  </si>
  <si>
    <t>1439179628</t>
  </si>
  <si>
    <t>Pol167</t>
  </si>
  <si>
    <t xml:space="preserve">Ohybná hadica ALUVAC 102 alebo ekvivalent </t>
  </si>
  <si>
    <t>-1821427249</t>
  </si>
  <si>
    <t>Pol168</t>
  </si>
  <si>
    <t xml:space="preserve">Kruhové potrubie SPIRO do Ø 250 mm alebo ekvivalent </t>
  </si>
  <si>
    <t>259176461</t>
  </si>
  <si>
    <t>Pol169</t>
  </si>
  <si>
    <t>1686534344</t>
  </si>
  <si>
    <t>Pol170</t>
  </si>
  <si>
    <t>-1273285485</t>
  </si>
  <si>
    <t>Pol171</t>
  </si>
  <si>
    <t xml:space="preserve">Kruhové potrubie SPIRO Ø 125 mm alebo ekvivalent </t>
  </si>
  <si>
    <t>-285443225</t>
  </si>
  <si>
    <t>Pol172</t>
  </si>
  <si>
    <t>840856124</t>
  </si>
  <si>
    <t>Pol173</t>
  </si>
  <si>
    <t>-1258998467</t>
  </si>
  <si>
    <t>Pol174</t>
  </si>
  <si>
    <t xml:space="preserve">Kruhové potrubie SPIRO Ø 100 mm alebo ekvivalent </t>
  </si>
  <si>
    <t>-1204740137</t>
  </si>
  <si>
    <t>Pol175</t>
  </si>
  <si>
    <t>-1861398525</t>
  </si>
  <si>
    <t>Pol176</t>
  </si>
  <si>
    <t>-1004601548</t>
  </si>
  <si>
    <t>902028253</t>
  </si>
  <si>
    <t>Pol177</t>
  </si>
  <si>
    <t xml:space="preserve">do obvodu     1000 mm   - rúry</t>
  </si>
  <si>
    <t>52750994</t>
  </si>
  <si>
    <t>Pol178</t>
  </si>
  <si>
    <t xml:space="preserve">Požiarna izolácia  systém PYROROCK EI45 Larock 65 ALS hr. 40mm  vrátane príslušenstva alebo ekvivalent </t>
  </si>
  <si>
    <t>97165125</t>
  </si>
  <si>
    <t>Pol179</t>
  </si>
  <si>
    <t>Montážny, tesniaci a spájací materiál</t>
  </si>
  <si>
    <t>-1613555462</t>
  </si>
  <si>
    <t>Pol180</t>
  </si>
  <si>
    <t>MONTÁŽ zariadenia č.3 - porovnaním 30% z ceny dodávky</t>
  </si>
  <si>
    <t>-1703605231</t>
  </si>
  <si>
    <t xml:space="preserve">Zariadenie č.4  – Vetranie miestnosti diesel agregátu</t>
  </si>
  <si>
    <t>Pol181</t>
  </si>
  <si>
    <t>Požiarna klapka FDS-3GEI90S-1200x800-H2</t>
  </si>
  <si>
    <t>67304087</t>
  </si>
  <si>
    <t>Pol182</t>
  </si>
  <si>
    <t>Krycia mriežka KMH-1200x800-UR1</t>
  </si>
  <si>
    <t>427405096</t>
  </si>
  <si>
    <t>Pol183</t>
  </si>
  <si>
    <t>Protidažďová žalúzia PZAL-900x630-UR.S resp. PZZN-RAL (určí sa pri realizácii)</t>
  </si>
  <si>
    <t>-451490947</t>
  </si>
  <si>
    <t>Pol184</t>
  </si>
  <si>
    <t>Protidažďová žalúzia PZAL-1120x630-UR.S resp. PZZN-RAL (určí sa pri realizácii)</t>
  </si>
  <si>
    <t>-289005614</t>
  </si>
  <si>
    <t>642349933</t>
  </si>
  <si>
    <t>676866532</t>
  </si>
  <si>
    <t>2031203570</t>
  </si>
  <si>
    <t>-2111937551</t>
  </si>
  <si>
    <t>Pol185</t>
  </si>
  <si>
    <t>1799036772</t>
  </si>
  <si>
    <t>Pol186</t>
  </si>
  <si>
    <t>MONTÁŽ zariadenia č.4 - porovnaním 30% z ceny dodávky</t>
  </si>
  <si>
    <t>1907843268</t>
  </si>
  <si>
    <t>D5</t>
  </si>
  <si>
    <t xml:space="preserve">Zariadenie č.5  – Vetranie technickej miestnosti</t>
  </si>
  <si>
    <t>Pol187</t>
  </si>
  <si>
    <t xml:space="preserve">Stenový ventilátor AW 200E2 sileo alebo ekvivalent </t>
  </si>
  <si>
    <t>143953314</t>
  </si>
  <si>
    <t>Pol188</t>
  </si>
  <si>
    <t>Relé tepelnej ochrany S-ET10</t>
  </si>
  <si>
    <t>866523203</t>
  </si>
  <si>
    <t>Pol189</t>
  </si>
  <si>
    <t>RT 0-30 termostat</t>
  </si>
  <si>
    <t>1224894081</t>
  </si>
  <si>
    <t>-2047041201</t>
  </si>
  <si>
    <t>Pol190</t>
  </si>
  <si>
    <t>MONTÁŽ zariadenia č.5 - porovnaním 30% z ceny dodávky</t>
  </si>
  <si>
    <t>-989079661</t>
  </si>
  <si>
    <t>Pol191</t>
  </si>
  <si>
    <t>Doprava, žeriav, lešenie, montážna plošina</t>
  </si>
  <si>
    <t>3,00%</t>
  </si>
  <si>
    <t>-1345473585</t>
  </si>
  <si>
    <t>Pol192</t>
  </si>
  <si>
    <t>Zaregulovanie VZT + kompletácia, revízna správa, zaškolenie obsluhy</t>
  </si>
  <si>
    <t>10,00%</t>
  </si>
  <si>
    <t>1322340676</t>
  </si>
  <si>
    <t>Pol193</t>
  </si>
  <si>
    <t>Presun materiálu 4,2 €/100kg</t>
  </si>
  <si>
    <t>-2004400252</t>
  </si>
  <si>
    <t>Pol194</t>
  </si>
  <si>
    <t>PPV + PPIP</t>
  </si>
  <si>
    <t>1,40%</t>
  </si>
  <si>
    <t>1555841552</t>
  </si>
  <si>
    <t>204531565</t>
  </si>
  <si>
    <t>-2016636044</t>
  </si>
  <si>
    <t>1482601551</t>
  </si>
  <si>
    <t>-1100933424</t>
  </si>
  <si>
    <t>467687132</t>
  </si>
  <si>
    <t>1584991453</t>
  </si>
  <si>
    <t>-1318756178</t>
  </si>
  <si>
    <t>-958448880</t>
  </si>
  <si>
    <t xml:space="preserve">06 - SO 01.4  Športova hala - elektroinštalácia </t>
  </si>
  <si>
    <t>M - Práce a dodávky M</t>
  </si>
  <si>
    <t xml:space="preserve">    A - Rozvádzače</t>
  </si>
  <si>
    <t xml:space="preserve">      A1 - Rozvádzač RH</t>
  </si>
  <si>
    <t xml:space="preserve">      A2 - Rozvádzač RS1</t>
  </si>
  <si>
    <t xml:space="preserve">      A3 - Rozvádzač R57 - predradníky</t>
  </si>
  <si>
    <t xml:space="preserve">      A4 - Rozvádzač R58 - predradníky</t>
  </si>
  <si>
    <t xml:space="preserve">      A5 - Rozvádzač R59 - predradníky</t>
  </si>
  <si>
    <t xml:space="preserve">        A6 - CBS</t>
  </si>
  <si>
    <t xml:space="preserve">      B - Káble a vodiče</t>
  </si>
  <si>
    <t xml:space="preserve">      C - Inštalačný materiál</t>
  </si>
  <si>
    <t xml:space="preserve">        C1 - Vypínače, zásuvky</t>
  </si>
  <si>
    <t xml:space="preserve">        C2 - Svietidlá</t>
  </si>
  <si>
    <t xml:space="preserve">        C3 - Svietidlá núdzového osvetlenia</t>
  </si>
  <si>
    <t xml:space="preserve">        C4 - Káblové žľaby, chráničky</t>
  </si>
  <si>
    <t xml:space="preserve">      D - Bleskozvod a uzemnenie</t>
  </si>
  <si>
    <t xml:space="preserve">      46-M - Zemné práce vykonávané pri externých montážnych prácach</t>
  </si>
  <si>
    <t>Práce a dodávky M</t>
  </si>
  <si>
    <t>A</t>
  </si>
  <si>
    <t>Rozvádzače</t>
  </si>
  <si>
    <t>A1</t>
  </si>
  <si>
    <t>Rozvádzač RH</t>
  </si>
  <si>
    <t>210190002</t>
  </si>
  <si>
    <t>Montáž oceľoplechovej rozvodnice do váhy 50 kg</t>
  </si>
  <si>
    <t>-1127714928</t>
  </si>
  <si>
    <t>komp</t>
  </si>
  <si>
    <t>Kompenzačný rozvádzač 30kVAR</t>
  </si>
  <si>
    <t>256</t>
  </si>
  <si>
    <t>191680340</t>
  </si>
  <si>
    <t>210190052</t>
  </si>
  <si>
    <t>Montáž rozvádzača skriňového, panelového za l pole - delený rozvádzač do váhy 300 kg</t>
  </si>
  <si>
    <t>1303079758</t>
  </si>
  <si>
    <t>OEZ:37106</t>
  </si>
  <si>
    <t>Radová rozvádzačová skriňa V x Š x H 2000 x 800 x 300 s pomocným a podružným materiálom, kompletáž rozvádzača</t>
  </si>
  <si>
    <t>-1109177434</t>
  </si>
  <si>
    <t>210120007.S</t>
  </si>
  <si>
    <t>Odpínače valcových poistkových vložiek 14 x 51 jednopólové do 63 A</t>
  </si>
  <si>
    <t>-1381047642</t>
  </si>
  <si>
    <t>345290013600.S</t>
  </si>
  <si>
    <t>Odpínač valcových poistiek OPVP 14-1, 63A, veľkosť 14x51</t>
  </si>
  <si>
    <t>1080787309</t>
  </si>
  <si>
    <t>210120013.S</t>
  </si>
  <si>
    <t>Odpínače valcových poistkových vložiek 22 x 58 trojpólové do 125 A</t>
  </si>
  <si>
    <t>116639671</t>
  </si>
  <si>
    <t>345290014100.S</t>
  </si>
  <si>
    <t>Odpínač valcových poistiek OPVP 22-3, 125A, veľkosť 22x58</t>
  </si>
  <si>
    <t>805747801</t>
  </si>
  <si>
    <t>345290016100.S</t>
  </si>
  <si>
    <t>Poistková vložka valcová PV22 63A gG, veľkosť 22x58</t>
  </si>
  <si>
    <t>1495095405</t>
  </si>
  <si>
    <t>345290015400.S</t>
  </si>
  <si>
    <t>Poistková vložka valcová PV14 40A gG, veľkosť 14x51</t>
  </si>
  <si>
    <t>1556189943</t>
  </si>
  <si>
    <t>345290016300.S</t>
  </si>
  <si>
    <t>Poistková vložka valcová PV22 100A gG, veľkosť 22x58</t>
  </si>
  <si>
    <t>1093006660</t>
  </si>
  <si>
    <t>OEZ:18271</t>
  </si>
  <si>
    <t>Poistková vložka PV22 125A gG, Un AC 500 V / DC 250 V, veľkosť 22×58, gG - charakteristika pre všeobecné použitie, Cd/Pb free</t>
  </si>
  <si>
    <t>590984597</t>
  </si>
  <si>
    <t>210120401.S</t>
  </si>
  <si>
    <t>Istič vzduchový jednopólový do 63 A</t>
  </si>
  <si>
    <t>-1285971953</t>
  </si>
  <si>
    <t>358220006600.S</t>
  </si>
  <si>
    <t>Istič 1P, 6 A, charakteristika B, 10 kA, 1 modul</t>
  </si>
  <si>
    <t>-348343158</t>
  </si>
  <si>
    <t>358220006700.S</t>
  </si>
  <si>
    <t>Istič 1P, 10 A, charakteristika B, 10 kA, 1 modul</t>
  </si>
  <si>
    <t>1954280539</t>
  </si>
  <si>
    <t>210120404.S</t>
  </si>
  <si>
    <t>Istič vzduchový trojpólový do 63 A</t>
  </si>
  <si>
    <t>-429063787</t>
  </si>
  <si>
    <t>358220048900.S</t>
  </si>
  <si>
    <t>Istič 3P, 16 A, charakteristika C, 10 kA, 3 moduly</t>
  </si>
  <si>
    <t>756955468</t>
  </si>
  <si>
    <t>358220049200.S</t>
  </si>
  <si>
    <t>Istič 3P, 32 A, charakteristika C, 10 kA, 3 moduly</t>
  </si>
  <si>
    <t>-1588456415</t>
  </si>
  <si>
    <t>358220049500.S</t>
  </si>
  <si>
    <t>Istič 3P, 63 A, charakteristika C, 10 kA, 3 moduly</t>
  </si>
  <si>
    <t>1375800639</t>
  </si>
  <si>
    <t>358220046700.S</t>
  </si>
  <si>
    <t>Istič 3P, 63 A, charakteristika B, 10 kA, 3 moduly</t>
  </si>
  <si>
    <t>-1521009276</t>
  </si>
  <si>
    <t>358220045800.S</t>
  </si>
  <si>
    <t>Istič 3P, 6 A, charakteristika B, 10 kA, 3 moduly</t>
  </si>
  <si>
    <t>961351769</t>
  </si>
  <si>
    <t>210120407.S</t>
  </si>
  <si>
    <t>Istič vzduchový trojpólový do 125 A na DIN lištu</t>
  </si>
  <si>
    <t>-1787108126</t>
  </si>
  <si>
    <t>358220052000.S</t>
  </si>
  <si>
    <t>Istič 3P, 80 A, charakteristika B, 16 kA, 4,5 modulu</t>
  </si>
  <si>
    <t>1271218316</t>
  </si>
  <si>
    <t>210120414.S</t>
  </si>
  <si>
    <t>Prúdové chrániče s nadprúdovou ochranou dvojpólové</t>
  </si>
  <si>
    <t>-758003167</t>
  </si>
  <si>
    <t>358230006200.S</t>
  </si>
  <si>
    <t>Prúdový chránič s istením 1P+N, charakteristika B, 16 A, 10000 A/10 kA, 30 mA, typ A, 2 moduly</t>
  </si>
  <si>
    <t>2022834371</t>
  </si>
  <si>
    <t>358230006000.S</t>
  </si>
  <si>
    <t>Prúdový chránič s istením 1P+N, charakteristika B, 10 A, 10000 A/10 kA, 30 mA, typ A, 2 moduly</t>
  </si>
  <si>
    <t>1287620374</t>
  </si>
  <si>
    <t>358230006800.S</t>
  </si>
  <si>
    <t>Prúdový chránič s istením 1P+N, charakteristika C, 10 A, 10000 A/10 kA, 30 mA, typ A, 2 moduly</t>
  </si>
  <si>
    <t>-365539276</t>
  </si>
  <si>
    <t>358230007000.S</t>
  </si>
  <si>
    <t>Prúdový chránič s istením 1P+N, charakteristika C, 16 A, 10000 A/10 kA, 30 mA, typ A, 2 moduly</t>
  </si>
  <si>
    <t>-1437541076</t>
  </si>
  <si>
    <t>210120415.S</t>
  </si>
  <si>
    <t>Prúdové chrániče s nadprúdovou ochranou štvorpólové</t>
  </si>
  <si>
    <t>-390453636</t>
  </si>
  <si>
    <t>358230022900.S</t>
  </si>
  <si>
    <t>Prúdový chránič s istením 4P, charakteristika B, 16 A, 30 mA, typ A, 4 moduly</t>
  </si>
  <si>
    <t>551720546</t>
  </si>
  <si>
    <t>358230023900.S</t>
  </si>
  <si>
    <t>Prúdový chránič s istením 4P, charakteristika C, 16 A, 30 mA, typ A, 4 moduly</t>
  </si>
  <si>
    <t>859467655</t>
  </si>
  <si>
    <t>358230024000.S</t>
  </si>
  <si>
    <t>Prúdový chránič s istením 4P, charakteristika C, 20 A, 30 mA, typ A, 4 moduly</t>
  </si>
  <si>
    <t>-959703907</t>
  </si>
  <si>
    <t>358230024200.S</t>
  </si>
  <si>
    <t>Prúdový chránič s istením 4P, charakteristika C, 32 A, 30 mA, typ A, 4 moduly</t>
  </si>
  <si>
    <t>1423835128</t>
  </si>
  <si>
    <t>210120423.S</t>
  </si>
  <si>
    <t>Zvodiče prepätia kombinované typu 1+2 (triedy B + C) 3pól, 3+1pól</t>
  </si>
  <si>
    <t>1994557461</t>
  </si>
  <si>
    <t>A05093</t>
  </si>
  <si>
    <t>Kombinovaný zvodič bleskových prúdov a prepätia, vhodné pre 3-fázový systém TN-C, inštalácia na vstupe do budovy, 75 kA (10/350), 180 kA (8/20), FLP-B+C MAXI V/3, lxšxv 122x105x83 mm</t>
  </si>
  <si>
    <t>-1813579455</t>
  </si>
  <si>
    <t>210120502.S</t>
  </si>
  <si>
    <t>Výkonové ističe vzduchové do 250 A, 3P</t>
  </si>
  <si>
    <t>506100696</t>
  </si>
  <si>
    <t>358220060124.S</t>
  </si>
  <si>
    <t>Výkonový istič 3P, 250 A, s tepelno-magnetickou spúšťou, 25 kA, nastavený na Ir=200A, komplet - vrátane pripojovacích sád</t>
  </si>
  <si>
    <t>-844431378</t>
  </si>
  <si>
    <t>210130113.S</t>
  </si>
  <si>
    <t>Stýkač trojpólový priemyselný na DIN lištu od 75 A do 105 A</t>
  </si>
  <si>
    <t>1682821418</t>
  </si>
  <si>
    <t>358210005700.S</t>
  </si>
  <si>
    <t>Stýkač priemyselný 3P, 80A, komplet</t>
  </si>
  <si>
    <t>-1722047298</t>
  </si>
  <si>
    <t>210130133.S</t>
  </si>
  <si>
    <t>Stýkač trojpólový priemyselný 265 A</t>
  </si>
  <si>
    <t>951655746</t>
  </si>
  <si>
    <t>358210012900.S</t>
  </si>
  <si>
    <t>Stýkač priemyselný 3P, 250A, komplet</t>
  </si>
  <si>
    <t>526125714</t>
  </si>
  <si>
    <t>210120011.S</t>
  </si>
  <si>
    <t>Odpínače valcových poistkových vložiek 22 x 58 jednopólové do 125 A</t>
  </si>
  <si>
    <t>-702713949</t>
  </si>
  <si>
    <t>345290013900.S</t>
  </si>
  <si>
    <t>Odpínač valcových poistiek OPVP 22-1, 125A, veľkosť 22x58</t>
  </si>
  <si>
    <t>-294946913</t>
  </si>
  <si>
    <t>345290015700.S</t>
  </si>
  <si>
    <t>Poistková vložka valcová PV22 25A gG, veľkosť 22x58</t>
  </si>
  <si>
    <t>-660671750</t>
  </si>
  <si>
    <t>2081054174</t>
  </si>
  <si>
    <t>358220053500.S</t>
  </si>
  <si>
    <t>Istič 3P, 80 A, charakteristika C, 16 kA, 4,5 modulu</t>
  </si>
  <si>
    <t>-11115412</t>
  </si>
  <si>
    <t>210150102.S</t>
  </si>
  <si>
    <t>Monitorovacie relé kontrola sledu a výpadku fáz</t>
  </si>
  <si>
    <t>-757092035</t>
  </si>
  <si>
    <t>374310010600.S</t>
  </si>
  <si>
    <t>Napäťové relé monitorovacie pre kontrolu výpadku a sledu fáz v 3-fázových sieťach, 3-modulové, výstup 1x8A prepínací</t>
  </si>
  <si>
    <t>-347125916</t>
  </si>
  <si>
    <t>210192571.S</t>
  </si>
  <si>
    <t>Radová svorkovnica vrátane upevnenia, zapojenia na jednej strane a popis.štítku pre vodič do 2,5 mm2</t>
  </si>
  <si>
    <t>-1658691143</t>
  </si>
  <si>
    <t>345610015900.S</t>
  </si>
  <si>
    <t>Svornica radová RS 2,5/0, 26 A, max. prierez pevného vodiča 4 mm2, IP20</t>
  </si>
  <si>
    <t>575672932</t>
  </si>
  <si>
    <t>345610025610.S</t>
  </si>
  <si>
    <t>Príložka PRS/25/0</t>
  </si>
  <si>
    <t>-152698726</t>
  </si>
  <si>
    <t>345610025650.S</t>
  </si>
  <si>
    <t>Koncová zvierka RSD-88</t>
  </si>
  <si>
    <t>436686330</t>
  </si>
  <si>
    <t>210192572.S</t>
  </si>
  <si>
    <t>Radová svorkovnica vrátane upevnenia, zapojenia na jednej strane a popis.štítku pre vodič do 6 mm2</t>
  </si>
  <si>
    <t>-294375422</t>
  </si>
  <si>
    <t>345610016290.S</t>
  </si>
  <si>
    <t>Svorka radová RS 6/0</t>
  </si>
  <si>
    <t>1999734682</t>
  </si>
  <si>
    <t>880338703</t>
  </si>
  <si>
    <t>-1891399754</t>
  </si>
  <si>
    <t>210192575.S</t>
  </si>
  <si>
    <t>Radová svorkovnica vrátane upevnenia, zapojenia na jednej strane a popis.štítku pre vodič do 25 mm2</t>
  </si>
  <si>
    <t>-1137597341</t>
  </si>
  <si>
    <t>345610016400.S</t>
  </si>
  <si>
    <t>Svornica radová RS 25/0, 101 A, max. prierez pevného vodiča 25 mm2, IP20</t>
  </si>
  <si>
    <t>-1318922320</t>
  </si>
  <si>
    <t>1110936326</t>
  </si>
  <si>
    <t>1253296906</t>
  </si>
  <si>
    <t>210192578.S</t>
  </si>
  <si>
    <t>Radová svorkovnica vrátane upevnenia, zapojenia na jednej strane a popis.štítku pre vodič do 120 mm2</t>
  </si>
  <si>
    <t>1702519526</t>
  </si>
  <si>
    <t>345610016610.S</t>
  </si>
  <si>
    <t>Svorka radová RS 120/0</t>
  </si>
  <si>
    <t>2095291535</t>
  </si>
  <si>
    <t>-410415432</t>
  </si>
  <si>
    <t>KNX-DALI</t>
  </si>
  <si>
    <t>Montáž, zapojenie a nastavenie zariadení KNX, DALI</t>
  </si>
  <si>
    <t>1586302171</t>
  </si>
  <si>
    <t>MTN6513-1202</t>
  </si>
  <si>
    <t xml:space="preserve">MTN6513-1202 Spacelogic KNX zdroj 640 mA s diagnostikou, </t>
  </si>
  <si>
    <t>364871757</t>
  </si>
  <si>
    <t>MTN693003</t>
  </si>
  <si>
    <t>Napájecí zdroj REG/24V DC/0,4A</t>
  </si>
  <si>
    <t>2010991872</t>
  </si>
  <si>
    <t>LSS100100</t>
  </si>
  <si>
    <t>LSS100100 homeLYnk logic controller</t>
  </si>
  <si>
    <t>716999303</t>
  </si>
  <si>
    <t>X-FTP</t>
  </si>
  <si>
    <t xml:space="preserve">Modul dátový SXKJ-DIN-GY 23064920 pre 1xRJ45 keystone na DIN alebo ekvivalent </t>
  </si>
  <si>
    <t>762146141</t>
  </si>
  <si>
    <t>DEHN BUStector</t>
  </si>
  <si>
    <t xml:space="preserve">Zvodič prepätia 24V~ pre prípojnice EIB alebo ekvivalent </t>
  </si>
  <si>
    <t>-568335818</t>
  </si>
  <si>
    <t>MTN 6725-0004</t>
  </si>
  <si>
    <t xml:space="preserve"> MTN6725-0004 KNX DALI-brána Basic REG-K/2/16/64</t>
  </si>
  <si>
    <t>-1597963312</t>
  </si>
  <si>
    <t>MTN649202</t>
  </si>
  <si>
    <t xml:space="preserve"> MTN649202 KNX spínací akční člen REG-K/2x230/10+manuální režim</t>
  </si>
  <si>
    <t>-525977590</t>
  </si>
  <si>
    <t>A2</t>
  </si>
  <si>
    <t>Rozvádzač RS1</t>
  </si>
  <si>
    <t>210190051</t>
  </si>
  <si>
    <t>Montáž rozvádzača skriňového na stavbe, panelového za l pole - delený rozvádzač do váhy 200 kg</t>
  </si>
  <si>
    <t>1599330894</t>
  </si>
  <si>
    <t>ERO000001557</t>
  </si>
  <si>
    <t>Rozvádzač oceľplechový 2000X600X300 s pomocným a podružným materiálom, kompletáž rozvádzača</t>
  </si>
  <si>
    <t>2028317635</t>
  </si>
  <si>
    <t>197282389</t>
  </si>
  <si>
    <t>2081580002</t>
  </si>
  <si>
    <t>-1669052731</t>
  </si>
  <si>
    <t>1324705628</t>
  </si>
  <si>
    <t>787666191</t>
  </si>
  <si>
    <t>1709773145</t>
  </si>
  <si>
    <t>1410308364</t>
  </si>
  <si>
    <t>1733775016</t>
  </si>
  <si>
    <t>-1728764233</t>
  </si>
  <si>
    <t>1875897700</t>
  </si>
  <si>
    <t>210120420.S</t>
  </si>
  <si>
    <t>Zvodiče prepätia typ 1 (triedy B), 3pól, 3+1pól</t>
  </si>
  <si>
    <t>-2131413279</t>
  </si>
  <si>
    <t>A01763</t>
  </si>
  <si>
    <t>Zvodič prepätia, vhodné pre 3-fázový systém TN-S, 160 kA (8/20), diaľková signalizácia poruchy, SLP-275 V/4 S, lxšxv 123x83x80 mm</t>
  </si>
  <si>
    <t>880489040</t>
  </si>
  <si>
    <t>210110403.S</t>
  </si>
  <si>
    <t>Modulárne vypínače 3P do 63 A na DIN lištu</t>
  </si>
  <si>
    <t>1205464296</t>
  </si>
  <si>
    <t>358220041600.S</t>
  </si>
  <si>
    <t>Istiaci modulárny vypínač 3P-400 V, 63 A, 3 moduly</t>
  </si>
  <si>
    <t>809037462</t>
  </si>
  <si>
    <t>-366930181</t>
  </si>
  <si>
    <t>1827593315</t>
  </si>
  <si>
    <t>-710128269</t>
  </si>
  <si>
    <t>324519365</t>
  </si>
  <si>
    <t>210130101.S</t>
  </si>
  <si>
    <t>Stýkač dvojpólový na DIN lištu do 25 A</t>
  </si>
  <si>
    <t>-1589096836</t>
  </si>
  <si>
    <t>358210000500.S</t>
  </si>
  <si>
    <t>Stýkač inštalačný 2P, 25A, kontakty 2 NO, cievka 230 V, 1 modul</t>
  </si>
  <si>
    <t>1422580339</t>
  </si>
  <si>
    <t>210130103.S</t>
  </si>
  <si>
    <t>Stýkač dvojpólový na DIN lištu do 63 A</t>
  </si>
  <si>
    <t>-333246376</t>
  </si>
  <si>
    <t>1362867971</t>
  </si>
  <si>
    <t>-621884794</t>
  </si>
  <si>
    <t>557360028</t>
  </si>
  <si>
    <t>2076363748</t>
  </si>
  <si>
    <t>1412073822</t>
  </si>
  <si>
    <t>1455028088</t>
  </si>
  <si>
    <t>-1192132499</t>
  </si>
  <si>
    <t>762896458</t>
  </si>
  <si>
    <t>1466138142</t>
  </si>
  <si>
    <t>15311588</t>
  </si>
  <si>
    <t>-1345284485</t>
  </si>
  <si>
    <t>-2129770965</t>
  </si>
  <si>
    <t>474974610</t>
  </si>
  <si>
    <t>-802860151</t>
  </si>
  <si>
    <t>-672842289</t>
  </si>
  <si>
    <t>A3</t>
  </si>
  <si>
    <t>Rozvádzač R57 - predradníky</t>
  </si>
  <si>
    <t>-1367003519</t>
  </si>
  <si>
    <t>OEZ:35497</t>
  </si>
  <si>
    <t>Rozvádzačová skriňa, krytie IP20, bez dverí, V x Š x H 2000 x 1000 x 300, podružný materiál pre osadenie predradníkov, ističov, zakrytovanie ističov</t>
  </si>
  <si>
    <t>223852593</t>
  </si>
  <si>
    <t>210120403.S</t>
  </si>
  <si>
    <t>Istič vzduchový dvojpólový do 63 A</t>
  </si>
  <si>
    <t>-1408204944</t>
  </si>
  <si>
    <t>358220029100.S</t>
  </si>
  <si>
    <t>Istič 2P, 10 A, charakteristika C, 10 kA, 2 moduly</t>
  </si>
  <si>
    <t>514799058</t>
  </si>
  <si>
    <t>-1335589746</t>
  </si>
  <si>
    <t>-1629120404</t>
  </si>
  <si>
    <t>-1765174508</t>
  </si>
  <si>
    <t>-709854931</t>
  </si>
  <si>
    <t>1149615418</t>
  </si>
  <si>
    <t>1188266463</t>
  </si>
  <si>
    <t>1487724218</t>
  </si>
  <si>
    <t>-104394570</t>
  </si>
  <si>
    <t>A4</t>
  </si>
  <si>
    <t>Rozvádzač R58 - predradníky</t>
  </si>
  <si>
    <t>260105172</t>
  </si>
  <si>
    <t>-786603655</t>
  </si>
  <si>
    <t>1695962360</t>
  </si>
  <si>
    <t>859254649</t>
  </si>
  <si>
    <t>1613593881</t>
  </si>
  <si>
    <t>169594085</t>
  </si>
  <si>
    <t>699821013</t>
  </si>
  <si>
    <t>1375757229</t>
  </si>
  <si>
    <t>-1740233422</t>
  </si>
  <si>
    <t>2000031832</t>
  </si>
  <si>
    <t>-1687891114</t>
  </si>
  <si>
    <t>-1273703468</t>
  </si>
  <si>
    <t>A5</t>
  </si>
  <si>
    <t>Rozvádzač R59 - predradníky</t>
  </si>
  <si>
    <t>-1125476978</t>
  </si>
  <si>
    <t>-1211487578</t>
  </si>
  <si>
    <t>-1690015691</t>
  </si>
  <si>
    <t>-1125503549</t>
  </si>
  <si>
    <t>738160307</t>
  </si>
  <si>
    <t>-985686252</t>
  </si>
  <si>
    <t>-1654380983</t>
  </si>
  <si>
    <t>-1594445234</t>
  </si>
  <si>
    <t>706077295</t>
  </si>
  <si>
    <t>1629319192</t>
  </si>
  <si>
    <t>-1834751513</t>
  </si>
  <si>
    <t>709735955</t>
  </si>
  <si>
    <t>A6</t>
  </si>
  <si>
    <t>CBS</t>
  </si>
  <si>
    <t>210190003</t>
  </si>
  <si>
    <t>Montáž oceľoplechovej rozvodnice do váhy 100 kg</t>
  </si>
  <si>
    <t>1847682938</t>
  </si>
  <si>
    <t xml:space="preserve">CBS 12 vývodový, 1500W, 1 hod., vrátane prepínača na zapnutie na tvralú prevádzku NO, schéma zapojenia podľa JSCH, monitoring svietidiel cez funkciu </t>
  </si>
  <si>
    <t>-1287384677</t>
  </si>
  <si>
    <t>B</t>
  </si>
  <si>
    <t>Káble a vodiče</t>
  </si>
  <si>
    <t>210881312.S</t>
  </si>
  <si>
    <t xml:space="preserve">Vodič bezhalogénový, medený uložený pevne 0,6/1,0 kV  6</t>
  </si>
  <si>
    <t>2127646682</t>
  </si>
  <si>
    <t>KPE000002622</t>
  </si>
  <si>
    <t>Vodič pevný 1-CXKH-R-J 1x6 B2cas1d0a1 bezhalogénový</t>
  </si>
  <si>
    <t>5610403</t>
  </si>
  <si>
    <t>210881314.S</t>
  </si>
  <si>
    <t xml:space="preserve">Vodič bezhalogénový, medený uložený pevne 0,6/1,0 kV  16</t>
  </si>
  <si>
    <t>2072285279</t>
  </si>
  <si>
    <t>KPE000002609</t>
  </si>
  <si>
    <t>Vodič pevný 1-CXKH-R-J 1x16 B2cas1d0a1 bezhalogénový</t>
  </si>
  <si>
    <t>-1153661747</t>
  </si>
  <si>
    <t>210881315.S</t>
  </si>
  <si>
    <t xml:space="preserve">Vodič bezhalogénový, medený uložený pevne 0,6/1,0 kV  25</t>
  </si>
  <si>
    <t>119183945</t>
  </si>
  <si>
    <t>KPE000002605</t>
  </si>
  <si>
    <t>Vodič pevný 1-CXKH-R-J 1x25 B2cas1d0a1 bezhalogénový</t>
  </si>
  <si>
    <t>1866657130</t>
  </si>
  <si>
    <t>210881216.S</t>
  </si>
  <si>
    <t xml:space="preserve">Kábel bezhalogénový, medený uložený pevne 1-CHKE-V 0,6/1,0 kV  3x1,5</t>
  </si>
  <si>
    <t>-1027620342</t>
  </si>
  <si>
    <t>KPE000002527</t>
  </si>
  <si>
    <t>Kábel pevný CHKE-V-J 3x1,5 FE180/PS90 B2cas1d1a1 s funkčnou odolnosťou hnedý PS60</t>
  </si>
  <si>
    <t>-1443550127</t>
  </si>
  <si>
    <t>210881216.Sa</t>
  </si>
  <si>
    <t xml:space="preserve">Kábel bezhalogénový, medený uložený pevne 1-CHKE-R 0,6/1,0 kV  3x1,5</t>
  </si>
  <si>
    <t>-1791255879</t>
  </si>
  <si>
    <t>KPE000000672</t>
  </si>
  <si>
    <t>Kábel pevný CHKE-R 3x1,5 B2cas1d1a1 bezhalogénový oranžový</t>
  </si>
  <si>
    <t>1341177379</t>
  </si>
  <si>
    <t>210881217.Sa</t>
  </si>
  <si>
    <t xml:space="preserve">Kábel bezhalogénový, medený uložený pevne 1-CHKE-V 0,6/1,0 kV  3x2,5</t>
  </si>
  <si>
    <t>-446690553</t>
  </si>
  <si>
    <t>KPE000000966</t>
  </si>
  <si>
    <t>Kábel pevný CHKE-R-J 3x2,5 B2cas1d1a1 bezhalogénový oranžový</t>
  </si>
  <si>
    <t>-1214452820</t>
  </si>
  <si>
    <t>KPE000001485</t>
  </si>
  <si>
    <t>Kábel pevný 1-CXKH-V-J 3x2,5 FE180/P60-R B2cas1d0a1 s funkčnou odolnosťou hnedý PS60 vrátane CHKE-V 2x2,5</t>
  </si>
  <si>
    <t>521299621</t>
  </si>
  <si>
    <t>210881218.S</t>
  </si>
  <si>
    <t xml:space="preserve">Kábel bezhalogénový, medený uložený pevne 1-CHKE-R 0,6/1,0 kV  3x4</t>
  </si>
  <si>
    <t>406393234</t>
  </si>
  <si>
    <t>KPE000002021</t>
  </si>
  <si>
    <t>Kábel pevný 1-CXKH-V-J 3x4 FE180/P60-R B2cas1d0a1 s funkčnou odolnosťou hnedý PS60 B2cas1d1a1 vrátane CHKE-V 2x4</t>
  </si>
  <si>
    <t>-1368031525</t>
  </si>
  <si>
    <t>210881219.S</t>
  </si>
  <si>
    <t xml:space="preserve">Kábel bezhalogénový, medený uložený pevne 1-CHKE-V 0,6/1,0 kV  3x6</t>
  </si>
  <si>
    <t>915774398</t>
  </si>
  <si>
    <t>341610021200.S</t>
  </si>
  <si>
    <t>Kábel medený bezhalogenový 1-CHKE-V 3x6 mm2 s funkčnou odolnosťou PS60 B2cas1d1a1</t>
  </si>
  <si>
    <t>1916745722</t>
  </si>
  <si>
    <t>210881225.S</t>
  </si>
  <si>
    <t xml:space="preserve">Kábel bezhalogénový, medený uložený pevne 1-CHKE-V 0,6/1,0 kV  4x2,5</t>
  </si>
  <si>
    <t>1710085073</t>
  </si>
  <si>
    <t>341610021800.S</t>
  </si>
  <si>
    <t xml:space="preserve">Kábel medený bezhalogenový 1-CHKE-V 4x2,5 mm2 s funkčnou odolnosťou PS60  B2cas1d1a1</t>
  </si>
  <si>
    <t>-1299418753</t>
  </si>
  <si>
    <t>210881232.S</t>
  </si>
  <si>
    <t xml:space="preserve">Kábel bezhalogénový, medený uložený pevne 1-CHKE-R 0,6/1,0 kV  5x1,5</t>
  </si>
  <si>
    <t>-1521201070</t>
  </si>
  <si>
    <t>KPE000000675</t>
  </si>
  <si>
    <t>Kábel pevný CHKE-R-J 5x1,5 B2cas1d1a1 bezhalogénový oranžový</t>
  </si>
  <si>
    <t>-1390972027</t>
  </si>
  <si>
    <t>210881233.S</t>
  </si>
  <si>
    <t xml:space="preserve">Kábel bezhalogénový, medený uložený pevne 1-CHKE-V 0,6/1,0 kV  5x2,5</t>
  </si>
  <si>
    <t>-1799465933</t>
  </si>
  <si>
    <t>KPE000000676</t>
  </si>
  <si>
    <t>Kábel pevný CHKE-R-J 5x2,5 B2cas1d1a1 bezhalogénový oranžový</t>
  </si>
  <si>
    <t>1486490195</t>
  </si>
  <si>
    <t>KPE000001361</t>
  </si>
  <si>
    <t>Kábel pevný CHKE-V-J 5x2,5 FE180/PS60 B2cas1d1a1 s funkčnou odolnosťou hnedý</t>
  </si>
  <si>
    <t>260660332</t>
  </si>
  <si>
    <t>210881234.S</t>
  </si>
  <si>
    <t xml:space="preserve">Kábel bezhalogénový, medený uložený pevne 1-CHKE-R 0,6/1,0 kV  5x4</t>
  </si>
  <si>
    <t>897620061</t>
  </si>
  <si>
    <t>KPE000002849</t>
  </si>
  <si>
    <t>Kábel pevný CHKE-R-J 5x4 B2cas1d1a1 bezhalogénový oranžový</t>
  </si>
  <si>
    <t>599377931</t>
  </si>
  <si>
    <t>210881235.S</t>
  </si>
  <si>
    <t xml:space="preserve">Kábel bezhalogénový, medený uložený pevne 1-CHKE-V 0,6/1,0 kV  5x6</t>
  </si>
  <si>
    <t>-1330782924</t>
  </si>
  <si>
    <t>KPE000002848</t>
  </si>
  <si>
    <t xml:space="preserve">Kábel pevný 1-CXKH-R-J 5x6 B2cas1d1a1 bezhalogénový oranžový </t>
  </si>
  <si>
    <t>-1929108920</t>
  </si>
  <si>
    <t>KPE000002243</t>
  </si>
  <si>
    <t>Kábel pevný 1-CXKH-V-J 5x6 FE180/P60-R B2cas1d0a1 s funkčnou odolnosťou hnedý PS60</t>
  </si>
  <si>
    <t>2008379682</t>
  </si>
  <si>
    <t>210881238.S</t>
  </si>
  <si>
    <t xml:space="preserve">Kábel bezhalogénový, medený uložený pevne 1-CHKE-V 0,6/1,0 kV  5x25</t>
  </si>
  <si>
    <t>1509914654</t>
  </si>
  <si>
    <t>341610023100.S</t>
  </si>
  <si>
    <t xml:space="preserve">Kábel medený bezhalogenový 1-CHKE-R-J 5x25 mm2 B2cas1d1a1 bezhalogénový </t>
  </si>
  <si>
    <t>-533742974</t>
  </si>
  <si>
    <t>210881239.S</t>
  </si>
  <si>
    <t xml:space="preserve">Kábel bezhalogénový, medený uložený pevne 1-CHKE-V 0,6/1,0 kV  7x1,5</t>
  </si>
  <si>
    <t>-1228273353</t>
  </si>
  <si>
    <t>341610023200.S</t>
  </si>
  <si>
    <t>Kábel medený bezhalogenový 1-CHKE-R-J 7x1,5 mm2 B2cas1d1a1</t>
  </si>
  <si>
    <t>-288245653</t>
  </si>
  <si>
    <t>210872122.S</t>
  </si>
  <si>
    <t>Kábel signálny uložený pevne JYTY 250 V 4x1</t>
  </si>
  <si>
    <t>555903112</t>
  </si>
  <si>
    <t>KPE000002020</t>
  </si>
  <si>
    <t>Kábel pevný tienený J-H(ST)H 2x2x0,8 B2cas1d1a1 bezhalogénový oranžový</t>
  </si>
  <si>
    <t>1130247746</t>
  </si>
  <si>
    <t>C</t>
  </si>
  <si>
    <t>Inštalačný materiál</t>
  </si>
  <si>
    <t>C1</t>
  </si>
  <si>
    <t>Vypínače, zásuvky</t>
  </si>
  <si>
    <t>210010301.S</t>
  </si>
  <si>
    <t>Krabica prístrojová bez zapojenia (1901, KP 68, KZ 3)</t>
  </si>
  <si>
    <t>1937443606</t>
  </si>
  <si>
    <t>345410008700.S</t>
  </si>
  <si>
    <t>Krabica univerzálna bezhalogénová KU 68-1901HF</t>
  </si>
  <si>
    <t>-513787936</t>
  </si>
  <si>
    <t>210010322.S</t>
  </si>
  <si>
    <t>Krabica (KR 97) odbočná s viečkom, svorkovnicou vrátane zapojenia, kruhová</t>
  </si>
  <si>
    <t>2037781317</t>
  </si>
  <si>
    <t>345410001200.S</t>
  </si>
  <si>
    <t>Krabica odbočná z PVC s viečkom a svorkovnicou pod omietku KR 97/5</t>
  </si>
  <si>
    <t>17418073</t>
  </si>
  <si>
    <t>210010351.S</t>
  </si>
  <si>
    <t>Krabicová rozvodka z lisovaného izolantu vrátane ukončenia káblov a zapojenia vodičov typ 6455-11 do 4 m</t>
  </si>
  <si>
    <t>-1645999800</t>
  </si>
  <si>
    <t>345410013000.S</t>
  </si>
  <si>
    <t>Krabica rozvodná PVC na stenu 6455-11, IP 66</t>
  </si>
  <si>
    <t>2000302090</t>
  </si>
  <si>
    <t>210110041.S</t>
  </si>
  <si>
    <t>Spínač polozapustený a zapustený vrátane zapojenia jednopólový - radenie 1</t>
  </si>
  <si>
    <t>-1688454347</t>
  </si>
  <si>
    <t>345340004500.S</t>
  </si>
  <si>
    <t>Prístroj spínača, radenie 1,1So</t>
  </si>
  <si>
    <t>1238987500</t>
  </si>
  <si>
    <t>345350001500.S</t>
  </si>
  <si>
    <t>Kryt spínača</t>
  </si>
  <si>
    <t>715363575</t>
  </si>
  <si>
    <t>345350002300.S</t>
  </si>
  <si>
    <t>Rámček 1-násobný</t>
  </si>
  <si>
    <t>1534973197</t>
  </si>
  <si>
    <t>210110043.S</t>
  </si>
  <si>
    <t>Spínač polozapustený a zapustený vrátane zapojenia sériový - radenie 5</t>
  </si>
  <si>
    <t>-46213749</t>
  </si>
  <si>
    <t>345340007955.S</t>
  </si>
  <si>
    <t>Spínač sériový polozapustený a zapustený, radenie č.5</t>
  </si>
  <si>
    <t>1847212234</t>
  </si>
  <si>
    <t>345350004320.S</t>
  </si>
  <si>
    <t>Rámik jednoduchý pre spínače a zásuvky</t>
  </si>
  <si>
    <t>1394563293</t>
  </si>
  <si>
    <t>210110045.S</t>
  </si>
  <si>
    <t>Spínač polozapustený a zapustený vrátane zapojenia stried.prep.- radenie 6</t>
  </si>
  <si>
    <t>1016258288</t>
  </si>
  <si>
    <t>345330003510.S</t>
  </si>
  <si>
    <t>Prepínač striedavý polozapustený a zapustený, radenie č.6</t>
  </si>
  <si>
    <t>1711728452</t>
  </si>
  <si>
    <t>343206204</t>
  </si>
  <si>
    <t>210110046.S</t>
  </si>
  <si>
    <t>Spínač polozapustený a zapustený vrátane zapojenia krížový prep.- radenie 7</t>
  </si>
  <si>
    <t>1437139506</t>
  </si>
  <si>
    <t>345330003530.S</t>
  </si>
  <si>
    <t>Prepínač krížový polozapustený a zapustený, radenie č.7</t>
  </si>
  <si>
    <t>206877124</t>
  </si>
  <si>
    <t>1694083031</t>
  </si>
  <si>
    <t>210110095.S</t>
  </si>
  <si>
    <t>Spínače snímač pohybu do stropu</t>
  </si>
  <si>
    <t>-412062008</t>
  </si>
  <si>
    <t>404610002800.S</t>
  </si>
  <si>
    <t>Pohybový snímač alebo čidlo pre ovládanie osvetlenia</t>
  </si>
  <si>
    <t>202645195</t>
  </si>
  <si>
    <t>210110602.S</t>
  </si>
  <si>
    <t>Tlačítko antibakteriálne polozapustené a zapustené vrátane zapojenia - radenie 0/1</t>
  </si>
  <si>
    <t>-541328682</t>
  </si>
  <si>
    <t>345320004000.S</t>
  </si>
  <si>
    <t>Montážna doska 1-modulová pre multimediálnu krabicu</t>
  </si>
  <si>
    <t>-1811678905</t>
  </si>
  <si>
    <t>345340007000.S</t>
  </si>
  <si>
    <t>Tlačidlo spínacie 1-modulové 6A</t>
  </si>
  <si>
    <t>1390889910</t>
  </si>
  <si>
    <t>345350002200.S</t>
  </si>
  <si>
    <t>Rámik inštalačný 1-modulový úzky</t>
  </si>
  <si>
    <t>682487495</t>
  </si>
  <si>
    <t>210111011.S</t>
  </si>
  <si>
    <t>Domová zásuvka polozapustená alebo zapustená 250 V / 16A, vrátane zapojenia 2P + PE</t>
  </si>
  <si>
    <t>1992746469</t>
  </si>
  <si>
    <t>-1724449257</t>
  </si>
  <si>
    <t>345520000430.S</t>
  </si>
  <si>
    <t>Zásuvka jednonásobná polozapustená, radenie 2P+PE, komplet</t>
  </si>
  <si>
    <t>-561556641</t>
  </si>
  <si>
    <t>210111012.S</t>
  </si>
  <si>
    <t>Domová zásuvka polozapustená alebo zapustená, 10/16 A 250 V 2P + Z 2 x zapojenie</t>
  </si>
  <si>
    <t>2019069588</t>
  </si>
  <si>
    <t>345520000450.S</t>
  </si>
  <si>
    <t>Zásuvka dvojnásobná polozapustená, radenie 2x(2P+PE), komplet</t>
  </si>
  <si>
    <t>400064184</t>
  </si>
  <si>
    <t>210111031.S</t>
  </si>
  <si>
    <t>Zásuvka na povrchovú montáž IP 44, 250V / 16A, vrátane zapojenia 2P + PE</t>
  </si>
  <si>
    <t>-1315300523</t>
  </si>
  <si>
    <t>345510001210.S</t>
  </si>
  <si>
    <t>Zásuvka jednonásobná na povrch, radenie 2P+PE, IP 44</t>
  </si>
  <si>
    <t>327646157</t>
  </si>
  <si>
    <t>210111133.S</t>
  </si>
  <si>
    <t>Priemyslová zásuvka vstavaná CEE 400 V / 16A, vrátane zapojenia, IEG 1643, 3P + PE, IEG 1653, 3P + N + PE</t>
  </si>
  <si>
    <t>1190188070</t>
  </si>
  <si>
    <t>345540004900.S</t>
  </si>
  <si>
    <t>Zásuvka vstavaná priemyslová 5P 16A 400V IP67 IEG 1653 šikmá</t>
  </si>
  <si>
    <t>-58854630</t>
  </si>
  <si>
    <t>210111134.S</t>
  </si>
  <si>
    <t>Priemyslová zásuvka vstavaná CEE 400 V / 32A, vrátane zapojenia, IEG 3243, 3P + PE, IEG 3253, 3P + N + PE</t>
  </si>
  <si>
    <t>-1998956562</t>
  </si>
  <si>
    <t>345540005200.S</t>
  </si>
  <si>
    <t>Zásuvka vstavaná priemyslová 5P 32A 400V IP67 IEG 3253 šikmá</t>
  </si>
  <si>
    <t>-1967215949</t>
  </si>
  <si>
    <t>KNX - vyp</t>
  </si>
  <si>
    <t>Inštalácia, nastavenie a naprograovanie KNX tlačidla, prvku</t>
  </si>
  <si>
    <t>-1980724540</t>
  </si>
  <si>
    <t>MTN630719</t>
  </si>
  <si>
    <t>KNX detektor prítomnosti - MTN630719 + krabica</t>
  </si>
  <si>
    <t>1351559499</t>
  </si>
  <si>
    <t>MTN6215-5910</t>
  </si>
  <si>
    <t>KNX Multitouch Pro - MTN6215-5910, MTN4010-6534, komplet</t>
  </si>
  <si>
    <t>-604935614</t>
  </si>
  <si>
    <t>360420300.S</t>
  </si>
  <si>
    <t>Montáž a zapojenie regulátora ventilátora</t>
  </si>
  <si>
    <t>169786496</t>
  </si>
  <si>
    <t>5314</t>
  </si>
  <si>
    <t>REE 1, 230V, 0,1-1,0A, bez TK, IP54 (IP44), plynulá regulácia 100 - 0 % (možnosť interného nastavenia min. napätia)</t>
  </si>
  <si>
    <t>1440841770</t>
  </si>
  <si>
    <t>5316</t>
  </si>
  <si>
    <t>REE 2, 230V, 0,1-2,0A, bez TK, IP54 (IP44), plynulá regulácia 100 - 0 % (možnosť interného nastavenia min. napätia)</t>
  </si>
  <si>
    <t>1998618529</t>
  </si>
  <si>
    <t>210222030</t>
  </si>
  <si>
    <t xml:space="preserve">Ekvipotenciálna svorkovnica </t>
  </si>
  <si>
    <t>44083936</t>
  </si>
  <si>
    <t>E00000261</t>
  </si>
  <si>
    <t>Svorka ekvipotenciálna OBO 5015073 1809</t>
  </si>
  <si>
    <t>KS</t>
  </si>
  <si>
    <t>1440314433</t>
  </si>
  <si>
    <t>210140463P</t>
  </si>
  <si>
    <t xml:space="preserve">Montáž stop tlačidla </t>
  </si>
  <si>
    <t>1828023681</t>
  </si>
  <si>
    <t>345310001001</t>
  </si>
  <si>
    <t>červené STOP tlačidlo v skrinke so sklom, 230 V, komplet, označenie tlačidla - TOTAL STOP resp. CENTRAL STOP</t>
  </si>
  <si>
    <t>-1993615639</t>
  </si>
  <si>
    <t>210010454P</t>
  </si>
  <si>
    <t xml:space="preserve">Montáž  požiarnej krabice</t>
  </si>
  <si>
    <t>-1779789866</t>
  </si>
  <si>
    <t>345620K614</t>
  </si>
  <si>
    <t>Krabica KR rozvodná uzatvorená IP66 : KSK 125 PO6P (126x126x74)vstupy (5x1,5÷6mm2) plast, požiarne odolná (PO) oranžová s tepelnou poistkou - zapojenie núdzových svietidiel CBS</t>
  </si>
  <si>
    <t>818639200</t>
  </si>
  <si>
    <t>231</t>
  </si>
  <si>
    <t>210020922.S</t>
  </si>
  <si>
    <t>Protipožiarna upchávka, priechod stenou - okraja orámovaný uhol t 30 cm</t>
  </si>
  <si>
    <t>-1999590887</t>
  </si>
  <si>
    <t>232</t>
  </si>
  <si>
    <t>429802</t>
  </si>
  <si>
    <t>Protipožiarna pena CFS-F FX resp. iný vhodný materiál na prestupy požiarnymi úsekmi</t>
  </si>
  <si>
    <t>2110055936</t>
  </si>
  <si>
    <t>233</t>
  </si>
  <si>
    <t>3488604</t>
  </si>
  <si>
    <t>PROTIPOŽIARNY ŠTÍTOK</t>
  </si>
  <si>
    <t>865850808</t>
  </si>
  <si>
    <t>C2</t>
  </si>
  <si>
    <t>Svietidlá</t>
  </si>
  <si>
    <t>234</t>
  </si>
  <si>
    <t>210201010.S</t>
  </si>
  <si>
    <t>Zapojenie svietidla IP54, 1 x svetelný zdroj, stropného - nástenného interierového so žiarovkou</t>
  </si>
  <si>
    <t>734486373</t>
  </si>
  <si>
    <t>235</t>
  </si>
  <si>
    <t>1-3NP</t>
  </si>
  <si>
    <t xml:space="preserve">LED svietidlo 230V, 30W, 3700lm, IP44, zavesené na žľabe vo výše 3,3m napr.: Philips WT120C 1xLED40S/830 PCC - osvetlenie strojovne VZT - 3.NP alebo ekvivalent </t>
  </si>
  <si>
    <t>1971269936</t>
  </si>
  <si>
    <t>236</t>
  </si>
  <si>
    <t>1-1PP</t>
  </si>
  <si>
    <t xml:space="preserve">LED svietidlo 2500lm, 230W, 4000K, IP44, napr.: Philips WT120C 1xLED25S/840 - osvetlenie 1.PP alebo ekvivalent </t>
  </si>
  <si>
    <t>1287887202</t>
  </si>
  <si>
    <t>237</t>
  </si>
  <si>
    <t>sv - 1</t>
  </si>
  <si>
    <t xml:space="preserve">LED svietidlo /stropné, nástenné/ (kruhové) 230V, 1450lm, 15W, IP44 NAPR.: THORNeco LENA VARIO LED 320 1400 830/35/40 THORNeco - osvetlenie WC, spŕch alebo ekvivalent </t>
  </si>
  <si>
    <t>-121776898</t>
  </si>
  <si>
    <t>238</t>
  </si>
  <si>
    <t>sv - 2</t>
  </si>
  <si>
    <t xml:space="preserve">Led svietidlo stropné (kruhové), 230V, 2000lm, 19W, IP44, napr: THORNeco LARA LED 330 2000 840 - osvetlenie chodieb alebo ekvivalent </t>
  </si>
  <si>
    <t>-551011541</t>
  </si>
  <si>
    <t>239</t>
  </si>
  <si>
    <t>sv - 3</t>
  </si>
  <si>
    <t xml:space="preserve">LED svietidlo 230V, 2000lm, 18W, IP20 Napr.: THORNeco  EMMA LED 600 2000 840 vrátane sady na zavesenie, zavesené vo výške potrubia VZT alebo ekvivalent </t>
  </si>
  <si>
    <t>-170851023</t>
  </si>
  <si>
    <t>240</t>
  </si>
  <si>
    <t>sv - 3a</t>
  </si>
  <si>
    <t xml:space="preserve">LED svietidlo 600 x 600, 4000lm, 35W IP40 napr.: Philips RC 132V W60L60 PSU 1xLED 40S/840 OC, komplet montáž na strop alebo ekvivalent </t>
  </si>
  <si>
    <t>-844119301</t>
  </si>
  <si>
    <t>241</t>
  </si>
  <si>
    <t>sv - 4</t>
  </si>
  <si>
    <t xml:space="preserve">LED svietidlo 230V, 3400lm, 25,5W, IP4 s predradníkom DALI napr.: PHILIPS WT120C G2 PSD L1500 1xLED34S/840 alebo ekvivalent </t>
  </si>
  <si>
    <t>-62239771</t>
  </si>
  <si>
    <t>242</t>
  </si>
  <si>
    <t>sv - 5</t>
  </si>
  <si>
    <t xml:space="preserve">LED svietidlo 230V, 4000lm,35W, IP20 napr.: THORNeco 96666098 (STD - standard) EMMA LED 1200 4000 840 alebo ekvivalent </t>
  </si>
  <si>
    <t>2092721766</t>
  </si>
  <si>
    <t>243</t>
  </si>
  <si>
    <t>sv - 6</t>
  </si>
  <si>
    <t xml:space="preserve">LED svietidlo 230V, 6000lm, 50W, IP20 napr.: THORNeco 96666099 (STD - standard) EMMA LED 1500 6000 840 alebo ekvivalent </t>
  </si>
  <si>
    <t>1630783447</t>
  </si>
  <si>
    <t>244</t>
  </si>
  <si>
    <t>sv - 7</t>
  </si>
  <si>
    <t>LED svietidlo 230V, 4000lm, 28,5W, IP20</t>
  </si>
  <si>
    <t>-1772145726</t>
  </si>
  <si>
    <t>245</t>
  </si>
  <si>
    <t>sv - 8</t>
  </si>
  <si>
    <t xml:space="preserve">LED svietidlo 230V, 2000lm, 19W, IP44 s DALI predradníkom - osvetlenie tribún alebo ekvivalent </t>
  </si>
  <si>
    <t>-101929148</t>
  </si>
  <si>
    <t>246</t>
  </si>
  <si>
    <t>sv - zrkadlo</t>
  </si>
  <si>
    <t>Svietidlo do WC, nad zrkadlo, 230V, IP44, 11W</t>
  </si>
  <si>
    <t>-1798714664</t>
  </si>
  <si>
    <t>247</t>
  </si>
  <si>
    <t>210201902.Sa</t>
  </si>
  <si>
    <t>Montáž svietidla interiérového nad zrkadlo do 2 kg</t>
  </si>
  <si>
    <t>-1460931898</t>
  </si>
  <si>
    <t>248</t>
  </si>
  <si>
    <t>210201914.S</t>
  </si>
  <si>
    <t>Montáž svietidla interiérového na strop, na stenu do 10 kg</t>
  </si>
  <si>
    <t>-2004800062</t>
  </si>
  <si>
    <t>249</t>
  </si>
  <si>
    <t>210201944.S</t>
  </si>
  <si>
    <t>Montáž svietidla zavesného na stropnej OK, hmotnosť svietidla 31 kg</t>
  </si>
  <si>
    <t>-316260741</t>
  </si>
  <si>
    <t>250</t>
  </si>
  <si>
    <t>210020671</t>
  </si>
  <si>
    <t>Výroba a montáž oceľovej všeobecnej konštrukcie, pre el. zariadenia (klasická)</t>
  </si>
  <si>
    <t>-671289607</t>
  </si>
  <si>
    <t>251</t>
  </si>
  <si>
    <t>132102300</t>
  </si>
  <si>
    <t>Pomocná oceľová konštrukcia všeobecná</t>
  </si>
  <si>
    <t>1785607619</t>
  </si>
  <si>
    <t>252</t>
  </si>
  <si>
    <t>210201345.S</t>
  </si>
  <si>
    <t>Zapojenie svietidla IP66, LED, priemyselné stropného - nástenného - hracia plocha</t>
  </si>
  <si>
    <t>-1487790200</t>
  </si>
  <si>
    <t>253</t>
  </si>
  <si>
    <t>96276567</t>
  </si>
  <si>
    <t xml:space="preserve">ALTISLEDG3 396L A6 857 -  LED svietidlo - osvetlenie hracej plochy - IP66, 5700K, 30,7 kg alebo ekvivalent </t>
  </si>
  <si>
    <t>1231309654</t>
  </si>
  <si>
    <t>254</t>
  </si>
  <si>
    <t>96631421</t>
  </si>
  <si>
    <t xml:space="preserve">ALTISLEDG3 GB 396L85 200-440 RDMX - predradník k LED svietidlu - umiestnenie v rozvádzači na 3.NP - 230-400V, IP66, 6,2kg alebo ekvivalent </t>
  </si>
  <si>
    <t>-794039650</t>
  </si>
  <si>
    <t>C3</t>
  </si>
  <si>
    <t>Svietidlá núdzového osvetlenia</t>
  </si>
  <si>
    <t>255</t>
  </si>
  <si>
    <t>210201902.S</t>
  </si>
  <si>
    <t>Montáž svietidla interiérového núdzového do 2 kg na stenu / strop</t>
  </si>
  <si>
    <t>1644352666</t>
  </si>
  <si>
    <t>210201510.S</t>
  </si>
  <si>
    <t>Zapojenie svietidla 1x svetelný zdroj, núdzového, LED - núdzový režim</t>
  </si>
  <si>
    <t>520928383</t>
  </si>
  <si>
    <t>257</t>
  </si>
  <si>
    <t>sN_cbs</t>
  </si>
  <si>
    <t xml:space="preserve">Svieitdlo núdzové piktogramové, únikové cesty, hydrant, pripojené na CBS systém, motáž na stenu/strop, adresácia cez DALI alebo ekvivalent </t>
  </si>
  <si>
    <t>544758246</t>
  </si>
  <si>
    <t>258</t>
  </si>
  <si>
    <t>42185713-ANT5</t>
  </si>
  <si>
    <t xml:space="preserve">Antipanikové LED svietidlo, pripojené k CBS, RESCLITE PRO MSC ANT ECD WH, adresácia cez DALI alebo ekvivalent </t>
  </si>
  <si>
    <t>-1539311627</t>
  </si>
  <si>
    <t>259</t>
  </si>
  <si>
    <t>42185739-ANT7</t>
  </si>
  <si>
    <t xml:space="preserve">Antipanikové LED svietidlo, pripojené k CBS, RESCLITE PRO MSW ESCW ECD WH, adresácia cez DALI alebo ekvivalent </t>
  </si>
  <si>
    <t>1996806955</t>
  </si>
  <si>
    <t>260</t>
  </si>
  <si>
    <t>42929794-ANT9</t>
  </si>
  <si>
    <t xml:space="preserve">Antipanikové LED svietidlo - osvetlenie tribún, pripojené k CBS, RESCLITE PRO MSC ANT HP ECD WH, adresácia cez DALI alebo ekvivalent </t>
  </si>
  <si>
    <t>892160810</t>
  </si>
  <si>
    <t>261</t>
  </si>
  <si>
    <t>96644855</t>
  </si>
  <si>
    <t xml:space="preserve">Reflektor na núdzové osvetlenie hracej plochy, max 80W, AFP S 36L70-740 A6 HFX CL1 GY, adresácia cez DALI alebo ekvivalent </t>
  </si>
  <si>
    <t>-1508303695</t>
  </si>
  <si>
    <t>262</t>
  </si>
  <si>
    <t>210201250.S</t>
  </si>
  <si>
    <t>Zapojenie svietidla IP54, 1x svetelný zdroj, zabudovatelné s lineárnou žiarovkou</t>
  </si>
  <si>
    <t>-2058490083</t>
  </si>
  <si>
    <t>263</t>
  </si>
  <si>
    <t>spodlah_n</t>
  </si>
  <si>
    <t>Podlahové núdzové svietidlo - zapustené do podstupnice schodu</t>
  </si>
  <si>
    <t>1746457565</t>
  </si>
  <si>
    <t>264</t>
  </si>
  <si>
    <t>210201900.S</t>
  </si>
  <si>
    <t>Montáž svietidla interiérového do podlahy do 0,5 kg</t>
  </si>
  <si>
    <t>804463471</t>
  </si>
  <si>
    <t>265</t>
  </si>
  <si>
    <t>0001</t>
  </si>
  <si>
    <t>Vyvŕtanie otvoru do podstupnice schodu pre podstupnicové svietidlo</t>
  </si>
  <si>
    <t>-1973424505</t>
  </si>
  <si>
    <t>C4</t>
  </si>
  <si>
    <t>Káblové žľaby, chráničky</t>
  </si>
  <si>
    <t>266</t>
  </si>
  <si>
    <t>210010150.S</t>
  </si>
  <si>
    <t>Rúrka ohybná elektroinštalačná z HDPE, D 50 uložená pevne</t>
  </si>
  <si>
    <t>-1569127802</t>
  </si>
  <si>
    <t>267</t>
  </si>
  <si>
    <t>345710006220.S</t>
  </si>
  <si>
    <t>Rúrka ohybná 09050 dvojplášťová korugovaná z HDPE, UV stabilná bezhalogénová, do veľkosti D 50 mm</t>
  </si>
  <si>
    <t>988205533</t>
  </si>
  <si>
    <t>268</t>
  </si>
  <si>
    <t>210010153.S</t>
  </si>
  <si>
    <t>Rúrka ohybná elektroinštalačná z HDPE, D 90 uložená pevne</t>
  </si>
  <si>
    <t>-31574602</t>
  </si>
  <si>
    <t>269</t>
  </si>
  <si>
    <t>286530130000.S</t>
  </si>
  <si>
    <t>Spojka nasúvacia 02090 pre korudované elektroinštal. rúrky z HDPE, D 90 mm</t>
  </si>
  <si>
    <t>1683737914</t>
  </si>
  <si>
    <t>270</t>
  </si>
  <si>
    <t>345710006250.S</t>
  </si>
  <si>
    <t>Rúrka ohybná 09090 dvojplášťová korugovaná z HDPE, UV stabilná bezhalogénová, do veľkosti D 90 mm</t>
  </si>
  <si>
    <t>1782577287</t>
  </si>
  <si>
    <t>271</t>
  </si>
  <si>
    <t>210010154.S</t>
  </si>
  <si>
    <t>Rúrka ohybná elektroinštalačná z HDPE, D 110 uložená pevne</t>
  </si>
  <si>
    <t>1633544405</t>
  </si>
  <si>
    <t>345710006260.S</t>
  </si>
  <si>
    <t>Rúrka ohybná 09110 dvojplášťová korugovaná z HDPE, UV stabilná bezhalogénová, D 110 mm</t>
  </si>
  <si>
    <t>-1659476957</t>
  </si>
  <si>
    <t>273</t>
  </si>
  <si>
    <t>210020305.S</t>
  </si>
  <si>
    <t>Káblový žľab - káblový nosný systém, pozink., vrátane príslušenstva, do priemeru 125/50 mm vrátane veka a podpery - káblová trasa stredom haly k osvetleniu hracej plochy</t>
  </si>
  <si>
    <t>-1215619486</t>
  </si>
  <si>
    <t>274</t>
  </si>
  <si>
    <t>345750008700.S</t>
  </si>
  <si>
    <t>Žľab káblový, šxv 125x50 mm, z pozinkovanej ocele</t>
  </si>
  <si>
    <t>-1280405052</t>
  </si>
  <si>
    <t>275</t>
  </si>
  <si>
    <t>345750011500.S</t>
  </si>
  <si>
    <t>Kryt pre káblový žľab šírky 125 mm, z pozinkovanej ocele</t>
  </si>
  <si>
    <t>-1074940025</t>
  </si>
  <si>
    <t>276</t>
  </si>
  <si>
    <t>345750044500.S</t>
  </si>
  <si>
    <t>Upevnenie káblového žľabu k OK strechy</t>
  </si>
  <si>
    <t>súb</t>
  </si>
  <si>
    <t>-19807523</t>
  </si>
  <si>
    <t>277</t>
  </si>
  <si>
    <t>210020305</t>
  </si>
  <si>
    <t>Káblový žľab Mars, pozink. vrátane príslušenstva, 125/50 mm vrátane veka a podpery</t>
  </si>
  <si>
    <t>922475055</t>
  </si>
  <si>
    <t>278</t>
  </si>
  <si>
    <t>345750008700</t>
  </si>
  <si>
    <t>Žlab káblový 125x50 mm</t>
  </si>
  <si>
    <t>-1431127647</t>
  </si>
  <si>
    <t>279</t>
  </si>
  <si>
    <t>345750011500</t>
  </si>
  <si>
    <t xml:space="preserve">Kryt káblového žľabu  125 mm</t>
  </si>
  <si>
    <t>724350240</t>
  </si>
  <si>
    <t>280</t>
  </si>
  <si>
    <t>211010006</t>
  </si>
  <si>
    <t>Osadenie plastovej "hmoždinky", vyvŕtanie diery D 8mm, do muriva z ostro pálen. tehál, alebo stredne tvrdého kameňa</t>
  </si>
  <si>
    <t>1112496478</t>
  </si>
  <si>
    <t>281</t>
  </si>
  <si>
    <t>345955K014</t>
  </si>
  <si>
    <t xml:space="preserve">Hmoždinka oceľová do betónu TRSO M8   </t>
  </si>
  <si>
    <t>-1880375619</t>
  </si>
  <si>
    <t>282</t>
  </si>
  <si>
    <t>345955K032</t>
  </si>
  <si>
    <t>Držiak UDF 12</t>
  </si>
  <si>
    <t>591772249</t>
  </si>
  <si>
    <t>283</t>
  </si>
  <si>
    <t>345955K037</t>
  </si>
  <si>
    <t xml:space="preserve">Držiak  objstranný UEF 16</t>
  </si>
  <si>
    <t>416965863</t>
  </si>
  <si>
    <t>284</t>
  </si>
  <si>
    <t>210020308</t>
  </si>
  <si>
    <t>Montáž káblového žľabu, výška bočnice 650, š.150 (mm), vrátane kolien, T-kusov, s podperami</t>
  </si>
  <si>
    <t>-1690163808</t>
  </si>
  <si>
    <t>285</t>
  </si>
  <si>
    <t>5534730021</t>
  </si>
  <si>
    <t xml:space="preserve">Kábelový žlab  SKS615 FS , PS 60 vč. príslušenstva</t>
  </si>
  <si>
    <t>-1894788205</t>
  </si>
  <si>
    <t>Bleskozvod a uzemnenie</t>
  </si>
  <si>
    <t>286</t>
  </si>
  <si>
    <t>210220241.S</t>
  </si>
  <si>
    <t>Svorka FeZn krížová SK a diagonálna krížová DKS</t>
  </si>
  <si>
    <t>-794771418</t>
  </si>
  <si>
    <t>287</t>
  </si>
  <si>
    <t>354410002500.S</t>
  </si>
  <si>
    <t>Svorka FeZn krížová označenie SK</t>
  </si>
  <si>
    <t>67547744</t>
  </si>
  <si>
    <t>288</t>
  </si>
  <si>
    <t>210220247.S</t>
  </si>
  <si>
    <t>Svorka FeZn skúšobná SZ</t>
  </si>
  <si>
    <t>-962388877</t>
  </si>
  <si>
    <t>289</t>
  </si>
  <si>
    <t>354410004300.S</t>
  </si>
  <si>
    <t>Svorka FeZn skúšobná označenie SZ</t>
  </si>
  <si>
    <t>1053160298</t>
  </si>
  <si>
    <t>290</t>
  </si>
  <si>
    <t>210010370.S</t>
  </si>
  <si>
    <t>Elektromontážna krabica podomietku, exteriérová</t>
  </si>
  <si>
    <t>83540598</t>
  </si>
  <si>
    <t>291</t>
  </si>
  <si>
    <t>EKR000001427</t>
  </si>
  <si>
    <t>Krabica bleskozvodová R.8145 218x168x80mm pod omietku</t>
  </si>
  <si>
    <t>77049609</t>
  </si>
  <si>
    <t>292</t>
  </si>
  <si>
    <t>210220050.S</t>
  </si>
  <si>
    <t>Označenie zvodov číselnými štítkami</t>
  </si>
  <si>
    <t>326599767</t>
  </si>
  <si>
    <t>293</t>
  </si>
  <si>
    <t>354410064600.S</t>
  </si>
  <si>
    <t>Štítok orientačný nerezový zemniaci na zvody</t>
  </si>
  <si>
    <t>829548047</t>
  </si>
  <si>
    <t>294</t>
  </si>
  <si>
    <t>210220601.S</t>
  </si>
  <si>
    <t xml:space="preserve">Uzemňovacie vedenie v zemi nerez </t>
  </si>
  <si>
    <t>3723408</t>
  </si>
  <si>
    <t>295</t>
  </si>
  <si>
    <t>354410063310.S</t>
  </si>
  <si>
    <t>Pásovina uzemňovacia nerez označenie 30 x 3,5 mm V4a</t>
  </si>
  <si>
    <t>-720180826</t>
  </si>
  <si>
    <t>296</t>
  </si>
  <si>
    <t>-719729012</t>
  </si>
  <si>
    <t>297</t>
  </si>
  <si>
    <t>354410061260.S</t>
  </si>
  <si>
    <t>Drôt bleskozvodový nerez, d 10 mm, V4A</t>
  </si>
  <si>
    <t>972305310</t>
  </si>
  <si>
    <t>298</t>
  </si>
  <si>
    <t>210220800.S</t>
  </si>
  <si>
    <t xml:space="preserve">Uzemňovacie vedenie na povrchu  AlMgSi  drôt zvodový Ø 8-10</t>
  </si>
  <si>
    <t>950241432</t>
  </si>
  <si>
    <t>299</t>
  </si>
  <si>
    <t>354410064300.S</t>
  </si>
  <si>
    <t>Drôt bleskozvodový zliatina AlMgSi, d 10 mm, Al</t>
  </si>
  <si>
    <t>296594259</t>
  </si>
  <si>
    <t>300</t>
  </si>
  <si>
    <t>210220243.S</t>
  </si>
  <si>
    <t>Svorka FeZn spojovacia SS</t>
  </si>
  <si>
    <t>1324929712</t>
  </si>
  <si>
    <t>301</t>
  </si>
  <si>
    <t>354410003400.S</t>
  </si>
  <si>
    <t>Svorka FeZn spojovacia označenie SS 2 skrutky s príložkou</t>
  </si>
  <si>
    <t>1738860751</t>
  </si>
  <si>
    <t>302</t>
  </si>
  <si>
    <t>210220600.S</t>
  </si>
  <si>
    <t>Uzemňovacie vedenie na povrchu nerez drôt zvodový d 8-10 mm</t>
  </si>
  <si>
    <t>128367419</t>
  </si>
  <si>
    <t>303</t>
  </si>
  <si>
    <t>354410061250.S</t>
  </si>
  <si>
    <t>Drôt bleskozvodový nerez akosť 1.4301, d 8 mm, A2</t>
  </si>
  <si>
    <t>1903562012</t>
  </si>
  <si>
    <t>304</t>
  </si>
  <si>
    <t>210220656.S</t>
  </si>
  <si>
    <t>Svorka nerez 1.4301 na odkvapový žľab SO</t>
  </si>
  <si>
    <t>126120101</t>
  </si>
  <si>
    <t>305</t>
  </si>
  <si>
    <t>354410018800.S</t>
  </si>
  <si>
    <t>Svorka okapová nerez akosť 1.4301 označenie SO A2</t>
  </si>
  <si>
    <t>879785911</t>
  </si>
  <si>
    <t>306</t>
  </si>
  <si>
    <t>210220803.S</t>
  </si>
  <si>
    <t>Skrytý zvod v omietke AlMgSi drôt zvodový Ø 8</t>
  </si>
  <si>
    <t>-189661631</t>
  </si>
  <si>
    <t>307</t>
  </si>
  <si>
    <t>354410064400.S</t>
  </si>
  <si>
    <t>Drôt bleskozvodový izolovaný zliatina AlMgSi označenie O 8 Al PVC</t>
  </si>
  <si>
    <t>234443535</t>
  </si>
  <si>
    <t>46-M</t>
  </si>
  <si>
    <t>Zemné práce vykonávané pri externých montážnych prácach</t>
  </si>
  <si>
    <t>308</t>
  </si>
  <si>
    <t>460200153.S</t>
  </si>
  <si>
    <t>Hĺbenie káblovej ryhy ručne 35 cm širokej a 70 cm hlbokej, v zemine triedy 3</t>
  </si>
  <si>
    <t>1682980904</t>
  </si>
  <si>
    <t>309</t>
  </si>
  <si>
    <t>460560153.S</t>
  </si>
  <si>
    <t>Ručný zásyp nezap. káblovej ryhy bez zhutn. zeminy, 35 cm širokej, 70 cm hlbokej v zemine tr. 3</t>
  </si>
  <si>
    <t>578083374</t>
  </si>
  <si>
    <t>310</t>
  </si>
  <si>
    <t>HZS000111.S</t>
  </si>
  <si>
    <t>Drobné stavebné úpravy</t>
  </si>
  <si>
    <t>747859024</t>
  </si>
  <si>
    <t>311</t>
  </si>
  <si>
    <t>HZS000112.S</t>
  </si>
  <si>
    <t>Zariahntutie káblov do chráničiek, ukončenie káblov, zapojenie inštalácie, uvedenie zariadenia do prevádzky</t>
  </si>
  <si>
    <t>280220063</t>
  </si>
  <si>
    <t>312</t>
  </si>
  <si>
    <t>HZS000112.Sa</t>
  </si>
  <si>
    <t>Demontáž existujúcej elektroinštalácie vrátane ekologickej likvidácie</t>
  </si>
  <si>
    <t>-66227071</t>
  </si>
  <si>
    <t>313</t>
  </si>
  <si>
    <t>Spracovanie východiskovej revízie a vypracovanie správy</t>
  </si>
  <si>
    <t>-1501281473</t>
  </si>
  <si>
    <t>314</t>
  </si>
  <si>
    <t>75082774</t>
  </si>
  <si>
    <t>315</t>
  </si>
  <si>
    <t>-1367643975</t>
  </si>
  <si>
    <t>316</t>
  </si>
  <si>
    <t>-1358814308</t>
  </si>
  <si>
    <t>317</t>
  </si>
  <si>
    <t>-1350945620</t>
  </si>
  <si>
    <t>318</t>
  </si>
  <si>
    <t>298853316</t>
  </si>
  <si>
    <t>319</t>
  </si>
  <si>
    <t>-2082258647</t>
  </si>
  <si>
    <t>320</t>
  </si>
  <si>
    <t>1768963336</t>
  </si>
  <si>
    <t>321</t>
  </si>
  <si>
    <t>22277250</t>
  </si>
  <si>
    <t xml:space="preserve">07 - SO 01.5  Športova hala - slaboprudova inštalácia</t>
  </si>
  <si>
    <t xml:space="preserve">    22-M - Montáže oznamovacích a zabezpečovacích zariadení</t>
  </si>
  <si>
    <t xml:space="preserve">      ŠK - DODÁVKA - ŠK - DODÁVKA</t>
  </si>
  <si>
    <t xml:space="preserve">      ŠK - MONTÁŽ - ŠK - MONTÁŽ</t>
  </si>
  <si>
    <t xml:space="preserve">      Káble - Káble</t>
  </si>
  <si>
    <t xml:space="preserve">      KÁBLOVÉ TRASY - MONT - KÁBLOVÉ TRASY - MONT</t>
  </si>
  <si>
    <t xml:space="preserve">      TECHNICKÁ DOKUMENTÁC - TECHNICKÁ DOKUMENTÁC</t>
  </si>
  <si>
    <t xml:space="preserve">      VEDĽAJŠIE ROZPOČTOVÉ - VEDĽAJŠIE ROZPOČTOVÉ</t>
  </si>
  <si>
    <t>22-M</t>
  </si>
  <si>
    <t>Montáže oznamovacích a zabezpečovacích zariadení</t>
  </si>
  <si>
    <t>ŠK - DODÁVKA</t>
  </si>
  <si>
    <t>RMA-42-A66-CAY-A1</t>
  </si>
  <si>
    <t>Stojanový 19" rozvádzač kompaktný 42U RMA šírka 600 mm hĺbka 600 mm</t>
  </si>
  <si>
    <t>-1269134067</t>
  </si>
  <si>
    <t>RBA-15-AS5-CAY-A1</t>
  </si>
  <si>
    <t>Jednodielny závesný 19" rozvádzač 15U RBA hĺbka 495 mm, šírka 600 mm</t>
  </si>
  <si>
    <t>925910279</t>
  </si>
  <si>
    <t>ACARS8FAR3</t>
  </si>
  <si>
    <t xml:space="preserve">Rozvodný panel 19", 8 x 230V, French alebo ekvivalent </t>
  </si>
  <si>
    <t>1033091352</t>
  </si>
  <si>
    <t>RAB-UP-350-A4</t>
  </si>
  <si>
    <t>Pevná polica 19", hĺbka 350mm, nosnosť 80kg</t>
  </si>
  <si>
    <t>-766225319</t>
  </si>
  <si>
    <t>RAB-UP-450-A4</t>
  </si>
  <si>
    <t>Pevná polica 19", hĺbka 450mm, nosnosť 80kg</t>
  </si>
  <si>
    <t>369626925</t>
  </si>
  <si>
    <t>RAB-FO-X37-SL</t>
  </si>
  <si>
    <t xml:space="preserve">Patch panel výsuvný pre 24 x SC-SC/LCD-LCD/E2000-E2000 adaptérov, neosadený , KELine alebo ekvivalent </t>
  </si>
  <si>
    <t>73174244</t>
  </si>
  <si>
    <t>KE-SCD-SM</t>
  </si>
  <si>
    <t xml:space="preserve">KELine optický adaptér SC-SC Duplex, OS2 alebo ekvivalent </t>
  </si>
  <si>
    <t>-1643692380</t>
  </si>
  <si>
    <t>PIG09-SC-020</t>
  </si>
  <si>
    <t xml:space="preserve">KELine pigtail SC, OS2 9/125µm alebo ekvivalent </t>
  </si>
  <si>
    <t>-397146023</t>
  </si>
  <si>
    <t>OPT-145</t>
  </si>
  <si>
    <t xml:space="preserve">Držiak pre 12/24 zvarov do distribučného boxu, resp. patch panelu, KELine alebo ekvivalent </t>
  </si>
  <si>
    <t>715125104</t>
  </si>
  <si>
    <t>F11002</t>
  </si>
  <si>
    <t xml:space="preserve">Ochrana zvaru, 60mm, KELine alebo ekvivalent </t>
  </si>
  <si>
    <t>2133030836</t>
  </si>
  <si>
    <t>P09D-SCSC-010</t>
  </si>
  <si>
    <t xml:space="preserve">KELine optický patch kábel SC-SC Duplex, OS2, 9/125µm, 1,0m alebo ekvivalent </t>
  </si>
  <si>
    <t>-753639148</t>
  </si>
  <si>
    <t>RAB-VP-X21-A2</t>
  </si>
  <si>
    <t xml:space="preserve">Držiak patch káblov s hĺbkou oka 73 mm, 19" 1U kovový , KELine alebo ekvivalent </t>
  </si>
  <si>
    <t>-1990382009</t>
  </si>
  <si>
    <t>KEP-C6A-S-HD</t>
  </si>
  <si>
    <t xml:space="preserve">Patch panel Cat.6A 24xRJ45/s, čierny, komplet osadený, KELine alebo ekvivalent </t>
  </si>
  <si>
    <t>-213208384</t>
  </si>
  <si>
    <t>5014A-B1018</t>
  </si>
  <si>
    <t>Tango Nosná maska kom. zásuvky dvojnás.; čierna</t>
  </si>
  <si>
    <t>61638804</t>
  </si>
  <si>
    <t>3901A-B10 B</t>
  </si>
  <si>
    <t>Tango Rámček jednonásobný; biela</t>
  </si>
  <si>
    <t>1871233707</t>
  </si>
  <si>
    <t>5014A-A100 B</t>
  </si>
  <si>
    <t>Tango Kryt zásuvky komunikačnej; biela</t>
  </si>
  <si>
    <t>1508812929</t>
  </si>
  <si>
    <t>KEJ-C6A-S-HD</t>
  </si>
  <si>
    <t xml:space="preserve">Keystone Jack, RJ45/s, Cat.6A, KELine, KEJ-C6A-S-HD alebo ekvivalent </t>
  </si>
  <si>
    <t>382613286</t>
  </si>
  <si>
    <t>Pol60</t>
  </si>
  <si>
    <t xml:space="preserve">Krabica univerzálna z PVC KU 68, </t>
  </si>
  <si>
    <t>14090073</t>
  </si>
  <si>
    <t>601140-APKEJ-C6A-S-</t>
  </si>
  <si>
    <t xml:space="preserve">Zásuvka povrchová Modulo50, 2xRJ45/s, Cat.6A, komplet osadená, KELine alebo ekvivalent </t>
  </si>
  <si>
    <t>-1288450174</t>
  </si>
  <si>
    <t>KEL-C6A-P-005</t>
  </si>
  <si>
    <t>Patch kábel STP, Cat.6A - 0.5 m, LSOH bezhalogénový,</t>
  </si>
  <si>
    <t>1794967412</t>
  </si>
  <si>
    <t>KEL-C6A-P-010</t>
  </si>
  <si>
    <t xml:space="preserve">Patch kábel STP, Cat.6A - 1 m, LSOH bezhalogénový, </t>
  </si>
  <si>
    <t>-2029070808</t>
  </si>
  <si>
    <t>KEL-C6A-P-015</t>
  </si>
  <si>
    <t xml:space="preserve">Patch kábel STP, Cat.6A - 1.5 m, LSOH bezhalogénový, </t>
  </si>
  <si>
    <t>1082337537</t>
  </si>
  <si>
    <t>KEL-C6A-P-020</t>
  </si>
  <si>
    <t xml:space="preserve">Patch kábel STP, Cat.6A - 2 m, LSOH bezhalogénový, </t>
  </si>
  <si>
    <t>1223765219</t>
  </si>
  <si>
    <t>Pol19</t>
  </si>
  <si>
    <t>Drobný inštalačný materiál</t>
  </si>
  <si>
    <t>-552703258</t>
  </si>
  <si>
    <t>ŠK - MONTÁŽ</t>
  </si>
  <si>
    <t>Pol61</t>
  </si>
  <si>
    <t>Montáž závesného rozvadzača 19" 18U (600x495)</t>
  </si>
  <si>
    <t>1590621503</t>
  </si>
  <si>
    <t>Pol62</t>
  </si>
  <si>
    <t>Montáž stojanového rozvadzača 19",42U,45U, (600x600, 600x800, 800x600, 800x800)</t>
  </si>
  <si>
    <t>366562843</t>
  </si>
  <si>
    <t>Pol63</t>
  </si>
  <si>
    <t>Montáž rozvodného panelu, s prepäťovou ochranou</t>
  </si>
  <si>
    <t>-271705508</t>
  </si>
  <si>
    <t>Pol64</t>
  </si>
  <si>
    <t>Montáž optického patch panelu</t>
  </si>
  <si>
    <t>-1345375421</t>
  </si>
  <si>
    <t>Pol65</t>
  </si>
  <si>
    <t>Montáž držiaka patch káblov</t>
  </si>
  <si>
    <t>-570350264</t>
  </si>
  <si>
    <t>Pol66</t>
  </si>
  <si>
    <t>Montáž tieneného patch panelu, 24xRJ45</t>
  </si>
  <si>
    <t>-2063168817</t>
  </si>
  <si>
    <t>Pol67</t>
  </si>
  <si>
    <t>Zapojenie jedneho portu do patch panelu - 1xRJ45</t>
  </si>
  <si>
    <t>-1586903431</t>
  </si>
  <si>
    <t>Pol68</t>
  </si>
  <si>
    <t>Montáž krabice prístrojovej KU 68</t>
  </si>
  <si>
    <t>-918502683</t>
  </si>
  <si>
    <t>Pol69</t>
  </si>
  <si>
    <t>Montáž zásuvky 2xRJ45 pod omietku</t>
  </si>
  <si>
    <t>-659950690</t>
  </si>
  <si>
    <t>Pol70</t>
  </si>
  <si>
    <t>Zapojenie zásuvky 2xRJ45</t>
  </si>
  <si>
    <t>-751915895</t>
  </si>
  <si>
    <t>Pol71</t>
  </si>
  <si>
    <t>Káblová forma v rozvádzači</t>
  </si>
  <si>
    <t>2054602269</t>
  </si>
  <si>
    <t>Pol72</t>
  </si>
  <si>
    <t>Ukončenie optických káblov vyvedením vlákna v kazete</t>
  </si>
  <si>
    <t>-734660778</t>
  </si>
  <si>
    <t>Pol73</t>
  </si>
  <si>
    <t>Spájanie optických vlákien, zvarovaním, miestna sieť, meranie a vystavenie meracieho protokolu</t>
  </si>
  <si>
    <t>mer</t>
  </si>
  <si>
    <t>1847152289</t>
  </si>
  <si>
    <t>Pol74</t>
  </si>
  <si>
    <t>Značenie zásuviek</t>
  </si>
  <si>
    <t>-479211893</t>
  </si>
  <si>
    <t>Pol75</t>
  </si>
  <si>
    <t>Značenie prípojných miest na strane rozvadzača</t>
  </si>
  <si>
    <t>305217214</t>
  </si>
  <si>
    <t>Pol76</t>
  </si>
  <si>
    <t>Meranie certifikácie cat.6A, vystavenie protokolu</t>
  </si>
  <si>
    <t>-1047103747</t>
  </si>
  <si>
    <t>Káble</t>
  </si>
  <si>
    <t>KE550HS23/1E-B2ca</t>
  </si>
  <si>
    <t xml:space="preserve">KELine kábel Cat 6A, STP, LSOH, B2ca - s1, d1, a1 alebo ekvivalent </t>
  </si>
  <si>
    <t>-1739046887</t>
  </si>
  <si>
    <t>TB12OS2-B2ca</t>
  </si>
  <si>
    <t xml:space="preserve">Optický kábel TB 12-vláknový OS2 (9/125µm), LSOH, KELine, B2ca s1d1a1 alebo ekvivalent </t>
  </si>
  <si>
    <t>-899910019</t>
  </si>
  <si>
    <t>Pol77</t>
  </si>
  <si>
    <t>Rúrka ohybná PVC Ø25mm, 750 N / 5 cm</t>
  </si>
  <si>
    <t>1996604457</t>
  </si>
  <si>
    <t>Pol78</t>
  </si>
  <si>
    <t>Rúrka ohybná PVC Ø32mm, 750 N / 5 cm</t>
  </si>
  <si>
    <t>552536500</t>
  </si>
  <si>
    <t>Pol79</t>
  </si>
  <si>
    <t>Rúrka ohybná PVC Ø40mm, 750 N / 5 cm</t>
  </si>
  <si>
    <t>2035539993</t>
  </si>
  <si>
    <t>Pol80</t>
  </si>
  <si>
    <t>Hmoždinka pre viazacie pásiky 839.39/101 8mm 40mm čierna</t>
  </si>
  <si>
    <t>-2130974118</t>
  </si>
  <si>
    <t>Pol81</t>
  </si>
  <si>
    <t>Páska viazacia 4,8x290mm</t>
  </si>
  <si>
    <t>882667280</t>
  </si>
  <si>
    <t>ARK-211100</t>
  </si>
  <si>
    <t>Káblový žľab M2 100/50</t>
  </si>
  <si>
    <t>-780002382</t>
  </si>
  <si>
    <t>ARK-213010</t>
  </si>
  <si>
    <t>Spojka žľabu SZM 1</t>
  </si>
  <si>
    <t>711021411</t>
  </si>
  <si>
    <t>ARK-216010</t>
  </si>
  <si>
    <t>Podpera PZM 100</t>
  </si>
  <si>
    <t>-235119681</t>
  </si>
  <si>
    <t>ARK-219021</t>
  </si>
  <si>
    <t>Závitová tyč 8mm/1m</t>
  </si>
  <si>
    <t>1923787308</t>
  </si>
  <si>
    <t>ARK-219065</t>
  </si>
  <si>
    <t>Kovová hmoždinka M8</t>
  </si>
  <si>
    <t>-804079407</t>
  </si>
  <si>
    <t>ARK-219103</t>
  </si>
  <si>
    <t>Šroub vratový M6/16 (Bal = 100 Ks)</t>
  </si>
  <si>
    <t>-439189215</t>
  </si>
  <si>
    <t>ARK-219411</t>
  </si>
  <si>
    <t>Matica M6 límcová (Bal = 100 Ks)</t>
  </si>
  <si>
    <t>bal</t>
  </si>
  <si>
    <t>809160216</t>
  </si>
  <si>
    <t>Pol55</t>
  </si>
  <si>
    <t>Protipožiarny tmel Hilti, 6 kg</t>
  </si>
  <si>
    <t>-1687630769</t>
  </si>
  <si>
    <t>1674695527</t>
  </si>
  <si>
    <t>KÁBLOVÉ TRASY - MONT</t>
  </si>
  <si>
    <t>Pol82</t>
  </si>
  <si>
    <t>Vyznačenie trasy vedenia podľa plánu</t>
  </si>
  <si>
    <t>-498105241</t>
  </si>
  <si>
    <t>Pol83</t>
  </si>
  <si>
    <t>Prieraz steny</t>
  </si>
  <si>
    <t>-1848928161</t>
  </si>
  <si>
    <t>Pol84</t>
  </si>
  <si>
    <t xml:space="preserve">Kábel volne uložený na  kabelovú lávku, alebo do žľabu, zatiahnutý do rúrky</t>
  </si>
  <si>
    <t>1994690721</t>
  </si>
  <si>
    <t>Pol85</t>
  </si>
  <si>
    <t>Rúrka ohybná elektroinštalačná typ 1425, uložená voľne</t>
  </si>
  <si>
    <t>-336843363</t>
  </si>
  <si>
    <t>Pol58</t>
  </si>
  <si>
    <t>Osadenie príchytky, vyvŕt.diery,zatlač.príchytky,v tvrdom kameni,betóne,železobetóne D 6 mm</t>
  </si>
  <si>
    <t>475869452</t>
  </si>
  <si>
    <t>Pol86</t>
  </si>
  <si>
    <t>Žľab káblový 100x50, priestorová závesná montáž na podpery a závitové tyče, úchytenie do betónového stropu</t>
  </si>
  <si>
    <t>61269275</t>
  </si>
  <si>
    <t>Pol33</t>
  </si>
  <si>
    <t>Vysekanie drážky v murive/ stene pre káblovú trasu</t>
  </si>
  <si>
    <t>-1602955485</t>
  </si>
  <si>
    <t>Pol59</t>
  </si>
  <si>
    <t>Tesnenie prestupov káblov cez stenu, plocha otvoru do 0,006 m2, zaplnenie 30%, protipožiarnym tmelom El90</t>
  </si>
  <si>
    <t>157311240</t>
  </si>
  <si>
    <t>Pol87</t>
  </si>
  <si>
    <t>Nešpecifikované pomocné práce</t>
  </si>
  <si>
    <t>-1071823934</t>
  </si>
  <si>
    <t>Pol88</t>
  </si>
  <si>
    <t>Prekládka stĺpa s kamerami parkovacieho systému - demontáž stĺpu, vyfrézovanie ryhy v asfalte pre posunutie kabeláže v zemnom výkope, prekládka kabeláže, montáž stĺpa na nové miesto, ukončenie kabeláže a uvedenie do prevádzk</t>
  </si>
  <si>
    <t>2053947991</t>
  </si>
  <si>
    <t>TECHNICKÁ DOKUMENTÁC</t>
  </si>
  <si>
    <t>Pol42</t>
  </si>
  <si>
    <t>Zakreslenie porealizačného stavu</t>
  </si>
  <si>
    <t>-2002822562</t>
  </si>
  <si>
    <t>VEDĽAJŠIE ROZPOČTOVÉ</t>
  </si>
  <si>
    <t>Pol43</t>
  </si>
  <si>
    <t>Transportná réžia</t>
  </si>
  <si>
    <t>-1079571695</t>
  </si>
  <si>
    <t>Pol44</t>
  </si>
  <si>
    <t>Podiel pridružených výkonov</t>
  </si>
  <si>
    <t>758063242</t>
  </si>
  <si>
    <t>-1410409639</t>
  </si>
  <si>
    <t>-849760152</t>
  </si>
  <si>
    <t>773360533</t>
  </si>
  <si>
    <t>1126949552</t>
  </si>
  <si>
    <t>-1558643695</t>
  </si>
  <si>
    <t>1197453007</t>
  </si>
  <si>
    <t>-497085844</t>
  </si>
  <si>
    <t>-2116939823</t>
  </si>
  <si>
    <t xml:space="preserve">08 - SO 01.6  Športova hala - zariadenie na odvod dymu a tepla</t>
  </si>
  <si>
    <t xml:space="preserve">D1 - Zariadenie na odvod dymuj a tepla </t>
  </si>
  <si>
    <t xml:space="preserve">Zariadenie na odvod dymuj a tepla </t>
  </si>
  <si>
    <t>Pol13</t>
  </si>
  <si>
    <t xml:space="preserve">Požiarny stenový ventilátor THT 71-4T- 3 alebo ekvivalent </t>
  </si>
  <si>
    <t>1584390778</t>
  </si>
  <si>
    <t>Pol14</t>
  </si>
  <si>
    <t xml:space="preserve">Fasádna žalúziová klapka mcrLAM 4- 100   Ovládanie 24 V  RAL žalúzií podľa požiadavky stavby alebo ekvivalent  </t>
  </si>
  <si>
    <t>798424225</t>
  </si>
  <si>
    <t>Pol15</t>
  </si>
  <si>
    <t xml:space="preserve">Hranaté potrubie pre odvod dymu a tepla E multi- požiarne izolované Fpr EN 12101-7 a EN 1366-9,  do obvodu 3200 mm, podiel tvaroviek 15 % alebo ekvivalent </t>
  </si>
  <si>
    <t>29306953</t>
  </si>
  <si>
    <t>Pol16</t>
  </si>
  <si>
    <t xml:space="preserve">Elektrický ovládací panel  pre ventilátory</t>
  </si>
  <si>
    <t>-1663974255</t>
  </si>
  <si>
    <t>Pol17</t>
  </si>
  <si>
    <t>Doprava, montáž, revízie, uvedenie do prevádzky, školenie</t>
  </si>
  <si>
    <t>-797884091</t>
  </si>
  <si>
    <t>-449794124</t>
  </si>
  <si>
    <t>2019089694</t>
  </si>
  <si>
    <t>1069568557</t>
  </si>
  <si>
    <t>-1610638373</t>
  </si>
  <si>
    <t>-1165758120</t>
  </si>
  <si>
    <t>519792852</t>
  </si>
  <si>
    <t>-923433408</t>
  </si>
  <si>
    <t>1781411370</t>
  </si>
  <si>
    <t xml:space="preserve">09 - SO 01.7  Športova hala - EPS </t>
  </si>
  <si>
    <t>2X-F1-FB2-24</t>
  </si>
  <si>
    <t xml:space="preserve">Adresovateľná ústredňa 2X s IP, 1 slučka 128 adries (max 128 adr/sl), 512 zón, vstupy: 2, stráž. výstupy: 4 + požiar + porucha, sieťovateľná s 1X a 2X (doplniť  2010-2-NB), miesto pre 2 x 7,2 / 17 Ah aku, veľká skriňa, IP30 alebo ekvivalent </t>
  </si>
  <si>
    <t>-1410017908</t>
  </si>
  <si>
    <t>2010-2-232-KIT</t>
  </si>
  <si>
    <t xml:space="preserve">Sada pre oživenie portu RS232 na ústredniach 2X (optoizolátor 2010-2-232-IB, RS232 kábel, redukcia DB9/DB25) alebo ekvivalent </t>
  </si>
  <si>
    <t>2133332423</t>
  </si>
  <si>
    <t>GECON7</t>
  </si>
  <si>
    <t xml:space="preserve">GSM univerzálny komunikátor, 4 vstupy (stav/poplach) s SMS na 4 tel. čísla, 1 x  RS232C - tlač udalostí s ATS Classic alebo 2X-F pre užívateľa, 1 x relé (porucha GSM / ovládanie cez SMS),  8 - 16 Vjs / 25 - 250 mA, iba DPS alebo ekvivalent </t>
  </si>
  <si>
    <t>1309049452</t>
  </si>
  <si>
    <t>Pol18</t>
  </si>
  <si>
    <t>Menič napätia 24V/12V</t>
  </si>
  <si>
    <t>1489304308</t>
  </si>
  <si>
    <t>BS131N</t>
  </si>
  <si>
    <t>Akumulátor 12V/18 Ah, 181 x 76 x 167 mm, VdS</t>
  </si>
  <si>
    <t>-751162918</t>
  </si>
  <si>
    <t>DP2061N</t>
  </si>
  <si>
    <t>Optický hlásič série 2000 so svorkou na paralelnú signalizáciu, vymeniteľná/servisovateľná komôrka, biela, IP43</t>
  </si>
  <si>
    <t>-1535159418</t>
  </si>
  <si>
    <t>DB2002</t>
  </si>
  <si>
    <t>Základňa pre hlásiče série 2000, 10 cm, 4 svorky , biela</t>
  </si>
  <si>
    <t>-247260409</t>
  </si>
  <si>
    <t>DB2016</t>
  </si>
  <si>
    <t>Izolátorová pätica pre hlásiče série 2000, 10 cm, LED indikácia izolácie, odpája (–), odp. každých 10 zariadení, biela</t>
  </si>
  <si>
    <t>1151604032</t>
  </si>
  <si>
    <t>DM2010</t>
  </si>
  <si>
    <t xml:space="preserve">Tlačidlový adresovateľný hlásič (piktogram horiaceho domu), Typ A - priamy, vrátane krabice na omietku a sklíčka, červený, IP24D, protokol 2000 alebo ekvivalent </t>
  </si>
  <si>
    <t>1328901870</t>
  </si>
  <si>
    <t>IO2034NC</t>
  </si>
  <si>
    <t>Modul 4 x strážený vstup, 4 x relé výstup, v montážnej krabici, biely plast, IP40, protokol 2000</t>
  </si>
  <si>
    <t>-1325938554</t>
  </si>
  <si>
    <t>FD810R-N</t>
  </si>
  <si>
    <t>Konvenčný lineárny dymový hlásič s automatickou korekciou, dosah 50 - 100 m (podporuje riadenie dvoch detektorov nezávisle), laserový zameriavač, IP54</t>
  </si>
  <si>
    <t>9363413</t>
  </si>
  <si>
    <t>FD810RH-N</t>
  </si>
  <si>
    <t xml:space="preserve">Doplnkový lineárny dymový hlásič, dosah 50 - 100m, pre použitie s FD805R-N alebo FD810R-N alebo ekvivalent </t>
  </si>
  <si>
    <t>979765810</t>
  </si>
  <si>
    <t>SC008</t>
  </si>
  <si>
    <t>Testovací aerosól pre opto-dymové hlásiče</t>
  </si>
  <si>
    <t>822319842</t>
  </si>
  <si>
    <t>STX2402-E</t>
  </si>
  <si>
    <t xml:space="preserve">CPR EN54-4 certifikovaný zdroj pre EPS, 24 V/2 A + 0.7 A, miesto pre 2 x 2,1 / 7,2 / 17 Ah aku, 400 x 420 x 80 mm, -10 – +40°C alebo ekvivalent </t>
  </si>
  <si>
    <t>1925361985</t>
  </si>
  <si>
    <t>BS127N</t>
  </si>
  <si>
    <t>Akumulátor 12V/7,2 Ah, 151 x 94 x 65 mm, VdS</t>
  </si>
  <si>
    <t>-1077645096</t>
  </si>
  <si>
    <t>222755628</t>
  </si>
  <si>
    <t>Pol20</t>
  </si>
  <si>
    <t>Montáž základne optického hlásiča</t>
  </si>
  <si>
    <t>7345508</t>
  </si>
  <si>
    <t>Pol21</t>
  </si>
  <si>
    <t>Montáž izolátorovej pätice optického hlásiča</t>
  </si>
  <si>
    <t>-667548517</t>
  </si>
  <si>
    <t>Pol22</t>
  </si>
  <si>
    <t>Montáž a zapojenie optického hlásiča</t>
  </si>
  <si>
    <t>392800759</t>
  </si>
  <si>
    <t>Pol23</t>
  </si>
  <si>
    <t>Montáž tlačidlového hlásiča</t>
  </si>
  <si>
    <t>665271067</t>
  </si>
  <si>
    <t>Pol24</t>
  </si>
  <si>
    <t>Montáž a zapojenie I/O modulu</t>
  </si>
  <si>
    <t>1904189733</t>
  </si>
  <si>
    <t>Pol25</t>
  </si>
  <si>
    <t>Montáž a zapojenie lineárneho hlásiča</t>
  </si>
  <si>
    <t>-685162583</t>
  </si>
  <si>
    <t>Pol26</t>
  </si>
  <si>
    <t>Montáž požiarnej ústredne pre jednu linku, pripojenie vedení, oživenie</t>
  </si>
  <si>
    <t>-609732940</t>
  </si>
  <si>
    <t>Pol27</t>
  </si>
  <si>
    <t>Montáž a zapojenie napájacieho zdroja pre EPS</t>
  </si>
  <si>
    <t>1105567682</t>
  </si>
  <si>
    <t>Pol28</t>
  </si>
  <si>
    <t>Zaškolenie obsluhy systému</t>
  </si>
  <si>
    <t>-568613866</t>
  </si>
  <si>
    <t>Pol29</t>
  </si>
  <si>
    <t>Preskúšanie funkcie požiarnej ústredne, uvedenie do prevádzkového stavu</t>
  </si>
  <si>
    <t>1525905202</t>
  </si>
  <si>
    <t>Pol30</t>
  </si>
  <si>
    <t>Revízia zariadenia EPS v rozsahu 1 ústredňa + 1 opakovač, preskúšanie funkcie, vypracovanie protokolu o revízii</t>
  </si>
  <si>
    <t>ss</t>
  </si>
  <si>
    <t>1626038701</t>
  </si>
  <si>
    <t>Pol31</t>
  </si>
  <si>
    <t>Bezhalogénový kábel JE-H(St)H 1x2x0,8 PS60 B2ca, s1, d1, a1</t>
  </si>
  <si>
    <t>-759119900</t>
  </si>
  <si>
    <t>Pol32</t>
  </si>
  <si>
    <t>Bezhalogénový kábel JE-H(St)H 2x2x0,8 PS60 B2ca, s1, d1, a1</t>
  </si>
  <si>
    <t>316243917</t>
  </si>
  <si>
    <t>HFX 20</t>
  </si>
  <si>
    <t>HFX 20 IEC Ohybná bezhalogénová rúrka, 320N/5cm, -45až90°C</t>
  </si>
  <si>
    <t>-1415356594</t>
  </si>
  <si>
    <t>HFIR 20</t>
  </si>
  <si>
    <t>HFIR 20 IEC Pevná bezhalogénová rúrka, 320N/5cm, -45až90°C</t>
  </si>
  <si>
    <t>-2051317345</t>
  </si>
  <si>
    <t>5225 ZN F</t>
  </si>
  <si>
    <t xml:space="preserve">Príchytka TYP OMEGA, pre priem. 24-29mm, oceľ pozink alebo ekvivalent </t>
  </si>
  <si>
    <t>1921194601</t>
  </si>
  <si>
    <t xml:space="preserve">UDF  10</t>
  </si>
  <si>
    <t xml:space="preserve">Držiak kábla  10mm, pozink.+chróm., E90</t>
  </si>
  <si>
    <t>-1762813321</t>
  </si>
  <si>
    <t>SRO M6x30</t>
  </si>
  <si>
    <t xml:space="preserve">Protipožiarna kotva  M6x30 M6/5, E30</t>
  </si>
  <si>
    <t>308276694</t>
  </si>
  <si>
    <t>-1008173633</t>
  </si>
  <si>
    <t>CP 671-F-18</t>
  </si>
  <si>
    <t>Protipožiarny tmel Hilti, 20 kg</t>
  </si>
  <si>
    <t>94151805</t>
  </si>
  <si>
    <t>1702029087</t>
  </si>
  <si>
    <t>Pol34</t>
  </si>
  <si>
    <t>Prieraz steny pre káblový prechod</t>
  </si>
  <si>
    <t>-924582692</t>
  </si>
  <si>
    <t>Pol35</t>
  </si>
  <si>
    <t>Prieraz medzi poschodiami v betónovej podlahe</t>
  </si>
  <si>
    <t>-1458941476</t>
  </si>
  <si>
    <t>Pol36</t>
  </si>
  <si>
    <t>Natiahnutie kábla, uloženie do rúrky, upevnenie na stropný úchyt</t>
  </si>
  <si>
    <t>1210429728</t>
  </si>
  <si>
    <t>Pol37</t>
  </si>
  <si>
    <t>Natiahnutie a uloženie rúrky ohybnej/pevnej z PVC</t>
  </si>
  <si>
    <t>-1450820286</t>
  </si>
  <si>
    <t>Pol38</t>
  </si>
  <si>
    <t>Osadenie príchytky, vyvŕt.diery,zatlač.príchytky,v tvrdom kameni,betóne,železobetóne D 8 mm</t>
  </si>
  <si>
    <t>1333915653</t>
  </si>
  <si>
    <t>Pol39</t>
  </si>
  <si>
    <t>Meranie kontinuity káblovej slučky</t>
  </si>
  <si>
    <t>-1742679661</t>
  </si>
  <si>
    <t>Pol40</t>
  </si>
  <si>
    <t>Protipožiarna upchávka stenou/stropom</t>
  </si>
  <si>
    <t>-400885647</t>
  </si>
  <si>
    <t>Pol41</t>
  </si>
  <si>
    <t>Nešpecifikované pomocné a drobné stavebné práce</t>
  </si>
  <si>
    <t>-856063207</t>
  </si>
  <si>
    <t>-510353168</t>
  </si>
  <si>
    <t>-1276874559</t>
  </si>
  <si>
    <t>-1622018763</t>
  </si>
  <si>
    <t>-604306099</t>
  </si>
  <si>
    <t>1822688305</t>
  </si>
  <si>
    <t>913464242</t>
  </si>
  <si>
    <t>1534094731</t>
  </si>
  <si>
    <t>2110627568</t>
  </si>
  <si>
    <t>1507790339</t>
  </si>
  <si>
    <t>1498346066</t>
  </si>
  <si>
    <t>1267473210</t>
  </si>
  <si>
    <t xml:space="preserve">10 - SO 01.8  Športova hala - HSP </t>
  </si>
  <si>
    <t>HSP - DODÁVKA - HSP - DODÁVKA</t>
  </si>
  <si>
    <t>HSP - MONTÁŽ - HSP - MONTÁŽ</t>
  </si>
  <si>
    <t>KÁBLOVÉ TRASY - DODÁ - KÁBLOVÉ TRASY - DODÁ</t>
  </si>
  <si>
    <t>KÁBLOVÉ TRASY - MONT - KÁBLOVÉ TRASY - MONT</t>
  </si>
  <si>
    <t>TECHNICKÁ DOKUMENTÁC - TECHNICKÁ DOKUMENTÁC</t>
  </si>
  <si>
    <t>VEDĽAJŠIE ROZPOČTOVÉ - VEDĽAJŠIE ROZPOČTOVÉ</t>
  </si>
  <si>
    <t>HSP - DODÁVKA</t>
  </si>
  <si>
    <t>BS132N</t>
  </si>
  <si>
    <t>Akumulátor 12V/45 Ah, 166x196x169 mm</t>
  </si>
  <si>
    <t>784175422</t>
  </si>
  <si>
    <t>CELL10BT/EN</t>
  </si>
  <si>
    <t xml:space="preserve">Projektor obojsmerný, kov, ø140x196 mm, 20/10/5/2,5 W / 100 V, 120-18.000 Hz, keramická svorkovnica, tep. poistka,  IP66</t>
  </si>
  <si>
    <t>61744119</t>
  </si>
  <si>
    <t>CELL20T/EN</t>
  </si>
  <si>
    <t xml:space="preserve">Projektor, kov, ø140x191 mm, 20/10/5/2,5 W / 100 V, 110-18.000 Hz, keramická svorkovnica, tep. poistka,  IP66</t>
  </si>
  <si>
    <t>-691337451</t>
  </si>
  <si>
    <t>DAL 165/10 PP</t>
  </si>
  <si>
    <t>Nástenný kovový kruhový reproduktor, ø170x75, konštrukcia ø165mm, 10-6-3-1,5 W / 100 V, 225-22.200 Hz, keramická svorkovnica</t>
  </si>
  <si>
    <t>1657520554</t>
  </si>
  <si>
    <t>DEL 130/10 PP</t>
  </si>
  <si>
    <t xml:space="preserve">Stropný kovový reproduktor, ø180 /130 mm, konštrukcia ø130mm,  10/6/3/1,5 W / 100 V, 210 - 17 100 Hz, požiarny kryt, keramická svorkovnica</t>
  </si>
  <si>
    <t>-1251012248</t>
  </si>
  <si>
    <t>EVO-1240-6</t>
  </si>
  <si>
    <t>Integrovaný systém HSP v skrini so zdrojom, 2 x 580 W + záložný zosilňovač 580 W, konfigurácia 6 zón A / B (12 liniek) / 580 W, konfigurácia 2 zóny (12 liniek) / 1000 W, ovládací panel s mikrofónom, miesto na aku. 4 x 40 Ah, 720 x 700 x 320 mm</t>
  </si>
  <si>
    <t>455674655</t>
  </si>
  <si>
    <t>EVO-4444-1</t>
  </si>
  <si>
    <t xml:space="preserve">EOL  vyváženie na ukončenie linky</t>
  </si>
  <si>
    <t>-2132457525</t>
  </si>
  <si>
    <t>Pol45</t>
  </si>
  <si>
    <t>-1246625117</t>
  </si>
  <si>
    <t>HSP - MONTÁŽ</t>
  </si>
  <si>
    <t>Pol46</t>
  </si>
  <si>
    <t>Montáž rozhlasovej ústredne so smerovačom pre požiarný rozhlas</t>
  </si>
  <si>
    <t>-518344628</t>
  </si>
  <si>
    <t>Pol47</t>
  </si>
  <si>
    <t>Montáž dosky dohľadu</t>
  </si>
  <si>
    <t>1060256566</t>
  </si>
  <si>
    <t>Pol48</t>
  </si>
  <si>
    <t>Montáž reproduktora stropného,upevnenie,pripojenie,nastavenie, do 6 W</t>
  </si>
  <si>
    <t>-1052522968</t>
  </si>
  <si>
    <t>Pol49</t>
  </si>
  <si>
    <t>Montáž reproduktora do 6 W nastenného skrinkového,upevnenie,pripojenie,odskúšanie</t>
  </si>
  <si>
    <t>-373951655</t>
  </si>
  <si>
    <t>Pol50</t>
  </si>
  <si>
    <t>Montáž zvukového projektora, upevnenie,pripojenie,odskúšanie</t>
  </si>
  <si>
    <t>1909396665</t>
  </si>
  <si>
    <t>Pol51</t>
  </si>
  <si>
    <t>Skúšanie reproduktora s regulátorom hlasitosti pri 1 programovej ústredni</t>
  </si>
  <si>
    <t>445473561</t>
  </si>
  <si>
    <t>Pol52</t>
  </si>
  <si>
    <t>Zapojenie a naprogramovanie systému</t>
  </si>
  <si>
    <t>-2129565680</t>
  </si>
  <si>
    <t>Pol53</t>
  </si>
  <si>
    <t>Revízia, správa o východiskovej revízii, certifikáty, zaškolenie</t>
  </si>
  <si>
    <t>1101817455</t>
  </si>
  <si>
    <t>KÁBLOVÉ TRASY - DODÁ</t>
  </si>
  <si>
    <t>Pol54</t>
  </si>
  <si>
    <t>Kábel pevný CXKH-V-O 2x1,5 FE180/E60 B2cas1d0a1</t>
  </si>
  <si>
    <t>-256557842</t>
  </si>
  <si>
    <t>-503185103</t>
  </si>
  <si>
    <t xml:space="preserve">Protipožiarny tmel Hilti, 6 kg alebo ekvivalent </t>
  </si>
  <si>
    <t>-568807889</t>
  </si>
  <si>
    <t>Pol56</t>
  </si>
  <si>
    <t>Nešpecifikovaný drobný inštalačný a pomocný materiál</t>
  </si>
  <si>
    <t>-286528180</t>
  </si>
  <si>
    <t>223887781</t>
  </si>
  <si>
    <t>-1072057458</t>
  </si>
  <si>
    <t>1457653662</t>
  </si>
  <si>
    <t>-1539081563</t>
  </si>
  <si>
    <t>705035703</t>
  </si>
  <si>
    <t>-1543644582</t>
  </si>
  <si>
    <t>727380589</t>
  </si>
  <si>
    <t>-603527919</t>
  </si>
  <si>
    <t>Pol57</t>
  </si>
  <si>
    <t>Forma káblová do 5x2</t>
  </si>
  <si>
    <t>-373548863</t>
  </si>
  <si>
    <t>-283384981</t>
  </si>
  <si>
    <t>-1257356111</t>
  </si>
  <si>
    <t>1729639237</t>
  </si>
  <si>
    <t>-1893949707</t>
  </si>
  <si>
    <t>17563723</t>
  </si>
  <si>
    <t>-1528984200</t>
  </si>
  <si>
    <t>-1025718704</t>
  </si>
  <si>
    <t>1463065213</t>
  </si>
  <si>
    <t>-1650147479</t>
  </si>
  <si>
    <t>301134254</t>
  </si>
  <si>
    <t>1633395278</t>
  </si>
  <si>
    <t>606565466</t>
  </si>
  <si>
    <t>-1061580972</t>
  </si>
  <si>
    <t xml:space="preserve">11 - SO 02 Vodovodná prípojka </t>
  </si>
  <si>
    <t xml:space="preserve">HSV - Práce a dodávky HSV   </t>
  </si>
  <si>
    <t xml:space="preserve">    1 - Zemné práce   </t>
  </si>
  <si>
    <t xml:space="preserve">    2 - Zakladanie   </t>
  </si>
  <si>
    <t xml:space="preserve">    3 - Zvislé a kompletné konštrukcie   </t>
  </si>
  <si>
    <t xml:space="preserve">    4 - Vodorovné konštrukcie   </t>
  </si>
  <si>
    <t xml:space="preserve">    5 - Komunikácie   </t>
  </si>
  <si>
    <t xml:space="preserve">    8 - Rúrové vedenie   </t>
  </si>
  <si>
    <t xml:space="preserve">    9 - Ostatné konštrukcie a práce-búranie   </t>
  </si>
  <si>
    <t xml:space="preserve">PSV - Práce a dodávky PSV   </t>
  </si>
  <si>
    <t xml:space="preserve">    711 - Izolácie proti vode a vlhkosti   </t>
  </si>
  <si>
    <t xml:space="preserve">    722 - Zdravotechnika - vnútorný vodovod   </t>
  </si>
  <si>
    <t xml:space="preserve">    734 - Ústredné kúrenie - armatúry   </t>
  </si>
  <si>
    <t xml:space="preserve">Práce a dodávky HSV   </t>
  </si>
  <si>
    <t xml:space="preserve">Zemné práce   </t>
  </si>
  <si>
    <t>113106122.S</t>
  </si>
  <si>
    <t xml:space="preserve">Rozoberanie dlažby pre peších, z kamenných dlaždíc alebo dosiek,  -0,24000t</t>
  </si>
  <si>
    <t>1232026599</t>
  </si>
  <si>
    <t>113107123.S</t>
  </si>
  <si>
    <t xml:space="preserve">Odstránenie krytu v ploche  do 200 m2 z kameniva hrubého drveného, hr.200 do 300 mm,  -0,40000t</t>
  </si>
  <si>
    <t>-186066194</t>
  </si>
  <si>
    <t>113107131.S</t>
  </si>
  <si>
    <t xml:space="preserve">Odstránenie krytu v ploche do 200 m2 z betónu prostého, hr. vrstvy do 150 mm,  -0,22500t</t>
  </si>
  <si>
    <t>521639468</t>
  </si>
  <si>
    <t>113107143.S</t>
  </si>
  <si>
    <t xml:space="preserve">Odstránenie krytu asfaltového v ploche do 200 m2, hr. nad 100 do 150 mm,  -0,31600t</t>
  </si>
  <si>
    <t>2093641453</t>
  </si>
  <si>
    <t>131301201.S</t>
  </si>
  <si>
    <t>Výkop zapaženej jamy horn. 4 do 100 m3</t>
  </si>
  <si>
    <t>-743247509</t>
  </si>
  <si>
    <t>131301209.S</t>
  </si>
  <si>
    <t>Príplatok za lepivosť pri hĺbení zapažených jám a zárezov s urovnaním dna v hornine 4</t>
  </si>
  <si>
    <t>-734437611</t>
  </si>
  <si>
    <t>132301201.S</t>
  </si>
  <si>
    <t>Výkop ryhy šírky 600-2000mm hor 4 do 100 m3</t>
  </si>
  <si>
    <t>1064902822</t>
  </si>
  <si>
    <t>132301209.S</t>
  </si>
  <si>
    <t>Príplatok za lepivosť pri hĺbení rýh š. nad 600 do 2 000 mm zapažených i nezapažených, s urovnaním dna v hornine 4</t>
  </si>
  <si>
    <t>-530101756</t>
  </si>
  <si>
    <t>141721116.S</t>
  </si>
  <si>
    <t>Riadené horizont. vŕtanie v hornine tr.1-4 pre pretláč. PE rúr, hĺbky do 6m, vonk. priem.cez 160 do 225mm</t>
  </si>
  <si>
    <t>2045833157</t>
  </si>
  <si>
    <t>141721117.S</t>
  </si>
  <si>
    <t>Riadené horizont. vŕtanie v hornine tr.1-4 pre pretláč. PE rúr, hĺbky do 6m, vonk. priem.cez 225 do 315mm</t>
  </si>
  <si>
    <t>1509406964</t>
  </si>
  <si>
    <t>-916834231</t>
  </si>
  <si>
    <t>-323756529</t>
  </si>
  <si>
    <t>161101501.S</t>
  </si>
  <si>
    <t>Zvislé premiestnenie výkopku z horniny I až IV, nosením za každé 3 m výšky</t>
  </si>
  <si>
    <t>2004401429</t>
  </si>
  <si>
    <t>-1788642768</t>
  </si>
  <si>
    <t>-185667949</t>
  </si>
  <si>
    <t>162501105.S</t>
  </si>
  <si>
    <t>Vodorovné premiestnenie výkopku po spevnenej ceste z horniny tr.1-4, do 100 m3, príplatok k cene za každých ďalšich a začatých 1000 m</t>
  </si>
  <si>
    <t>263342590</t>
  </si>
  <si>
    <t>-979991891</t>
  </si>
  <si>
    <t>-1431334486</t>
  </si>
  <si>
    <t>-1542338519</t>
  </si>
  <si>
    <t>-1709277821</t>
  </si>
  <si>
    <t>1670393066</t>
  </si>
  <si>
    <t>263774666</t>
  </si>
  <si>
    <t xml:space="preserve">Zakladanie   </t>
  </si>
  <si>
    <t>273311116.S</t>
  </si>
  <si>
    <t>Základové dosky mostných konštrukcií z betónu prostého tr. C 16/20</t>
  </si>
  <si>
    <t>-1217741313</t>
  </si>
  <si>
    <t>273354111.S</t>
  </si>
  <si>
    <t>Debnenie základových dosiek mostných konštrukcií - zhotovenie</t>
  </si>
  <si>
    <t>-1380033579</t>
  </si>
  <si>
    <t>273354211.S</t>
  </si>
  <si>
    <t xml:space="preserve">Debnenie základových dosiek mostných konštrukcií  - odstránenie</t>
  </si>
  <si>
    <t>1372308249</t>
  </si>
  <si>
    <t xml:space="preserve">Zvislé a kompletné konštrukcie   </t>
  </si>
  <si>
    <t>372383112.S</t>
  </si>
  <si>
    <t>Opory tunelov, tunel jednokoľajový v hornine I.stupňa raziteľnosti suchej, betón tr. C 8/10</t>
  </si>
  <si>
    <t>405020678</t>
  </si>
  <si>
    <t xml:space="preserve">Vodorovné konštrukcie   </t>
  </si>
  <si>
    <t>451541111.S</t>
  </si>
  <si>
    <t>Lôžko pod potrubie, stoky a drobné objekty, v otvorenom výkope zo štrkodrvy 0-63 mm</t>
  </si>
  <si>
    <t>319813431</t>
  </si>
  <si>
    <t>-397739968</t>
  </si>
  <si>
    <t>-1508971579</t>
  </si>
  <si>
    <t xml:space="preserve">Komunikácie   </t>
  </si>
  <si>
    <t>564811111.S</t>
  </si>
  <si>
    <t>Podklad zo štrkodrviny s rozprestretím a zhutnením, po zhutnení hr. 50 mm</t>
  </si>
  <si>
    <t>-1254038875</t>
  </si>
  <si>
    <t>566902134.S</t>
  </si>
  <si>
    <t>Vyspravenie podkladu po prekopoch inžinierskych sietí plochy do 15 m2 kamenivom hrubým drveným, po zhutnení hr. 250 mm</t>
  </si>
  <si>
    <t>1842266462</t>
  </si>
  <si>
    <t>566902152.S</t>
  </si>
  <si>
    <t>Vyspravenie podkladu po prekopoch inžinierskych sietí plochy do 15 m2 asfaltovým betónom ACP, po zhutnení hr. 150 mm</t>
  </si>
  <si>
    <t>1210874302</t>
  </si>
  <si>
    <t>566902262.S</t>
  </si>
  <si>
    <t>Vyspravenie podkladu po prekopoch inžinierskych sietí plochy nad 15 m2 podkladovým betónom PB I tr. C 20/25 hr. 150 mm</t>
  </si>
  <si>
    <t>-1457300097</t>
  </si>
  <si>
    <t>596811340.S</t>
  </si>
  <si>
    <t>Kladenie betónovej dlažby s vyplnením škár do lôžka z cementovej malty, veľ. do 0,25 m2 plochy do 50 m2</t>
  </si>
  <si>
    <t>344372706</t>
  </si>
  <si>
    <t xml:space="preserve">Rúrové vedenie   </t>
  </si>
  <si>
    <t>857242121.S</t>
  </si>
  <si>
    <t>Montáž liatinovej tvarovky jednoosovej na potrubí z rúr prírubových DN 80</t>
  </si>
  <si>
    <t>-1628397002</t>
  </si>
  <si>
    <t>552520043900</t>
  </si>
  <si>
    <t>Tvarovka prírubová TP liatinová FF kus, DN 50/400, PN 16 s epoxidovou ochrannou vrstvou, na vodu,</t>
  </si>
  <si>
    <t>887507300</t>
  </si>
  <si>
    <t>552520043700</t>
  </si>
  <si>
    <t xml:space="preserve">Tvarovka prírubová TP liatinová FF kus, DN 50/200, PN 16 s epoxidovou ochrannou vrstvou, na vodu, </t>
  </si>
  <si>
    <t>1141036204</t>
  </si>
  <si>
    <t>552520045800</t>
  </si>
  <si>
    <t>Tvarovka prírubová TP liatinová FF kus, DN 80/600, PN 16 s epoxidovou ochrannou vrstvou, na vodu,</t>
  </si>
  <si>
    <t>590826603</t>
  </si>
  <si>
    <t>552520045900</t>
  </si>
  <si>
    <t xml:space="preserve">Tvarovka prírubová TP liatinová FF kus, DN 80/800, PN 16 s epoxidovou ochrannou vrstvou, na vodu, </t>
  </si>
  <si>
    <t>-857071795</t>
  </si>
  <si>
    <t>552520058300</t>
  </si>
  <si>
    <t xml:space="preserve">Oblúk liatinový prírubový 90°, DN 80, PN 10, 4 otvory, s epoxidovou ochrannou vrstvou, na vodu, </t>
  </si>
  <si>
    <t>-1001826605</t>
  </si>
  <si>
    <t>710208009816</t>
  </si>
  <si>
    <t>Príruba dvojkomorová špeciálna pre liatinové potrubia DN 80/98, PN 16, istené proti posunu, z liatiny, na vodu</t>
  </si>
  <si>
    <t>-843917110</t>
  </si>
  <si>
    <t>855008005016</t>
  </si>
  <si>
    <t>Tvarovka liatinová redukčná FFR, DN 80/50, PN 16 s epoxidovou ochrannou vrstvou, na vodu</t>
  </si>
  <si>
    <t>-1410391470</t>
  </si>
  <si>
    <t>422010000300</t>
  </si>
  <si>
    <t xml:space="preserve">Lapač nečistôt DN 50 s dvojitým sitom z nerezovej ocele, tvárna liatina s epoxidovou úpravou, </t>
  </si>
  <si>
    <t>-1178400866</t>
  </si>
  <si>
    <t>319440008400</t>
  </si>
  <si>
    <t xml:space="preserve">Príruba závitová liatinová s vnútorným závitom DN 50 - 1", PN10, s epoxidovou ochrannou vrstvou, na vodu,  /vzorkovací ventil T50/50/</t>
  </si>
  <si>
    <t>258911644</t>
  </si>
  <si>
    <t>981005000016</t>
  </si>
  <si>
    <t>Montážna vložka - medzikus DN 50, PN 16 epoxidová farba, skrutky pozinkované, na vodu</t>
  </si>
  <si>
    <t>-1832268797</t>
  </si>
  <si>
    <t>9831.4</t>
  </si>
  <si>
    <t>Klapka spätná DN 50, voda a kanál</t>
  </si>
  <si>
    <t>1686763323</t>
  </si>
  <si>
    <t>3390.29</t>
  </si>
  <si>
    <t>Tesnenie s oceľovou výstužou DN 50/PN 10-40, voda a kanál</t>
  </si>
  <si>
    <t>904435385</t>
  </si>
  <si>
    <t>3390.33</t>
  </si>
  <si>
    <t>Tesnenie s oceľovou výstužou DN 80/PN 10-40, voda a kanál</t>
  </si>
  <si>
    <t>959955733</t>
  </si>
  <si>
    <t>857242192.S</t>
  </si>
  <si>
    <t>Príplatok k cene za práce v štôlni, v uzavretom kanáli alebo v objektoch na montáž liatinových tvaroviek jednoosových prírubových DN od 80 do 250</t>
  </si>
  <si>
    <t>69226001</t>
  </si>
  <si>
    <t>857244121.S</t>
  </si>
  <si>
    <t>Montáž liatinovej tvarovky odbočnej na potrubí z rúr prírubových DN 80</t>
  </si>
  <si>
    <t>976318997</t>
  </si>
  <si>
    <t>552520059300</t>
  </si>
  <si>
    <t xml:space="preserve">T-kus prírubový liatinový, DN 50/50, PN 16 s epoxidovou ochrannou vrstvou, na vodu, </t>
  </si>
  <si>
    <t>1730545191</t>
  </si>
  <si>
    <t>857244192.S</t>
  </si>
  <si>
    <t>Príplatok k cene za práce v štôlni, v uzavretom kanáli alebo v objektoch na montáž liatinových tvaroviek odbočných prírubových DN od 80 do 250</t>
  </si>
  <si>
    <t>-906842793</t>
  </si>
  <si>
    <t>857262121.S</t>
  </si>
  <si>
    <t>Montáž liatinovej tvarovky jednoosovej na potrubí z rúr prírubových DN 100</t>
  </si>
  <si>
    <t>751454138</t>
  </si>
  <si>
    <t>552520046400</t>
  </si>
  <si>
    <t xml:space="preserve">Tvarovka prírubová TP liatinová FF kus, DN 100/400, PN 16 s epoxidovou ochrannou vrstvou, na vodu, </t>
  </si>
  <si>
    <t>-1904404076</t>
  </si>
  <si>
    <t>552520046100</t>
  </si>
  <si>
    <t>Tvarovka prírubová TP liatinová FF kus, DN 100/200, PN 16 s epoxidovou ochrannou vrstvou, na vodu,</t>
  </si>
  <si>
    <t>1032822868</t>
  </si>
  <si>
    <t>422010000600</t>
  </si>
  <si>
    <t>Lapač nečistôt DN 100 s dvojitým sitom z nerezovej ocele, tvárna liatina s epoxidovou úpravou,</t>
  </si>
  <si>
    <t>-412921976</t>
  </si>
  <si>
    <t>552520083200</t>
  </si>
  <si>
    <t xml:space="preserve">Montážna vložka pevne nastaviteľná - medzikus DN 100, PN 16 epoxidová farba, skrutky pozinkované, na vodu, </t>
  </si>
  <si>
    <t>52088436</t>
  </si>
  <si>
    <t>552520086200</t>
  </si>
  <si>
    <t>Spätná klapka liatinová DN 100, PN 16, s epoxidovou vrstvou, na vodu,</t>
  </si>
  <si>
    <t>978880671</t>
  </si>
  <si>
    <t>857312121.S</t>
  </si>
  <si>
    <t>Montáž liatinovej tvarovky jednoosovej na potrubí z rúr prírubových DN 150</t>
  </si>
  <si>
    <t>2108026123</t>
  </si>
  <si>
    <t>552520048300</t>
  </si>
  <si>
    <t xml:space="preserve">Tvarovka prírubová TP liatinová FF kus, DN 150/800, PN 16 s epoxidovou ochrannou vrstvou, na vodu, </t>
  </si>
  <si>
    <t>1366640452</t>
  </si>
  <si>
    <t>552520053200</t>
  </si>
  <si>
    <t xml:space="preserve">Prechod prírubový liatinový FFR, DN 150/100, PN 16 s epoxidovou ochrannou vrstvou, na vodu, </t>
  </si>
  <si>
    <t>707114779</t>
  </si>
  <si>
    <t>319440014600</t>
  </si>
  <si>
    <t>Príruba špeciálna DN 150, PN16, D 170 mm, s istením proti posunu pre liatinové potrubia, na vodu,</t>
  </si>
  <si>
    <t>182122687</t>
  </si>
  <si>
    <t>273110004900</t>
  </si>
  <si>
    <t xml:space="preserve">Tesnenie ploché, DN 150, PN 16, na vodu, elastomér s oceľovou vložkou, </t>
  </si>
  <si>
    <t>-161854170</t>
  </si>
  <si>
    <t>2094744135</t>
  </si>
  <si>
    <t>552520053100</t>
  </si>
  <si>
    <t xml:space="preserve">Prechod prírubový liatinový FFR, DN 150/80, PN 16 s epoxidovou ochrannou vrstvou, na vodu, </t>
  </si>
  <si>
    <t>-696609892</t>
  </si>
  <si>
    <t>850015050016</t>
  </si>
  <si>
    <t>Tvarovka prírubová TP liatinová FF kus, DN 150/500, PN 16 s epoxidovou ochrannou vrstvou, na vodu</t>
  </si>
  <si>
    <t>-2077689360</t>
  </si>
  <si>
    <t>1182559359</t>
  </si>
  <si>
    <t>50494</t>
  </si>
  <si>
    <t>Prírubové koleno 90° s pätkou, DN 150 pre potrubie z liatiny + epoxid,</t>
  </si>
  <si>
    <t>1588957353</t>
  </si>
  <si>
    <t>857314121.S</t>
  </si>
  <si>
    <t>Montáž lliatinovej tvarovky odbočnej na potrubí z rúr prírubových DN 150</t>
  </si>
  <si>
    <t>-1370235808</t>
  </si>
  <si>
    <t>552520060700</t>
  </si>
  <si>
    <t>T-kus prírubový liatinový, DN 150/80, PN 16 s epoxidovou ochrannou vrstvou, na vodu,</t>
  </si>
  <si>
    <t>-516262032</t>
  </si>
  <si>
    <t>871251228.S</t>
  </si>
  <si>
    <t>Montáž vodovodného RC potrubia z PE 100 RC SDR11 zváraného elektrotvarovkami D 90x8,2 mm</t>
  </si>
  <si>
    <t>-136429282</t>
  </si>
  <si>
    <t>286130018300</t>
  </si>
  <si>
    <t xml:space="preserve">Rúra dvojvrstvová  na pitnú vodu SDR11, 90x8,2x12 m, materiál: PE 100 RC, </t>
  </si>
  <si>
    <t>1685664296</t>
  </si>
  <si>
    <t>871331236.S</t>
  </si>
  <si>
    <t>Montáž vodovodného RC potrubia z PE 100 RC SDR11 zváraného elektrotvarovkami D 160x14,6 mm</t>
  </si>
  <si>
    <t>1545650346</t>
  </si>
  <si>
    <t>286130019100</t>
  </si>
  <si>
    <t xml:space="preserve">Rúra dvojvrstvová na pitnú vodu SDR11, 160x14,6x12 m, materiál: PE 100 RC, </t>
  </si>
  <si>
    <t>1859510510</t>
  </si>
  <si>
    <t>877251066.S</t>
  </si>
  <si>
    <t>Montáž elektrotvarovky pre vodovodné potrubia z PE 100 D 90 mm</t>
  </si>
  <si>
    <t>-1753317211</t>
  </si>
  <si>
    <t>286530227600</t>
  </si>
  <si>
    <t>Elektrospojka PE 100, na vodu, plyn a kanalizáciu, SDR 11, D 90 mm,</t>
  </si>
  <si>
    <t>653754119</t>
  </si>
  <si>
    <t>FF485527W</t>
  </si>
  <si>
    <t>PET Lemový nákružok PE100 SDR11 L D90</t>
  </si>
  <si>
    <t>-644303035</t>
  </si>
  <si>
    <t>FF440713W</t>
  </si>
  <si>
    <t>PET Čelné tesnenie s oceľovou výstužou, PN16 D90</t>
  </si>
  <si>
    <t>2110218021</t>
  </si>
  <si>
    <t>FF700513W</t>
  </si>
  <si>
    <t>PET Príruba PP-V PN16 / PN10 (skrutky 8xM16) D90DN80</t>
  </si>
  <si>
    <t>-657998863</t>
  </si>
  <si>
    <t>FF485227R</t>
  </si>
  <si>
    <t>PET eletrofkoleno 90° PE100 SDR11 L D90</t>
  </si>
  <si>
    <t>-976793469</t>
  </si>
  <si>
    <t>877331074.S</t>
  </si>
  <si>
    <t>Montáž elektrotvarovky pre vodovodné potrubia z PE 100 D 160 mm</t>
  </si>
  <si>
    <t>1953803122</t>
  </si>
  <si>
    <t>286530228000</t>
  </si>
  <si>
    <t xml:space="preserve">Elektrospojka PE 100, na vodu, plyn a kanalizáciu, SDR 11, D 160 mm, </t>
  </si>
  <si>
    <t>-2110494982</t>
  </si>
  <si>
    <t>FF485830W</t>
  </si>
  <si>
    <t>PET Elektro T-kus, rovnoramenný PE100 SDR11 D160</t>
  </si>
  <si>
    <t>-1590730827</t>
  </si>
  <si>
    <t>FF485531W</t>
  </si>
  <si>
    <t>PET Lemový nákružok PE100 SDR11 L D160</t>
  </si>
  <si>
    <t>1159727724</t>
  </si>
  <si>
    <t>FF700217W</t>
  </si>
  <si>
    <t>PET Príruba PP/Ocel, PN16 / pripoj.rozmer PN10 D160DN150</t>
  </si>
  <si>
    <t>1024519355</t>
  </si>
  <si>
    <t>FF440717W</t>
  </si>
  <si>
    <t>PET Čelné tesnenie s oceľovou výstužou, PN16 D160</t>
  </si>
  <si>
    <t>513254023</t>
  </si>
  <si>
    <t>877351022.S</t>
  </si>
  <si>
    <t>Montáž tvarovky vodovodného potrubia z PE 100 zváranej natupo D 200 mm</t>
  </si>
  <si>
    <t>1784764307</t>
  </si>
  <si>
    <t>286130032000</t>
  </si>
  <si>
    <t xml:space="preserve">Rúra HDPE na vodu PE100 PN10 SDR17 200x11,9x12 m,  /chránička/</t>
  </si>
  <si>
    <t>-328192112</t>
  </si>
  <si>
    <t>877361026.S</t>
  </si>
  <si>
    <t>Montáž tvarovky vodovodného potrubia z PE 100 zváranej natupo D 250 mm</t>
  </si>
  <si>
    <t>-1376217631</t>
  </si>
  <si>
    <t>286130032200</t>
  </si>
  <si>
    <t>Rúra HDPE na vodu PE100 PN10 SDR17 250x14,8x12 m, /chránička/</t>
  </si>
  <si>
    <t>1319265306</t>
  </si>
  <si>
    <t>891241221.S</t>
  </si>
  <si>
    <t>Montáž vodovodnej armatúry na potrubí, posúvač v šachte s ručným kolieskom DN 80</t>
  </si>
  <si>
    <t>1825735955</t>
  </si>
  <si>
    <t>422210004200</t>
  </si>
  <si>
    <t xml:space="preserve">Posúvač s prírubami krátky, typ E2, z liatiny DN 80, PN 16, na vodu, </t>
  </si>
  <si>
    <t>-2092678685</t>
  </si>
  <si>
    <t>551180014900</t>
  </si>
  <si>
    <t xml:space="preserve">Ručné koliesko zo šedej liatiny DN 80 pre armatúry domovej prípojky, uzatváracie uzávery a armatúry Combi, </t>
  </si>
  <si>
    <t>-1401421537</t>
  </si>
  <si>
    <t>891267211.S</t>
  </si>
  <si>
    <t>Montáž vodovodnej armatúry na potrubí, hydrant nadzemný DN 100 - 150</t>
  </si>
  <si>
    <t>1526804191</t>
  </si>
  <si>
    <t>260.5</t>
  </si>
  <si>
    <t xml:space="preserve">Hydrant nadzemný EURO 2000 lomivý 260 SGG DN 150 2B/A RD1.50, voda a kanál alebo ekvivalent </t>
  </si>
  <si>
    <t>-1768785887</t>
  </si>
  <si>
    <t>891311111.S</t>
  </si>
  <si>
    <t>Montáž vodovodného posúvača s osadením zemnej súpravy (bez poklopov) DN 150</t>
  </si>
  <si>
    <t>-893864078</t>
  </si>
  <si>
    <t>422210002900</t>
  </si>
  <si>
    <t>Posúvač s prírubami krátky, typ E2, z liatiny DN 150, PN 16, na vodu,</t>
  </si>
  <si>
    <t>897316389</t>
  </si>
  <si>
    <t>9500E2125150</t>
  </si>
  <si>
    <t>Zemná súprava teleskopická E2 RD=1.30-1.80 m DN 125-150, voda a kanál</t>
  </si>
  <si>
    <t>739151576</t>
  </si>
  <si>
    <t>3481.1</t>
  </si>
  <si>
    <t>Podkladová doska pre posúvače, voda a kanál</t>
  </si>
  <si>
    <t>1606865689</t>
  </si>
  <si>
    <t>1750</t>
  </si>
  <si>
    <t>Poklop uličný "tuhý" pre posúvače, voda a kanál Hawle</t>
  </si>
  <si>
    <t>915815454</t>
  </si>
  <si>
    <t>891311221.S</t>
  </si>
  <si>
    <t>Montáž vodovodnej armatúry na potrubí, posúvač v šachte s ručným kolieskom DN 150</t>
  </si>
  <si>
    <t>496952603</t>
  </si>
  <si>
    <t>-947544415</t>
  </si>
  <si>
    <t>551180015100</t>
  </si>
  <si>
    <t xml:space="preserve">Ručné koliesko zo šedej liatiny DN 125-150 pre armatúry domovej prípojky, uzatváracie uzávery a armatúry Combi, </t>
  </si>
  <si>
    <t>-1568008653</t>
  </si>
  <si>
    <t>891379111.S</t>
  </si>
  <si>
    <t>Montáž navrtávacích pásov s ventilom menovitého tlaku 1 MPa na potr. z rúr liat., oceľ., plast., DN 300</t>
  </si>
  <si>
    <t>1729242344</t>
  </si>
  <si>
    <t>551180008900</t>
  </si>
  <si>
    <t xml:space="preserve">Navrtávací pás univerzálny s prírubovým výstupom DN 300 - 100 na vodu, z tvárnej liatiny, strmeň nerez, </t>
  </si>
  <si>
    <t>-1366372951</t>
  </si>
  <si>
    <t>893301007.S</t>
  </si>
  <si>
    <t>Osadenie vodomernej šachty železobetónovej, hmotnosti nad 18 t</t>
  </si>
  <si>
    <t>-2027842922</t>
  </si>
  <si>
    <t>34501400A</t>
  </si>
  <si>
    <t>Armatúrna šachta 3450x1400, /2x otvorDN200+1x otvor DN125/</t>
  </si>
  <si>
    <t>504865597</t>
  </si>
  <si>
    <t>100025091</t>
  </si>
  <si>
    <t>Vstupný komín so stupačkou 600/600/300,</t>
  </si>
  <si>
    <t>1496356488</t>
  </si>
  <si>
    <t>899311112.S</t>
  </si>
  <si>
    <t>Osadenie oceľ.alebo liatinového poklopu s rámom na šachte tunelovej stoky hmotnosti 50-100 kg</t>
  </si>
  <si>
    <t>-796848408</t>
  </si>
  <si>
    <t>TET48-066-250</t>
  </si>
  <si>
    <t>Poklop liatinový 600x600 mm, C250 kN, s tesnením</t>
  </si>
  <si>
    <t>-853788230</t>
  </si>
  <si>
    <t>899721121.S</t>
  </si>
  <si>
    <t>Signalizačný vodič na potrubí PVC DN do 150</t>
  </si>
  <si>
    <t>-1683651311</t>
  </si>
  <si>
    <t>899721131.S</t>
  </si>
  <si>
    <t>Označenie vodovodného potrubia bielou výstražnou fóliou</t>
  </si>
  <si>
    <t>1309608520</t>
  </si>
  <si>
    <t xml:space="preserve">Ostatné konštrukcie a práce-búranie   </t>
  </si>
  <si>
    <t>919731123.S</t>
  </si>
  <si>
    <t>Zarovnanie styčnej plochy pozdĺž vybúranej časti komunikácie asfaltovej hr. nad 100 do 200 mm</t>
  </si>
  <si>
    <t>-543067767</t>
  </si>
  <si>
    <t>919735114.S</t>
  </si>
  <si>
    <t>Rezanie existujúceho asfaltového krytu alebo podkladu hĺbky nad 150 do 200 mm</t>
  </si>
  <si>
    <t>1277875455</t>
  </si>
  <si>
    <t>919794441.S</t>
  </si>
  <si>
    <t>Úprava plôch okolo hydrantov, šupátok, a pod. v asfaltových krytoch v pôdorysnej ploche do 2 m2</t>
  </si>
  <si>
    <t>-1146042318</t>
  </si>
  <si>
    <t>938908211.S</t>
  </si>
  <si>
    <t>Čistenie autobusových zastávok ručne zametením</t>
  </si>
  <si>
    <t>1064697631</t>
  </si>
  <si>
    <t>938909311.S</t>
  </si>
  <si>
    <t>Odstránenie blata, prachu alebo hlineného nánosu, z povrchu podkladu alebo krytu bet. alebo asfalt.</t>
  </si>
  <si>
    <t>1853352208</t>
  </si>
  <si>
    <t>979084212.S</t>
  </si>
  <si>
    <t>Vodorovná doprava vybúraných hmôt po suchu s naložením a so zložením na vzdialenosť do 50 m</t>
  </si>
  <si>
    <t>-1391940182</t>
  </si>
  <si>
    <t>-1569967759</t>
  </si>
  <si>
    <t xml:space="preserve">Práce a dodávky PSV   </t>
  </si>
  <si>
    <t xml:space="preserve">Izolácie proti vode a vlhkosti   </t>
  </si>
  <si>
    <t>711712014.S</t>
  </si>
  <si>
    <t>Izolácia pracovných škár utesnením napučiavacími pásmi</t>
  </si>
  <si>
    <t>-390911725</t>
  </si>
  <si>
    <t>900816</t>
  </si>
  <si>
    <t>Tesniaca manžeta "C" rozmer 80-90x160mm,</t>
  </si>
  <si>
    <t>-184411523</t>
  </si>
  <si>
    <t>901520</t>
  </si>
  <si>
    <t>Tesniaca manžeta "C" rozmer 150-160x200mm,</t>
  </si>
  <si>
    <t>-779594822</t>
  </si>
  <si>
    <t xml:space="preserve">Zdravotechnika - vnútorný vodovod   </t>
  </si>
  <si>
    <t>722110927.R</t>
  </si>
  <si>
    <t>Oprava vodovodného potrubia PE prepojenie potrubia DN 150</t>
  </si>
  <si>
    <t>1067046007</t>
  </si>
  <si>
    <t>722262151.S</t>
  </si>
  <si>
    <t>Montáž vodomeru pre vodu do 30°C prírubového skrutkového vertikálneho DN 50</t>
  </si>
  <si>
    <t>850572962</t>
  </si>
  <si>
    <t>388240000400.R</t>
  </si>
  <si>
    <t>Vodomer prírubový DN 50</t>
  </si>
  <si>
    <t>1027539814</t>
  </si>
  <si>
    <t>722262153.S</t>
  </si>
  <si>
    <t>Montáž vodomeru pre vodu do 30°C prírubového skrutkového vertikálneho DN 100</t>
  </si>
  <si>
    <t>1981308688</t>
  </si>
  <si>
    <t>388240000600.R</t>
  </si>
  <si>
    <t xml:space="preserve">Vodomer  prírubový DN 100</t>
  </si>
  <si>
    <t>625269081</t>
  </si>
  <si>
    <t xml:space="preserve">Ústredné kúrenie - armatúry   </t>
  </si>
  <si>
    <t>Montáž guľového kohúta závitového G 1 /vzorkovací ventil T50/50/</t>
  </si>
  <si>
    <t>-498374796</t>
  </si>
  <si>
    <t>551210044800.S</t>
  </si>
  <si>
    <t>Guľový ventil 1”, páčka chróm</t>
  </si>
  <si>
    <t>-1257513094</t>
  </si>
  <si>
    <t>552540031400.S</t>
  </si>
  <si>
    <t>Zátka liatinová závitová pozinkovaná 1"</t>
  </si>
  <si>
    <t>-944695278</t>
  </si>
  <si>
    <t>-191301972</t>
  </si>
  <si>
    <t>000300016.S</t>
  </si>
  <si>
    <t>Geodetické práce - vykonávané pred výstavbou určenie vytyčovacej siete, vytýčenie staveniska, staveb. objektu</t>
  </si>
  <si>
    <t>-423278253</t>
  </si>
  <si>
    <t>1309968540</t>
  </si>
  <si>
    <t>000600024.S</t>
  </si>
  <si>
    <t>Zariadenie staveniska - prevádzkové dopravné značenie po stavenisku</t>
  </si>
  <si>
    <t>-389033213</t>
  </si>
  <si>
    <t>556782310</t>
  </si>
  <si>
    <t>1607915006</t>
  </si>
  <si>
    <t>1792221515</t>
  </si>
  <si>
    <t>-2114382811</t>
  </si>
  <si>
    <t>-181648955</t>
  </si>
  <si>
    <t>-1154873030</t>
  </si>
  <si>
    <t>-951409769</t>
  </si>
  <si>
    <t>-692169601</t>
  </si>
  <si>
    <t>12 - SO 05 Prekládka NN vedení</t>
  </si>
  <si>
    <t xml:space="preserve">    21-M - Elektromontáže</t>
  </si>
  <si>
    <t xml:space="preserve">    46-M - Zemné práce vykonávané pri externých montážnych prácach</t>
  </si>
  <si>
    <t>Elektromontáže</t>
  </si>
  <si>
    <t>210101265</t>
  </si>
  <si>
    <t xml:space="preserve">NN spojky pre káble s plastovou izoláciou do 1kV  185-240 mm2 pre vonkajšie práce</t>
  </si>
  <si>
    <t>71770610</t>
  </si>
  <si>
    <t>345820040646.S</t>
  </si>
  <si>
    <t>Spojka SVCZ 240-S Al s hliníkovými spojkami</t>
  </si>
  <si>
    <t>1027593066</t>
  </si>
  <si>
    <t>210902213</t>
  </si>
  <si>
    <t>Kábel hliníkový silový uložený pevne 1-AYKY 0,6/1 kV 3x240+120 pre vonkajšie práce</t>
  </si>
  <si>
    <t>2083305530</t>
  </si>
  <si>
    <t>341110030400.S</t>
  </si>
  <si>
    <t>Kábel hliníkový 1-AYKY 3x240+120 mm2</t>
  </si>
  <si>
    <t>1936743336</t>
  </si>
  <si>
    <t>460200163.S</t>
  </si>
  <si>
    <t>Hĺbenie káblovej ryhy ručne 35 cm širokej a 80 cm hlbokej, v zemine triedy 3</t>
  </si>
  <si>
    <t>1714526033</t>
  </si>
  <si>
    <t>460420022.S</t>
  </si>
  <si>
    <t>Zriadenie, rekonšt. káblového lôžka z piesku bez zakrytia, v ryhe šír. do 35 cm, hrúbky vrstvy 10 cm</t>
  </si>
  <si>
    <t>-1559354762</t>
  </si>
  <si>
    <t>583110000300.S</t>
  </si>
  <si>
    <t>Drvina vápencová frakcia 0-4 mm</t>
  </si>
  <si>
    <t>1190216084</t>
  </si>
  <si>
    <t>460490012.S</t>
  </si>
  <si>
    <t>Rozvinutie a uloženie výstražnej fólie z PE do ryhy, šírka do 33 cm</t>
  </si>
  <si>
    <t>260158935</t>
  </si>
  <si>
    <t>283230008000</t>
  </si>
  <si>
    <t>Výstražná fóla PE, šxhr 300x0,08 mm, dĺ. 250 m, farba červená</t>
  </si>
  <si>
    <t>633772927</t>
  </si>
  <si>
    <t>460560163.S</t>
  </si>
  <si>
    <t>Ručný zásyp nezap. káblovej ryhy bez zhutn. zeminy, 35 cm širokej, 80 cm hlbokej v zemine tr. 3</t>
  </si>
  <si>
    <t>256819964</t>
  </si>
  <si>
    <t>Zapojenie elektroinštalácie, ukončenie káblov, uvedenie zariadenia do prevádzky</t>
  </si>
  <si>
    <t>1625447575</t>
  </si>
  <si>
    <t>Odborná prehliadka a skúška</t>
  </si>
  <si>
    <t>-1256712977</t>
  </si>
  <si>
    <t>2021613336</t>
  </si>
  <si>
    <t>824240761</t>
  </si>
  <si>
    <t>-533725968</t>
  </si>
  <si>
    <t>1995216405</t>
  </si>
  <si>
    <t>1758270189</t>
  </si>
  <si>
    <t>387145640</t>
  </si>
  <si>
    <t>-352085958</t>
  </si>
  <si>
    <t>797655429</t>
  </si>
  <si>
    <t>13 - SO 06 Odberné elektrické zariadenie</t>
  </si>
  <si>
    <t>210101507.S</t>
  </si>
  <si>
    <t>NN spojky pre káble s plastovou izoláciou bez panciera do 1kV (1-10 mm2)</t>
  </si>
  <si>
    <t>-1398915449</t>
  </si>
  <si>
    <t>345820001100.S</t>
  </si>
  <si>
    <t xml:space="preserve">Spojka NN s polymérovou izoláciou SMOE 81511 1-10 alebo ekvivalent </t>
  </si>
  <si>
    <t>1902200089</t>
  </si>
  <si>
    <t>210101602.S</t>
  </si>
  <si>
    <t xml:space="preserve">NN spojky pre káble s plastovou izoláciou do 1kV  25-35 mm2</t>
  </si>
  <si>
    <t>-2052074882</t>
  </si>
  <si>
    <t>345820000300.S</t>
  </si>
  <si>
    <t xml:space="preserve">Spojka NN s polymérovou izoláciou POLJ-01/4x 10-35 alebo ekvivalent </t>
  </si>
  <si>
    <t>-1051057819</t>
  </si>
  <si>
    <t>210101603.S</t>
  </si>
  <si>
    <t xml:space="preserve">NN spojky pre káble s plastovou izoláciou do 1kV  50-70 mm2</t>
  </si>
  <si>
    <t>-1532437500</t>
  </si>
  <si>
    <t>345820000400.S</t>
  </si>
  <si>
    <t xml:space="preserve">Spojka NN s polymérovou izoláciou POLJ-01/4x 25-70 alebo ekvivalent </t>
  </si>
  <si>
    <t>-1155237104</t>
  </si>
  <si>
    <t>210193094.S</t>
  </si>
  <si>
    <t xml:space="preserve">Skriňa RE plastová, trojfázová, jednotarifná, skupinové meranie  6 - 8 odberateľov</t>
  </si>
  <si>
    <t>1945422965</t>
  </si>
  <si>
    <t>357120021250.S</t>
  </si>
  <si>
    <t>Skriňa elektromerová RE 6x meranie - 5x priame, 1 x polopriame komplet</t>
  </si>
  <si>
    <t>-2118099915</t>
  </si>
  <si>
    <t>Uzemňovacie vedenie v zemi nerez 1.4301</t>
  </si>
  <si>
    <t>732650139</t>
  </si>
  <si>
    <t>Pásovina uzemňovacia nerez akosť 1.4301 označenie 30 x 3,5 mm A4</t>
  </si>
  <si>
    <t>-787989832</t>
  </si>
  <si>
    <t>648648285</t>
  </si>
  <si>
    <t>1283066247</t>
  </si>
  <si>
    <t>210800154.S</t>
  </si>
  <si>
    <t>Kábel medený uložený pevne CYKY 450/750 V 4x4</t>
  </si>
  <si>
    <t>200662279</t>
  </si>
  <si>
    <t>341110001500.S</t>
  </si>
  <si>
    <t>Kábel medený CYKY 4x4 mm2</t>
  </si>
  <si>
    <t>-740618651</t>
  </si>
  <si>
    <t xml:space="preserve">Kábel bezhalogénový, medený uložený pevne 1-CHKE-V 0,6/1,0 kV  3x4</t>
  </si>
  <si>
    <t>1149355050</t>
  </si>
  <si>
    <t>341610021100.S</t>
  </si>
  <si>
    <t>Kábel medený bezhalogenový 1-CHKE-V 3x4 mm2</t>
  </si>
  <si>
    <t>-878739596</t>
  </si>
  <si>
    <t>210902214</t>
  </si>
  <si>
    <t>Kábel hliníkový silový uložený pevne 1-AYKY 0,6/1 kV 4x25 pre vonkajšie práce</t>
  </si>
  <si>
    <t>107588302</t>
  </si>
  <si>
    <t>341110030500.S</t>
  </si>
  <si>
    <t>Kábel hliníkový 1-AYKY 4x25 mm2</t>
  </si>
  <si>
    <t>-1508220108</t>
  </si>
  <si>
    <t>210902216</t>
  </si>
  <si>
    <t>Kábel hliníkový silový uložený pevne 1-AYKY 0,6/1 kV 4x50 pre vonkajšie práce</t>
  </si>
  <si>
    <t>-317145226</t>
  </si>
  <si>
    <t>341110030700.S</t>
  </si>
  <si>
    <t>Kábel hliníkový 1-AYKY 4x50 mm2</t>
  </si>
  <si>
    <t>1908956761</t>
  </si>
  <si>
    <t>210902462</t>
  </si>
  <si>
    <t>Kábel hliníkový silový, uložený pevne NAYY 0,6/1 kV 4x25 pre vonkajšie práce</t>
  </si>
  <si>
    <t>51617208</t>
  </si>
  <si>
    <t>341110034000.S</t>
  </si>
  <si>
    <t>Kábel hliníkový NAYY 4x25 mm2</t>
  </si>
  <si>
    <t>1904666767</t>
  </si>
  <si>
    <t>210902468</t>
  </si>
  <si>
    <t>Kábel hliníkový silový, uložený pevne NAYY 0,6/1 kV 4x240 pre vonkajšie práce</t>
  </si>
  <si>
    <t>-1152240970</t>
  </si>
  <si>
    <t>341110034600.S</t>
  </si>
  <si>
    <t>Kábel hliníkový NAYY 4x240 SM mm2</t>
  </si>
  <si>
    <t>1345312502</t>
  </si>
  <si>
    <t>900964405</t>
  </si>
  <si>
    <t>284178994</t>
  </si>
  <si>
    <t>-466731185</t>
  </si>
  <si>
    <t>1213413560</t>
  </si>
  <si>
    <t>642467823</t>
  </si>
  <si>
    <t>-227195293</t>
  </si>
  <si>
    <t>-1867135278</t>
  </si>
  <si>
    <t>Prekládka platobného terminálu</t>
  </si>
  <si>
    <t>737856623</t>
  </si>
  <si>
    <t>-950176977</t>
  </si>
  <si>
    <t>-1291312158</t>
  </si>
  <si>
    <t>1193872750</t>
  </si>
  <si>
    <t>1602050729</t>
  </si>
  <si>
    <t>-387155161</t>
  </si>
  <si>
    <t>952245827</t>
  </si>
  <si>
    <t>-13055895</t>
  </si>
  <si>
    <t>752031451</t>
  </si>
  <si>
    <t>1239401878</t>
  </si>
  <si>
    <t xml:space="preserve">14 - SO 07 Dieselagregát </t>
  </si>
  <si>
    <t>210810125</t>
  </si>
  <si>
    <t>Kábel medený bezhalogénový silový uložený pevne</t>
  </si>
  <si>
    <t>96740254</t>
  </si>
  <si>
    <t>KPE000000508_1</t>
  </si>
  <si>
    <t>CXKE-R-J 4x70 B2ca,S1,d1,a1bezhalogénový</t>
  </si>
  <si>
    <t>2117487535</t>
  </si>
  <si>
    <t>KPE000000508</t>
  </si>
  <si>
    <t>CXKE-V-J 4x70 B2ca,S1,d1,a1 bezhalogénový, PS60</t>
  </si>
  <si>
    <t>-1915007513</t>
  </si>
  <si>
    <t>Pol1</t>
  </si>
  <si>
    <t xml:space="preserve">EZA MP 175 I (prime power 175kVA/140kW - stand by 190kVA/152kW), rozvádzač MP Automatic AMF5, palivová nádrž , odhlučnená kapotáž, rezidenčný výfukový tlmič alebo ekvivalent </t>
  </si>
  <si>
    <t>-1725828556</t>
  </si>
  <si>
    <t>Pol10</t>
  </si>
  <si>
    <t>Funkčné a záťažové skúšky, 100l nafty ku skúškam, zaškolenie obsluhy, uvedenie do prevádzky</t>
  </si>
  <si>
    <t>2031929006</t>
  </si>
  <si>
    <t>Pol11</t>
  </si>
  <si>
    <t>úradná skúška</t>
  </si>
  <si>
    <t>-1140587161</t>
  </si>
  <si>
    <t>Pol12</t>
  </si>
  <si>
    <t>Východzia revízia dotknutej elektrickej časti EZA.</t>
  </si>
  <si>
    <t>1204977355</t>
  </si>
  <si>
    <t>Pol2</t>
  </si>
  <si>
    <t>ekologická vaňa</t>
  </si>
  <si>
    <t>-1110678929</t>
  </si>
  <si>
    <t>Pol3</t>
  </si>
  <si>
    <t>externá skriňa ATS - Total stop</t>
  </si>
  <si>
    <t>-1143039432</t>
  </si>
  <si>
    <t>Pol4</t>
  </si>
  <si>
    <t>doprava</t>
  </si>
  <si>
    <t>114312012</t>
  </si>
  <si>
    <t>Pol5</t>
  </si>
  <si>
    <t>doprava zamestnancov na miesto inštalácie</t>
  </si>
  <si>
    <t>-670936856</t>
  </si>
  <si>
    <t>Pol6</t>
  </si>
  <si>
    <t>Osadenie EZA , nakládka, vykládka - na bet. Základ - zabezpečí stavba</t>
  </si>
  <si>
    <t>-1163937811</t>
  </si>
  <si>
    <t>Pol7</t>
  </si>
  <si>
    <t>dodávka a montáž elektrických prepojov medzi EZA a ATS</t>
  </si>
  <si>
    <t>-244449772</t>
  </si>
  <si>
    <t>Pol8</t>
  </si>
  <si>
    <t>Pripojenie privedených silových káblov a zemnenia do ATS z HR a do dieselagregátu - kabeláž a zemnenie z HR zabezpečí objednávateľ</t>
  </si>
  <si>
    <t>1824078096</t>
  </si>
  <si>
    <t>Pol9</t>
  </si>
  <si>
    <t>dodávka a montáž výfukového potrubia</t>
  </si>
  <si>
    <t>659302285</t>
  </si>
  <si>
    <t>Ukončenie káblov, drobné stevebné práce, vŕtanie otvorov, sekanie, uvedenie zariadenia do prevádzky</t>
  </si>
  <si>
    <t>1959677798</t>
  </si>
  <si>
    <t>-496021197</t>
  </si>
  <si>
    <t>-2039545722</t>
  </si>
  <si>
    <t>1233221392</t>
  </si>
  <si>
    <t>-824253822</t>
  </si>
  <si>
    <t>-1309314342</t>
  </si>
  <si>
    <t>-294075992</t>
  </si>
  <si>
    <t>1382358204</t>
  </si>
  <si>
    <t>183186294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</si>
</sst>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i/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3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5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164" fontId="16" fillId="0" borderId="0" xfId="0" applyNumberFormat="1" applyFont="1" applyAlignment="1">
      <alignment horizontal="left" vertical="center"/>
    </xf>
    <xf numFmtId="0" fontId="16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16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2" fillId="0" borderId="0" xfId="0" applyNumberFormat="1" applyFont="1" applyAlignment="1">
      <alignment vertical="center"/>
    </xf>
    <xf numFmtId="0" fontId="23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3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24" fillId="5" borderId="0" xfId="0" applyFont="1" applyFill="1" applyAlignment="1">
      <alignment horizontal="left" vertical="center"/>
    </xf>
    <xf numFmtId="4" fontId="24" fillId="5" borderId="0" xfId="0" applyNumberFormat="1" applyFont="1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4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167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167" fontId="22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167" fontId="35" fillId="3" borderId="22" xfId="0" applyNumberFormat="1" applyFont="1" applyFill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0" fontId="9" fillId="0" borderId="3" xfId="0" applyFont="1" applyBorder="1" applyAlignment="1"/>
    <xf numFmtId="0" fontId="9" fillId="0" borderId="0" xfId="0" applyFont="1" applyAlignment="1">
      <alignment horizontal="left"/>
    </xf>
    <xf numFmtId="0" fontId="9" fillId="0" borderId="0" xfId="0" applyFont="1" applyAlignment="1" applyProtection="1">
      <protection locked="0"/>
    </xf>
    <xf numFmtId="167" fontId="9" fillId="0" borderId="0" xfId="0" applyNumberFormat="1" applyFont="1" applyAlignment="1"/>
    <xf numFmtId="0" fontId="9" fillId="0" borderId="14" xfId="0" applyFont="1" applyBorder="1" applyAlignment="1"/>
    <xf numFmtId="0" fontId="9" fillId="0" borderId="0" xfId="0" applyFont="1" applyBorder="1" applyAlignment="1"/>
    <xf numFmtId="166" fontId="9" fillId="0" borderId="0" xfId="0" applyNumberFormat="1" applyFont="1" applyBorder="1" applyAlignment="1"/>
    <xf numFmtId="166" fontId="9" fillId="0" borderId="15" xfId="0" applyNumberFormat="1" applyFont="1" applyBorder="1" applyAlignment="1"/>
    <xf numFmtId="0" fontId="9" fillId="0" borderId="0" xfId="0" applyFont="1" applyAlignment="1">
      <alignment horizontal="center"/>
    </xf>
    <xf numFmtId="167" fontId="9" fillId="0" borderId="0" xfId="0" applyNumberFormat="1" applyFont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styles" Target="styles.xml" /><Relationship Id="rId18" Type="http://schemas.openxmlformats.org/officeDocument/2006/relationships/theme" Target="theme/theme1.xml" /><Relationship Id="rId19" Type="http://schemas.openxmlformats.org/officeDocument/2006/relationships/calcChain" Target="calcChain.xml" /><Relationship Id="rId2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="1" customFormat="1" ht="36.96" customHeight="1">
      <c r="AR2" s="15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="1" customFormat="1" ht="24.96" customHeight="1">
      <c r="B4" s="19"/>
      <c r="D4" s="20" t="s">
        <v>8</v>
      </c>
      <c r="AR4" s="19"/>
      <c r="AS4" s="21" t="s">
        <v>9</v>
      </c>
      <c r="BE4" s="22" t="s">
        <v>10</v>
      </c>
      <c r="BS4" s="16" t="s">
        <v>6</v>
      </c>
    </row>
    <row r="5" s="1" customFormat="1" ht="12" customHeight="1">
      <c r="B5" s="19"/>
      <c r="D5" s="23" t="s">
        <v>11</v>
      </c>
      <c r="K5" s="24" t="s">
        <v>12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9"/>
      <c r="BE5" s="25" t="s">
        <v>13</v>
      </c>
      <c r="BS5" s="16" t="s">
        <v>6</v>
      </c>
    </row>
    <row r="6" s="1" customFormat="1" ht="36.96" customHeight="1">
      <c r="B6" s="19"/>
      <c r="D6" s="26" t="s">
        <v>14</v>
      </c>
      <c r="K6" s="27" t="s">
        <v>15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9"/>
      <c r="BE6" s="28"/>
      <c r="BS6" s="16" t="s">
        <v>6</v>
      </c>
    </row>
    <row r="7" s="1" customFormat="1" ht="12" customHeight="1">
      <c r="B7" s="19"/>
      <c r="D7" s="29" t="s">
        <v>16</v>
      </c>
      <c r="K7" s="24" t="s">
        <v>1</v>
      </c>
      <c r="AK7" s="29" t="s">
        <v>17</v>
      </c>
      <c r="AN7" s="24" t="s">
        <v>1</v>
      </c>
      <c r="AR7" s="19"/>
      <c r="BE7" s="28"/>
      <c r="BS7" s="16" t="s">
        <v>6</v>
      </c>
    </row>
    <row r="8" s="1" customFormat="1" ht="12" customHeight="1">
      <c r="B8" s="19"/>
      <c r="D8" s="29" t="s">
        <v>18</v>
      </c>
      <c r="K8" s="24" t="s">
        <v>19</v>
      </c>
      <c r="AK8" s="29" t="s">
        <v>20</v>
      </c>
      <c r="AN8" s="30" t="s">
        <v>21</v>
      </c>
      <c r="AR8" s="19"/>
      <c r="BE8" s="28"/>
      <c r="BS8" s="16" t="s">
        <v>6</v>
      </c>
    </row>
    <row r="9" s="1" customFormat="1" ht="14.4" customHeight="1">
      <c r="B9" s="19"/>
      <c r="AR9" s="19"/>
      <c r="BE9" s="28"/>
      <c r="BS9" s="16" t="s">
        <v>6</v>
      </c>
    </row>
    <row r="10" s="1" customFormat="1" ht="12" customHeight="1">
      <c r="B10" s="19"/>
      <c r="D10" s="29" t="s">
        <v>22</v>
      </c>
      <c r="AK10" s="29" t="s">
        <v>23</v>
      </c>
      <c r="AN10" s="24" t="s">
        <v>1</v>
      </c>
      <c r="AR10" s="19"/>
      <c r="BE10" s="28"/>
      <c r="BS10" s="16" t="s">
        <v>6</v>
      </c>
    </row>
    <row r="11" s="1" customFormat="1" ht="18.48" customHeight="1">
      <c r="B11" s="19"/>
      <c r="E11" s="24" t="s">
        <v>24</v>
      </c>
      <c r="AK11" s="29" t="s">
        <v>25</v>
      </c>
      <c r="AN11" s="24" t="s">
        <v>1</v>
      </c>
      <c r="AR11" s="19"/>
      <c r="BE11" s="28"/>
      <c r="BS11" s="16" t="s">
        <v>6</v>
      </c>
    </row>
    <row r="12" s="1" customFormat="1" ht="6.96" customHeight="1">
      <c r="B12" s="19"/>
      <c r="AR12" s="19"/>
      <c r="BE12" s="28"/>
      <c r="BS12" s="16" t="s">
        <v>6</v>
      </c>
    </row>
    <row r="13" s="1" customFormat="1" ht="12" customHeight="1">
      <c r="B13" s="19"/>
      <c r="D13" s="29" t="s">
        <v>26</v>
      </c>
      <c r="AK13" s="29" t="s">
        <v>23</v>
      </c>
      <c r="AN13" s="31" t="s">
        <v>27</v>
      </c>
      <c r="AR13" s="19"/>
      <c r="BE13" s="28"/>
      <c r="BS13" s="16" t="s">
        <v>6</v>
      </c>
    </row>
    <row r="14">
      <c r="B14" s="19"/>
      <c r="E14" s="31" t="s">
        <v>27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25</v>
      </c>
      <c r="AN14" s="31" t="s">
        <v>27</v>
      </c>
      <c r="AR14" s="19"/>
      <c r="BE14" s="28"/>
      <c r="BS14" s="16" t="s">
        <v>6</v>
      </c>
    </row>
    <row r="15" s="1" customFormat="1" ht="6.96" customHeight="1">
      <c r="B15" s="19"/>
      <c r="AR15" s="19"/>
      <c r="BE15" s="28"/>
      <c r="BS15" s="16" t="s">
        <v>3</v>
      </c>
    </row>
    <row r="16" s="1" customFormat="1" ht="12" customHeight="1">
      <c r="B16" s="19"/>
      <c r="D16" s="29" t="s">
        <v>28</v>
      </c>
      <c r="AK16" s="29" t="s">
        <v>23</v>
      </c>
      <c r="AN16" s="24" t="s">
        <v>1</v>
      </c>
      <c r="AR16" s="19"/>
      <c r="BE16" s="28"/>
      <c r="BS16" s="16" t="s">
        <v>3</v>
      </c>
    </row>
    <row r="17" s="1" customFormat="1" ht="18.48" customHeight="1">
      <c r="B17" s="19"/>
      <c r="E17" s="24" t="s">
        <v>29</v>
      </c>
      <c r="AK17" s="29" t="s">
        <v>25</v>
      </c>
      <c r="AN17" s="24" t="s">
        <v>1</v>
      </c>
      <c r="AR17" s="19"/>
      <c r="BE17" s="28"/>
      <c r="BS17" s="16" t="s">
        <v>30</v>
      </c>
    </row>
    <row r="18" s="1" customFormat="1" ht="6.96" customHeight="1">
      <c r="B18" s="19"/>
      <c r="AR18" s="19"/>
      <c r="BE18" s="28"/>
      <c r="BS18" s="16" t="s">
        <v>31</v>
      </c>
    </row>
    <row r="19" s="1" customFormat="1" ht="12" customHeight="1">
      <c r="B19" s="19"/>
      <c r="D19" s="29" t="s">
        <v>32</v>
      </c>
      <c r="AK19" s="29" t="s">
        <v>23</v>
      </c>
      <c r="AN19" s="24" t="s">
        <v>1</v>
      </c>
      <c r="AR19" s="19"/>
      <c r="BE19" s="28"/>
      <c r="BS19" s="16" t="s">
        <v>31</v>
      </c>
    </row>
    <row r="20" s="1" customFormat="1" ht="18.48" customHeight="1">
      <c r="B20" s="19"/>
      <c r="E20" s="24" t="s">
        <v>29</v>
      </c>
      <c r="AK20" s="29" t="s">
        <v>25</v>
      </c>
      <c r="AN20" s="24" t="s">
        <v>1</v>
      </c>
      <c r="AR20" s="19"/>
      <c r="BE20" s="28"/>
      <c r="BS20" s="16" t="s">
        <v>30</v>
      </c>
    </row>
    <row r="21" s="1" customFormat="1" ht="6.96" customHeight="1">
      <c r="B21" s="19"/>
      <c r="AR21" s="19"/>
      <c r="BE21" s="28"/>
    </row>
    <row r="22" s="1" customFormat="1" ht="12" customHeight="1">
      <c r="B22" s="19"/>
      <c r="D22" s="29" t="s">
        <v>33</v>
      </c>
      <c r="AR22" s="19"/>
      <c r="BE22" s="28"/>
    </row>
    <row r="23" s="1" customFormat="1" ht="16.5" customHeight="1">
      <c r="B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R23" s="19"/>
      <c r="BE23" s="28"/>
    </row>
    <row r="24" s="1" customFormat="1" ht="6.96" customHeight="1">
      <c r="B24" s="19"/>
      <c r="AR24" s="19"/>
      <c r="BE24" s="28"/>
    </row>
    <row r="25" s="1" customFormat="1" ht="6.96" customHeight="1">
      <c r="B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R25" s="19"/>
      <c r="BE25" s="28"/>
    </row>
    <row r="26" s="2" customFormat="1" ht="25.92" customHeight="1">
      <c r="A26" s="35"/>
      <c r="B26" s="36"/>
      <c r="C26" s="35"/>
      <c r="D26" s="37" t="s">
        <v>34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9">
        <f>ROUND(AG94,2)</f>
        <v>0</v>
      </c>
      <c r="AL26" s="38"/>
      <c r="AM26" s="38"/>
      <c r="AN26" s="38"/>
      <c r="AO26" s="38"/>
      <c r="AP26" s="35"/>
      <c r="AQ26" s="35"/>
      <c r="AR26" s="36"/>
      <c r="BE26" s="28"/>
    </row>
    <row r="27" s="2" customFormat="1" ht="6.96" customHeight="1">
      <c r="A27" s="35"/>
      <c r="B27" s="36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6"/>
      <c r="BE27" s="28"/>
    </row>
    <row r="28" s="2" customForma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40" t="s">
        <v>35</v>
      </c>
      <c r="M28" s="40"/>
      <c r="N28" s="40"/>
      <c r="O28" s="40"/>
      <c r="P28" s="40"/>
      <c r="Q28" s="35"/>
      <c r="R28" s="35"/>
      <c r="S28" s="35"/>
      <c r="T28" s="35"/>
      <c r="U28" s="35"/>
      <c r="V28" s="35"/>
      <c r="W28" s="40" t="s">
        <v>36</v>
      </c>
      <c r="X28" s="40"/>
      <c r="Y28" s="40"/>
      <c r="Z28" s="40"/>
      <c r="AA28" s="40"/>
      <c r="AB28" s="40"/>
      <c r="AC28" s="40"/>
      <c r="AD28" s="40"/>
      <c r="AE28" s="40"/>
      <c r="AF28" s="35"/>
      <c r="AG28" s="35"/>
      <c r="AH28" s="35"/>
      <c r="AI28" s="35"/>
      <c r="AJ28" s="35"/>
      <c r="AK28" s="40" t="s">
        <v>37</v>
      </c>
      <c r="AL28" s="40"/>
      <c r="AM28" s="40"/>
      <c r="AN28" s="40"/>
      <c r="AO28" s="40"/>
      <c r="AP28" s="35"/>
      <c r="AQ28" s="35"/>
      <c r="AR28" s="36"/>
      <c r="BE28" s="28"/>
    </row>
    <row r="29" s="3" customFormat="1" ht="14.4" customHeight="1">
      <c r="A29" s="3"/>
      <c r="B29" s="41"/>
      <c r="C29" s="3"/>
      <c r="D29" s="29" t="s">
        <v>38</v>
      </c>
      <c r="E29" s="3"/>
      <c r="F29" s="42" t="s">
        <v>39</v>
      </c>
      <c r="G29" s="3"/>
      <c r="H29" s="3"/>
      <c r="I29" s="3"/>
      <c r="J29" s="3"/>
      <c r="K29" s="3"/>
      <c r="L29" s="43">
        <v>0.20000000000000001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5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5">
        <f>ROUND(AV94, 2)</f>
        <v>0</v>
      </c>
      <c r="AL29" s="44"/>
      <c r="AM29" s="44"/>
      <c r="AN29" s="44"/>
      <c r="AO29" s="44"/>
      <c r="AP29" s="44"/>
      <c r="AQ29" s="44"/>
      <c r="AR29" s="46"/>
      <c r="AS29" s="44"/>
      <c r="AT29" s="44"/>
      <c r="AU29" s="44"/>
      <c r="AV29" s="44"/>
      <c r="AW29" s="44"/>
      <c r="AX29" s="44"/>
      <c r="AY29" s="44"/>
      <c r="AZ29" s="44"/>
      <c r="BE29" s="47"/>
    </row>
    <row r="30" s="3" customFormat="1" ht="14.4" customHeight="1">
      <c r="A30" s="3"/>
      <c r="B30" s="41"/>
      <c r="C30" s="3"/>
      <c r="D30" s="3"/>
      <c r="E30" s="3"/>
      <c r="F30" s="42" t="s">
        <v>40</v>
      </c>
      <c r="G30" s="3"/>
      <c r="H30" s="3"/>
      <c r="I30" s="3"/>
      <c r="J30" s="3"/>
      <c r="K30" s="3"/>
      <c r="L30" s="43">
        <v>0.20000000000000001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5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5">
        <f>ROUND(AW94, 2)</f>
        <v>0</v>
      </c>
      <c r="AL30" s="44"/>
      <c r="AM30" s="44"/>
      <c r="AN30" s="44"/>
      <c r="AO30" s="44"/>
      <c r="AP30" s="44"/>
      <c r="AQ30" s="44"/>
      <c r="AR30" s="46"/>
      <c r="AS30" s="44"/>
      <c r="AT30" s="44"/>
      <c r="AU30" s="44"/>
      <c r="AV30" s="44"/>
      <c r="AW30" s="44"/>
      <c r="AX30" s="44"/>
      <c r="AY30" s="44"/>
      <c r="AZ30" s="44"/>
      <c r="BE30" s="47"/>
    </row>
    <row r="31" hidden="1" s="3" customFormat="1" ht="14.4" customHeight="1">
      <c r="A31" s="3"/>
      <c r="B31" s="41"/>
      <c r="C31" s="3"/>
      <c r="D31" s="3"/>
      <c r="E31" s="3"/>
      <c r="F31" s="29" t="s">
        <v>41</v>
      </c>
      <c r="G31" s="3"/>
      <c r="H31" s="3"/>
      <c r="I31" s="3"/>
      <c r="J31" s="3"/>
      <c r="K31" s="3"/>
      <c r="L31" s="48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9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9">
        <v>0</v>
      </c>
      <c r="AL31" s="3"/>
      <c r="AM31" s="3"/>
      <c r="AN31" s="3"/>
      <c r="AO31" s="3"/>
      <c r="AP31" s="3"/>
      <c r="AQ31" s="3"/>
      <c r="AR31" s="41"/>
      <c r="BE31" s="47"/>
    </row>
    <row r="32" hidden="1" s="3" customFormat="1" ht="14.4" customHeight="1">
      <c r="A32" s="3"/>
      <c r="B32" s="41"/>
      <c r="C32" s="3"/>
      <c r="D32" s="3"/>
      <c r="E32" s="3"/>
      <c r="F32" s="29" t="s">
        <v>42</v>
      </c>
      <c r="G32" s="3"/>
      <c r="H32" s="3"/>
      <c r="I32" s="3"/>
      <c r="J32" s="3"/>
      <c r="K32" s="3"/>
      <c r="L32" s="48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9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9">
        <v>0</v>
      </c>
      <c r="AL32" s="3"/>
      <c r="AM32" s="3"/>
      <c r="AN32" s="3"/>
      <c r="AO32" s="3"/>
      <c r="AP32" s="3"/>
      <c r="AQ32" s="3"/>
      <c r="AR32" s="41"/>
      <c r="BE32" s="47"/>
    </row>
    <row r="33" hidden="1" s="3" customFormat="1" ht="14.4" customHeight="1">
      <c r="A33" s="3"/>
      <c r="B33" s="41"/>
      <c r="C33" s="3"/>
      <c r="D33" s="3"/>
      <c r="E33" s="3"/>
      <c r="F33" s="42" t="s">
        <v>43</v>
      </c>
      <c r="G33" s="3"/>
      <c r="H33" s="3"/>
      <c r="I33" s="3"/>
      <c r="J33" s="3"/>
      <c r="K33" s="3"/>
      <c r="L33" s="43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5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5">
        <v>0</v>
      </c>
      <c r="AL33" s="44"/>
      <c r="AM33" s="44"/>
      <c r="AN33" s="44"/>
      <c r="AO33" s="44"/>
      <c r="AP33" s="44"/>
      <c r="AQ33" s="44"/>
      <c r="AR33" s="46"/>
      <c r="AS33" s="44"/>
      <c r="AT33" s="44"/>
      <c r="AU33" s="44"/>
      <c r="AV33" s="44"/>
      <c r="AW33" s="44"/>
      <c r="AX33" s="44"/>
      <c r="AY33" s="44"/>
      <c r="AZ33" s="44"/>
      <c r="BE33" s="47"/>
    </row>
    <row r="34" s="2" customFormat="1" ht="6.96" customHeight="1">
      <c r="A34" s="35"/>
      <c r="B34" s="36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6"/>
      <c r="BE34" s="28"/>
    </row>
    <row r="35" s="2" customFormat="1" ht="25.92" customHeight="1">
      <c r="A35" s="35"/>
      <c r="B35" s="36"/>
      <c r="C35" s="50"/>
      <c r="D35" s="51" t="s">
        <v>44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45</v>
      </c>
      <c r="U35" s="52"/>
      <c r="V35" s="52"/>
      <c r="W35" s="52"/>
      <c r="X35" s="54" t="s">
        <v>46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36"/>
      <c r="BE35" s="35"/>
    </row>
    <row r="36" s="2" customFormat="1" ht="6.96" customHeight="1">
      <c r="A36" s="35"/>
      <c r="B36" s="36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6"/>
      <c r="BE36" s="35"/>
    </row>
    <row r="37" s="2" customFormat="1" ht="14.4" customHeight="1">
      <c r="A37" s="35"/>
      <c r="B37" s="36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6"/>
      <c r="BE37" s="35"/>
    </row>
    <row r="38" s="1" customFormat="1" ht="14.4" customHeight="1">
      <c r="B38" s="19"/>
      <c r="AR38" s="19"/>
    </row>
    <row r="39" s="1" customFormat="1" ht="14.4" customHeight="1">
      <c r="B39" s="19"/>
      <c r="AR39" s="19"/>
    </row>
    <row r="40" s="1" customFormat="1" ht="14.4" customHeight="1">
      <c r="B40" s="19"/>
      <c r="AR40" s="19"/>
    </row>
    <row r="41" s="1" customFormat="1" ht="14.4" customHeight="1">
      <c r="B41" s="19"/>
      <c r="AR41" s="19"/>
    </row>
    <row r="42" s="1" customFormat="1" ht="14.4" customHeight="1">
      <c r="B42" s="19"/>
      <c r="AR42" s="19"/>
    </row>
    <row r="43" s="1" customFormat="1" ht="14.4" customHeight="1">
      <c r="B43" s="19"/>
      <c r="AR43" s="19"/>
    </row>
    <row r="44" s="1" customFormat="1" ht="14.4" customHeight="1">
      <c r="B44" s="19"/>
      <c r="AR44" s="19"/>
    </row>
    <row r="45" s="1" customFormat="1" ht="14.4" customHeight="1">
      <c r="B45" s="19"/>
      <c r="AR45" s="19"/>
    </row>
    <row r="46" s="1" customFormat="1" ht="14.4" customHeight="1">
      <c r="B46" s="19"/>
      <c r="AR46" s="19"/>
    </row>
    <row r="47" s="1" customFormat="1" ht="14.4" customHeight="1">
      <c r="B47" s="19"/>
      <c r="AR47" s="19"/>
    </row>
    <row r="48" s="1" customFormat="1" ht="14.4" customHeight="1">
      <c r="B48" s="19"/>
      <c r="AR48" s="19"/>
    </row>
    <row r="49" s="2" customFormat="1" ht="14.4" customHeight="1">
      <c r="B49" s="57"/>
      <c r="D49" s="58" t="s">
        <v>47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48</v>
      </c>
      <c r="AI49" s="59"/>
      <c r="AJ49" s="59"/>
      <c r="AK49" s="59"/>
      <c r="AL49" s="59"/>
      <c r="AM49" s="59"/>
      <c r="AN49" s="59"/>
      <c r="AO49" s="59"/>
      <c r="AR49" s="57"/>
    </row>
    <row r="50">
      <c r="B50" s="19"/>
      <c r="AR50" s="19"/>
    </row>
    <row r="51">
      <c r="B51" s="19"/>
      <c r="AR51" s="19"/>
    </row>
    <row r="52">
      <c r="B52" s="19"/>
      <c r="AR52" s="19"/>
    </row>
    <row r="53">
      <c r="B53" s="19"/>
      <c r="AR53" s="19"/>
    </row>
    <row r="54">
      <c r="B54" s="19"/>
      <c r="AR54" s="19"/>
    </row>
    <row r="55">
      <c r="B55" s="19"/>
      <c r="AR55" s="19"/>
    </row>
    <row r="56">
      <c r="B56" s="19"/>
      <c r="AR56" s="19"/>
    </row>
    <row r="57">
      <c r="B57" s="19"/>
      <c r="AR57" s="19"/>
    </row>
    <row r="58">
      <c r="B58" s="19"/>
      <c r="AR58" s="19"/>
    </row>
    <row r="59">
      <c r="B59" s="19"/>
      <c r="AR59" s="19"/>
    </row>
    <row r="60" s="2" customFormat="1">
      <c r="A60" s="35"/>
      <c r="B60" s="36"/>
      <c r="C60" s="35"/>
      <c r="D60" s="60" t="s">
        <v>49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60" t="s">
        <v>50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60" t="s">
        <v>49</v>
      </c>
      <c r="AI60" s="38"/>
      <c r="AJ60" s="38"/>
      <c r="AK60" s="38"/>
      <c r="AL60" s="38"/>
      <c r="AM60" s="60" t="s">
        <v>50</v>
      </c>
      <c r="AN60" s="38"/>
      <c r="AO60" s="38"/>
      <c r="AP60" s="35"/>
      <c r="AQ60" s="35"/>
      <c r="AR60" s="36"/>
      <c r="BE60" s="35"/>
    </row>
    <row r="61">
      <c r="B61" s="19"/>
      <c r="AR61" s="19"/>
    </row>
    <row r="62">
      <c r="B62" s="19"/>
      <c r="AR62" s="19"/>
    </row>
    <row r="63">
      <c r="B63" s="19"/>
      <c r="AR63" s="19"/>
    </row>
    <row r="64" s="2" customFormat="1">
      <c r="A64" s="35"/>
      <c r="B64" s="36"/>
      <c r="C64" s="35"/>
      <c r="D64" s="58" t="s">
        <v>51</v>
      </c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58" t="s">
        <v>52</v>
      </c>
      <c r="AI64" s="61"/>
      <c r="AJ64" s="61"/>
      <c r="AK64" s="61"/>
      <c r="AL64" s="61"/>
      <c r="AM64" s="61"/>
      <c r="AN64" s="61"/>
      <c r="AO64" s="61"/>
      <c r="AP64" s="35"/>
      <c r="AQ64" s="35"/>
      <c r="AR64" s="36"/>
      <c r="BE64" s="35"/>
    </row>
    <row r="65">
      <c r="B65" s="19"/>
      <c r="AR65" s="19"/>
    </row>
    <row r="66">
      <c r="B66" s="19"/>
      <c r="AR66" s="19"/>
    </row>
    <row r="67">
      <c r="B67" s="19"/>
      <c r="AR67" s="19"/>
    </row>
    <row r="68">
      <c r="B68" s="19"/>
      <c r="AR68" s="19"/>
    </row>
    <row r="69">
      <c r="B69" s="19"/>
      <c r="AR69" s="19"/>
    </row>
    <row r="70">
      <c r="B70" s="19"/>
      <c r="AR70" s="19"/>
    </row>
    <row r="71">
      <c r="B71" s="19"/>
      <c r="AR71" s="19"/>
    </row>
    <row r="72">
      <c r="B72" s="19"/>
      <c r="AR72" s="19"/>
    </row>
    <row r="73">
      <c r="B73" s="19"/>
      <c r="AR73" s="19"/>
    </row>
    <row r="74">
      <c r="B74" s="19"/>
      <c r="AR74" s="19"/>
    </row>
    <row r="75" s="2" customFormat="1">
      <c r="A75" s="35"/>
      <c r="B75" s="36"/>
      <c r="C75" s="35"/>
      <c r="D75" s="60" t="s">
        <v>49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60" t="s">
        <v>50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60" t="s">
        <v>49</v>
      </c>
      <c r="AI75" s="38"/>
      <c r="AJ75" s="38"/>
      <c r="AK75" s="38"/>
      <c r="AL75" s="38"/>
      <c r="AM75" s="60" t="s">
        <v>50</v>
      </c>
      <c r="AN75" s="38"/>
      <c r="AO75" s="38"/>
      <c r="AP75" s="35"/>
      <c r="AQ75" s="35"/>
      <c r="AR75" s="36"/>
      <c r="BE75" s="35"/>
    </row>
    <row r="76" s="2" customFormat="1">
      <c r="A76" s="35"/>
      <c r="B76" s="36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6"/>
      <c r="BE76" s="35"/>
    </row>
    <row r="77" s="2" customFormat="1" ht="6.96" customHeight="1">
      <c r="A77" s="35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36"/>
      <c r="BE77" s="35"/>
    </row>
    <row r="81" s="2" customFormat="1" ht="6.96" customHeight="1">
      <c r="A81" s="35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36"/>
      <c r="BE81" s="35"/>
    </row>
    <row r="82" s="2" customFormat="1" ht="24.96" customHeight="1">
      <c r="A82" s="35"/>
      <c r="B82" s="36"/>
      <c r="C82" s="20" t="s">
        <v>53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6"/>
      <c r="BE82" s="35"/>
    </row>
    <row r="83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6"/>
      <c r="BE83" s="35"/>
    </row>
    <row r="84" s="4" customFormat="1" ht="12" customHeight="1">
      <c r="A84" s="4"/>
      <c r="B84" s="66"/>
      <c r="C84" s="29" t="s">
        <v>11</v>
      </c>
      <c r="D84" s="4"/>
      <c r="E84" s="4"/>
      <c r="F84" s="4"/>
      <c r="G84" s="4"/>
      <c r="H84" s="4"/>
      <c r="I84" s="4"/>
      <c r="J84" s="4"/>
      <c r="K84" s="4"/>
      <c r="L84" s="4" t="str">
        <f>K5</f>
        <v>15201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6"/>
      <c r="BE84" s="4"/>
    </row>
    <row r="85" s="5" customFormat="1" ht="36.96" customHeight="1">
      <c r="A85" s="5"/>
      <c r="B85" s="67"/>
      <c r="C85" s="68" t="s">
        <v>14</v>
      </c>
      <c r="D85" s="5"/>
      <c r="E85" s="5"/>
      <c r="F85" s="5"/>
      <c r="G85" s="5"/>
      <c r="H85" s="5"/>
      <c r="I85" s="5"/>
      <c r="J85" s="5"/>
      <c r="K85" s="5"/>
      <c r="L85" s="69" t="str">
        <f>K6</f>
        <v xml:space="preserve">Športová hala Angels Aréna  Rekonštrukcia a Modernizácia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7"/>
      <c r="BE85" s="5"/>
    </row>
    <row r="86" s="2" customFormat="1" ht="6.96" customHeight="1">
      <c r="A86" s="35"/>
      <c r="B86" s="36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6"/>
      <c r="BE86" s="35"/>
    </row>
    <row r="87" s="2" customFormat="1" ht="12" customHeight="1">
      <c r="A87" s="35"/>
      <c r="B87" s="36"/>
      <c r="C87" s="29" t="s">
        <v>18</v>
      </c>
      <c r="D87" s="35"/>
      <c r="E87" s="35"/>
      <c r="F87" s="35"/>
      <c r="G87" s="35"/>
      <c r="H87" s="35"/>
      <c r="I87" s="35"/>
      <c r="J87" s="35"/>
      <c r="K87" s="35"/>
      <c r="L87" s="70" t="str">
        <f>IF(K8="","",K8)</f>
        <v>Košice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29" t="s">
        <v>20</v>
      </c>
      <c r="AJ87" s="35"/>
      <c r="AK87" s="35"/>
      <c r="AL87" s="35"/>
      <c r="AM87" s="71" t="str">
        <f>IF(AN8= "","",AN8)</f>
        <v>16. 7. 2021</v>
      </c>
      <c r="AN87" s="71"/>
      <c r="AO87" s="35"/>
      <c r="AP87" s="35"/>
      <c r="AQ87" s="35"/>
      <c r="AR87" s="36"/>
      <c r="BE87" s="35"/>
    </row>
    <row r="88" s="2" customFormat="1" ht="6.96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6"/>
      <c r="BE88" s="35"/>
    </row>
    <row r="89" s="2" customFormat="1" ht="15.15" customHeight="1">
      <c r="A89" s="35"/>
      <c r="B89" s="36"/>
      <c r="C89" s="29" t="s">
        <v>22</v>
      </c>
      <c r="D89" s="35"/>
      <c r="E89" s="35"/>
      <c r="F89" s="35"/>
      <c r="G89" s="35"/>
      <c r="H89" s="35"/>
      <c r="I89" s="35"/>
      <c r="J89" s="35"/>
      <c r="K89" s="35"/>
      <c r="L89" s="4" t="str">
        <f>IF(E11= "","",E11)</f>
        <v xml:space="preserve">Mesto Košice 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29" t="s">
        <v>28</v>
      </c>
      <c r="AJ89" s="35"/>
      <c r="AK89" s="35"/>
      <c r="AL89" s="35"/>
      <c r="AM89" s="72" t="str">
        <f>IF(E17="","",E17)</f>
        <v xml:space="preserve"> </v>
      </c>
      <c r="AN89" s="4"/>
      <c r="AO89" s="4"/>
      <c r="AP89" s="4"/>
      <c r="AQ89" s="35"/>
      <c r="AR89" s="36"/>
      <c r="AS89" s="73" t="s">
        <v>54</v>
      </c>
      <c r="AT89" s="74"/>
      <c r="AU89" s="75"/>
      <c r="AV89" s="75"/>
      <c r="AW89" s="75"/>
      <c r="AX89" s="75"/>
      <c r="AY89" s="75"/>
      <c r="AZ89" s="75"/>
      <c r="BA89" s="75"/>
      <c r="BB89" s="75"/>
      <c r="BC89" s="75"/>
      <c r="BD89" s="76"/>
      <c r="BE89" s="35"/>
    </row>
    <row r="90" s="2" customFormat="1" ht="15.15" customHeight="1">
      <c r="A90" s="35"/>
      <c r="B90" s="36"/>
      <c r="C90" s="29" t="s">
        <v>26</v>
      </c>
      <c r="D90" s="35"/>
      <c r="E90" s="35"/>
      <c r="F90" s="35"/>
      <c r="G90" s="35"/>
      <c r="H90" s="35"/>
      <c r="I90" s="35"/>
      <c r="J90" s="35"/>
      <c r="K90" s="35"/>
      <c r="L90" s="4" t="str">
        <f>IF(E14= "Vyplň údaj","",E14)</f>
        <v/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29" t="s">
        <v>32</v>
      </c>
      <c r="AJ90" s="35"/>
      <c r="AK90" s="35"/>
      <c r="AL90" s="35"/>
      <c r="AM90" s="72" t="str">
        <f>IF(E20="","",E20)</f>
        <v xml:space="preserve"> </v>
      </c>
      <c r="AN90" s="4"/>
      <c r="AO90" s="4"/>
      <c r="AP90" s="4"/>
      <c r="AQ90" s="35"/>
      <c r="AR90" s="36"/>
      <c r="AS90" s="77"/>
      <c r="AT90" s="78"/>
      <c r="AU90" s="79"/>
      <c r="AV90" s="79"/>
      <c r="AW90" s="79"/>
      <c r="AX90" s="79"/>
      <c r="AY90" s="79"/>
      <c r="AZ90" s="79"/>
      <c r="BA90" s="79"/>
      <c r="BB90" s="79"/>
      <c r="BC90" s="79"/>
      <c r="BD90" s="80"/>
      <c r="BE90" s="35"/>
    </row>
    <row r="91" s="2" customFormat="1" ht="10.8" customHeight="1">
      <c r="A91" s="35"/>
      <c r="B91" s="36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6"/>
      <c r="AS91" s="77"/>
      <c r="AT91" s="78"/>
      <c r="AU91" s="79"/>
      <c r="AV91" s="79"/>
      <c r="AW91" s="79"/>
      <c r="AX91" s="79"/>
      <c r="AY91" s="79"/>
      <c r="AZ91" s="79"/>
      <c r="BA91" s="79"/>
      <c r="BB91" s="79"/>
      <c r="BC91" s="79"/>
      <c r="BD91" s="80"/>
      <c r="BE91" s="35"/>
    </row>
    <row r="92" s="2" customFormat="1" ht="29.28" customHeight="1">
      <c r="A92" s="35"/>
      <c r="B92" s="36"/>
      <c r="C92" s="81" t="s">
        <v>55</v>
      </c>
      <c r="D92" s="82"/>
      <c r="E92" s="82"/>
      <c r="F92" s="82"/>
      <c r="G92" s="82"/>
      <c r="H92" s="83"/>
      <c r="I92" s="84" t="s">
        <v>56</v>
      </c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5" t="s">
        <v>57</v>
      </c>
      <c r="AH92" s="82"/>
      <c r="AI92" s="82"/>
      <c r="AJ92" s="82"/>
      <c r="AK92" s="82"/>
      <c r="AL92" s="82"/>
      <c r="AM92" s="82"/>
      <c r="AN92" s="84" t="s">
        <v>58</v>
      </c>
      <c r="AO92" s="82"/>
      <c r="AP92" s="86"/>
      <c r="AQ92" s="87" t="s">
        <v>59</v>
      </c>
      <c r="AR92" s="36"/>
      <c r="AS92" s="88" t="s">
        <v>60</v>
      </c>
      <c r="AT92" s="89" t="s">
        <v>61</v>
      </c>
      <c r="AU92" s="89" t="s">
        <v>62</v>
      </c>
      <c r="AV92" s="89" t="s">
        <v>63</v>
      </c>
      <c r="AW92" s="89" t="s">
        <v>64</v>
      </c>
      <c r="AX92" s="89" t="s">
        <v>65</v>
      </c>
      <c r="AY92" s="89" t="s">
        <v>66</v>
      </c>
      <c r="AZ92" s="89" t="s">
        <v>67</v>
      </c>
      <c r="BA92" s="89" t="s">
        <v>68</v>
      </c>
      <c r="BB92" s="89" t="s">
        <v>69</v>
      </c>
      <c r="BC92" s="89" t="s">
        <v>70</v>
      </c>
      <c r="BD92" s="90" t="s">
        <v>71</v>
      </c>
      <c r="BE92" s="35"/>
    </row>
    <row r="93" s="2" customFormat="1" ht="10.8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6"/>
      <c r="AS93" s="91"/>
      <c r="AT93" s="92"/>
      <c r="AU93" s="92"/>
      <c r="AV93" s="92"/>
      <c r="AW93" s="92"/>
      <c r="AX93" s="92"/>
      <c r="AY93" s="92"/>
      <c r="AZ93" s="92"/>
      <c r="BA93" s="92"/>
      <c r="BB93" s="92"/>
      <c r="BC93" s="92"/>
      <c r="BD93" s="93"/>
      <c r="BE93" s="35"/>
    </row>
    <row r="94" s="6" customFormat="1" ht="32.4" customHeight="1">
      <c r="A94" s="6"/>
      <c r="B94" s="94"/>
      <c r="C94" s="95" t="s">
        <v>72</v>
      </c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  <c r="AA94" s="96"/>
      <c r="AB94" s="96"/>
      <c r="AC94" s="96"/>
      <c r="AD94" s="96"/>
      <c r="AE94" s="96"/>
      <c r="AF94" s="96"/>
      <c r="AG94" s="97">
        <f>ROUND(SUM(AG95:AG109),2)</f>
        <v>0</v>
      </c>
      <c r="AH94" s="97"/>
      <c r="AI94" s="97"/>
      <c r="AJ94" s="97"/>
      <c r="AK94" s="97"/>
      <c r="AL94" s="97"/>
      <c r="AM94" s="97"/>
      <c r="AN94" s="98">
        <f>SUM(AG94,AT94)</f>
        <v>0</v>
      </c>
      <c r="AO94" s="98"/>
      <c r="AP94" s="98"/>
      <c r="AQ94" s="99" t="s">
        <v>1</v>
      </c>
      <c r="AR94" s="94"/>
      <c r="AS94" s="100">
        <f>ROUND(SUM(AS95:AS109),2)</f>
        <v>0</v>
      </c>
      <c r="AT94" s="101">
        <f>ROUND(SUM(AV94:AW94),2)</f>
        <v>0</v>
      </c>
      <c r="AU94" s="102">
        <f>ROUND(SUM(AU95:AU109),5)</f>
        <v>0</v>
      </c>
      <c r="AV94" s="101">
        <f>ROUND(AZ94*L29,2)</f>
        <v>0</v>
      </c>
      <c r="AW94" s="101">
        <f>ROUND(BA94*L30,2)</f>
        <v>0</v>
      </c>
      <c r="AX94" s="101">
        <f>ROUND(BB94*L29,2)</f>
        <v>0</v>
      </c>
      <c r="AY94" s="101">
        <f>ROUND(BC94*L30,2)</f>
        <v>0</v>
      </c>
      <c r="AZ94" s="101">
        <f>ROUND(SUM(AZ95:AZ109),2)</f>
        <v>0</v>
      </c>
      <c r="BA94" s="101">
        <f>ROUND(SUM(BA95:BA109),2)</f>
        <v>0</v>
      </c>
      <c r="BB94" s="101">
        <f>ROUND(SUM(BB95:BB109),2)</f>
        <v>0</v>
      </c>
      <c r="BC94" s="101">
        <f>ROUND(SUM(BC95:BC109),2)</f>
        <v>0</v>
      </c>
      <c r="BD94" s="103">
        <f>ROUND(SUM(BD95:BD109),2)</f>
        <v>0</v>
      </c>
      <c r="BE94" s="6"/>
      <c r="BS94" s="104" t="s">
        <v>73</v>
      </c>
      <c r="BT94" s="104" t="s">
        <v>74</v>
      </c>
      <c r="BU94" s="105" t="s">
        <v>75</v>
      </c>
      <c r="BV94" s="104" t="s">
        <v>76</v>
      </c>
      <c r="BW94" s="104" t="s">
        <v>4</v>
      </c>
      <c r="BX94" s="104" t="s">
        <v>77</v>
      </c>
      <c r="CL94" s="104" t="s">
        <v>1</v>
      </c>
    </row>
    <row r="95" s="7" customFormat="1" ht="16.5" customHeight="1">
      <c r="A95" s="106" t="s">
        <v>78</v>
      </c>
      <c r="B95" s="107"/>
      <c r="C95" s="108"/>
      <c r="D95" s="109" t="s">
        <v>79</v>
      </c>
      <c r="E95" s="109"/>
      <c r="F95" s="109"/>
      <c r="G95" s="109"/>
      <c r="H95" s="109"/>
      <c r="I95" s="110"/>
      <c r="J95" s="109" t="s">
        <v>80</v>
      </c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11">
        <f>'00 - SO 01 Športova hala ...'!J32</f>
        <v>0</v>
      </c>
      <c r="AH95" s="110"/>
      <c r="AI95" s="110"/>
      <c r="AJ95" s="110"/>
      <c r="AK95" s="110"/>
      <c r="AL95" s="110"/>
      <c r="AM95" s="110"/>
      <c r="AN95" s="111">
        <f>SUM(AG95,AT95)</f>
        <v>0</v>
      </c>
      <c r="AO95" s="110"/>
      <c r="AP95" s="110"/>
      <c r="AQ95" s="112" t="s">
        <v>81</v>
      </c>
      <c r="AR95" s="107"/>
      <c r="AS95" s="113">
        <v>0</v>
      </c>
      <c r="AT95" s="114">
        <f>ROUND(SUM(AV95:AW95),2)</f>
        <v>0</v>
      </c>
      <c r="AU95" s="115">
        <f>'00 - SO 01 Športova hala ...'!P142</f>
        <v>0</v>
      </c>
      <c r="AV95" s="114">
        <f>'00 - SO 01 Športova hala ...'!J35</f>
        <v>0</v>
      </c>
      <c r="AW95" s="114">
        <f>'00 - SO 01 Športova hala ...'!J36</f>
        <v>0</v>
      </c>
      <c r="AX95" s="114">
        <f>'00 - SO 01 Športova hala ...'!J37</f>
        <v>0</v>
      </c>
      <c r="AY95" s="114">
        <f>'00 - SO 01 Športova hala ...'!J38</f>
        <v>0</v>
      </c>
      <c r="AZ95" s="114">
        <f>'00 - SO 01 Športova hala ...'!F35</f>
        <v>0</v>
      </c>
      <c r="BA95" s="114">
        <f>'00 - SO 01 Športova hala ...'!F36</f>
        <v>0</v>
      </c>
      <c r="BB95" s="114">
        <f>'00 - SO 01 Športova hala ...'!F37</f>
        <v>0</v>
      </c>
      <c r="BC95" s="114">
        <f>'00 - SO 01 Športova hala ...'!F38</f>
        <v>0</v>
      </c>
      <c r="BD95" s="116">
        <f>'00 - SO 01 Športova hala ...'!F39</f>
        <v>0</v>
      </c>
      <c r="BE95" s="7"/>
      <c r="BT95" s="117" t="s">
        <v>82</v>
      </c>
      <c r="BV95" s="117" t="s">
        <v>76</v>
      </c>
      <c r="BW95" s="117" t="s">
        <v>83</v>
      </c>
      <c r="BX95" s="117" t="s">
        <v>4</v>
      </c>
      <c r="CL95" s="117" t="s">
        <v>1</v>
      </c>
      <c r="CM95" s="117" t="s">
        <v>74</v>
      </c>
    </row>
    <row r="96" s="7" customFormat="1" ht="16.5" customHeight="1">
      <c r="A96" s="106" t="s">
        <v>78</v>
      </c>
      <c r="B96" s="107"/>
      <c r="C96" s="108"/>
      <c r="D96" s="109" t="s">
        <v>84</v>
      </c>
      <c r="E96" s="109"/>
      <c r="F96" s="109"/>
      <c r="G96" s="109"/>
      <c r="H96" s="109"/>
      <c r="I96" s="110"/>
      <c r="J96" s="109" t="s">
        <v>85</v>
      </c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109"/>
      <c r="X96" s="109"/>
      <c r="Y96" s="109"/>
      <c r="Z96" s="109"/>
      <c r="AA96" s="109"/>
      <c r="AB96" s="109"/>
      <c r="AC96" s="109"/>
      <c r="AD96" s="109"/>
      <c r="AE96" s="109"/>
      <c r="AF96" s="109"/>
      <c r="AG96" s="111">
        <f>'01 - SO 01 Športová hala ...'!J32</f>
        <v>0</v>
      </c>
      <c r="AH96" s="110"/>
      <c r="AI96" s="110"/>
      <c r="AJ96" s="110"/>
      <c r="AK96" s="110"/>
      <c r="AL96" s="110"/>
      <c r="AM96" s="110"/>
      <c r="AN96" s="111">
        <f>SUM(AG96,AT96)</f>
        <v>0</v>
      </c>
      <c r="AO96" s="110"/>
      <c r="AP96" s="110"/>
      <c r="AQ96" s="112" t="s">
        <v>81</v>
      </c>
      <c r="AR96" s="107"/>
      <c r="AS96" s="113">
        <v>0</v>
      </c>
      <c r="AT96" s="114">
        <f>ROUND(SUM(AV96:AW96),2)</f>
        <v>0</v>
      </c>
      <c r="AU96" s="115">
        <f>'01 - SO 01 Športová hala ...'!P152</f>
        <v>0</v>
      </c>
      <c r="AV96" s="114">
        <f>'01 - SO 01 Športová hala ...'!J35</f>
        <v>0</v>
      </c>
      <c r="AW96" s="114">
        <f>'01 - SO 01 Športová hala ...'!J36</f>
        <v>0</v>
      </c>
      <c r="AX96" s="114">
        <f>'01 - SO 01 Športová hala ...'!J37</f>
        <v>0</v>
      </c>
      <c r="AY96" s="114">
        <f>'01 - SO 01 Športová hala ...'!J38</f>
        <v>0</v>
      </c>
      <c r="AZ96" s="114">
        <f>'01 - SO 01 Športová hala ...'!F35</f>
        <v>0</v>
      </c>
      <c r="BA96" s="114">
        <f>'01 - SO 01 Športová hala ...'!F36</f>
        <v>0</v>
      </c>
      <c r="BB96" s="114">
        <f>'01 - SO 01 Športová hala ...'!F37</f>
        <v>0</v>
      </c>
      <c r="BC96" s="114">
        <f>'01 - SO 01 Športová hala ...'!F38</f>
        <v>0</v>
      </c>
      <c r="BD96" s="116">
        <f>'01 - SO 01 Športová hala ...'!F39</f>
        <v>0</v>
      </c>
      <c r="BE96" s="7"/>
      <c r="BT96" s="117" t="s">
        <v>82</v>
      </c>
      <c r="BV96" s="117" t="s">
        <v>76</v>
      </c>
      <c r="BW96" s="117" t="s">
        <v>86</v>
      </c>
      <c r="BX96" s="117" t="s">
        <v>4</v>
      </c>
      <c r="CL96" s="117" t="s">
        <v>1</v>
      </c>
      <c r="CM96" s="117" t="s">
        <v>74</v>
      </c>
    </row>
    <row r="97" s="7" customFormat="1" ht="24.75" customHeight="1">
      <c r="A97" s="106" t="s">
        <v>78</v>
      </c>
      <c r="B97" s="107"/>
      <c r="C97" s="108"/>
      <c r="D97" s="109" t="s">
        <v>87</v>
      </c>
      <c r="E97" s="109"/>
      <c r="F97" s="109"/>
      <c r="G97" s="109"/>
      <c r="H97" s="109"/>
      <c r="I97" s="110"/>
      <c r="J97" s="109" t="s">
        <v>88</v>
      </c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  <c r="W97" s="109"/>
      <c r="X97" s="109"/>
      <c r="Y97" s="109"/>
      <c r="Z97" s="109"/>
      <c r="AA97" s="109"/>
      <c r="AB97" s="109"/>
      <c r="AC97" s="109"/>
      <c r="AD97" s="109"/>
      <c r="AE97" s="109"/>
      <c r="AF97" s="109"/>
      <c r="AG97" s="111">
        <f>'02 - SO 01.1a  Športova h...'!J32</f>
        <v>0</v>
      </c>
      <c r="AH97" s="110"/>
      <c r="AI97" s="110"/>
      <c r="AJ97" s="110"/>
      <c r="AK97" s="110"/>
      <c r="AL97" s="110"/>
      <c r="AM97" s="110"/>
      <c r="AN97" s="111">
        <f>SUM(AG97,AT97)</f>
        <v>0</v>
      </c>
      <c r="AO97" s="110"/>
      <c r="AP97" s="110"/>
      <c r="AQ97" s="112" t="s">
        <v>81</v>
      </c>
      <c r="AR97" s="107"/>
      <c r="AS97" s="113">
        <v>0</v>
      </c>
      <c r="AT97" s="114">
        <f>ROUND(SUM(AV97:AW97),2)</f>
        <v>0</v>
      </c>
      <c r="AU97" s="115">
        <f>'02 - SO 01.1a  Športova h...'!P139</f>
        <v>0</v>
      </c>
      <c r="AV97" s="114">
        <f>'02 - SO 01.1a  Športova h...'!J35</f>
        <v>0</v>
      </c>
      <c r="AW97" s="114">
        <f>'02 - SO 01.1a  Športova h...'!J36</f>
        <v>0</v>
      </c>
      <c r="AX97" s="114">
        <f>'02 - SO 01.1a  Športova h...'!J37</f>
        <v>0</v>
      </c>
      <c r="AY97" s="114">
        <f>'02 - SO 01.1a  Športova h...'!J38</f>
        <v>0</v>
      </c>
      <c r="AZ97" s="114">
        <f>'02 - SO 01.1a  Športova h...'!F35</f>
        <v>0</v>
      </c>
      <c r="BA97" s="114">
        <f>'02 - SO 01.1a  Športova h...'!F36</f>
        <v>0</v>
      </c>
      <c r="BB97" s="114">
        <f>'02 - SO 01.1a  Športova h...'!F37</f>
        <v>0</v>
      </c>
      <c r="BC97" s="114">
        <f>'02 - SO 01.1a  Športova h...'!F38</f>
        <v>0</v>
      </c>
      <c r="BD97" s="116">
        <f>'02 - SO 01.1a  Športova h...'!F39</f>
        <v>0</v>
      </c>
      <c r="BE97" s="7"/>
      <c r="BT97" s="117" t="s">
        <v>82</v>
      </c>
      <c r="BV97" s="117" t="s">
        <v>76</v>
      </c>
      <c r="BW97" s="117" t="s">
        <v>89</v>
      </c>
      <c r="BX97" s="117" t="s">
        <v>4</v>
      </c>
      <c r="CL97" s="117" t="s">
        <v>1</v>
      </c>
      <c r="CM97" s="117" t="s">
        <v>74</v>
      </c>
    </row>
    <row r="98" s="7" customFormat="1" ht="37.5" customHeight="1">
      <c r="A98" s="106" t="s">
        <v>78</v>
      </c>
      <c r="B98" s="107"/>
      <c r="C98" s="108"/>
      <c r="D98" s="109" t="s">
        <v>90</v>
      </c>
      <c r="E98" s="109"/>
      <c r="F98" s="109"/>
      <c r="G98" s="109"/>
      <c r="H98" s="109"/>
      <c r="I98" s="110"/>
      <c r="J98" s="109" t="s">
        <v>91</v>
      </c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09"/>
      <c r="W98" s="109"/>
      <c r="X98" s="109"/>
      <c r="Y98" s="109"/>
      <c r="Z98" s="109"/>
      <c r="AA98" s="109"/>
      <c r="AB98" s="109"/>
      <c r="AC98" s="109"/>
      <c r="AD98" s="109"/>
      <c r="AE98" s="109"/>
      <c r="AF98" s="109"/>
      <c r="AG98" s="111">
        <f>'03 - SO 01.1b Športova ha...'!J32</f>
        <v>0</v>
      </c>
      <c r="AH98" s="110"/>
      <c r="AI98" s="110"/>
      <c r="AJ98" s="110"/>
      <c r="AK98" s="110"/>
      <c r="AL98" s="110"/>
      <c r="AM98" s="110"/>
      <c r="AN98" s="111">
        <f>SUM(AG98,AT98)</f>
        <v>0</v>
      </c>
      <c r="AO98" s="110"/>
      <c r="AP98" s="110"/>
      <c r="AQ98" s="112" t="s">
        <v>81</v>
      </c>
      <c r="AR98" s="107"/>
      <c r="AS98" s="113">
        <v>0</v>
      </c>
      <c r="AT98" s="114">
        <f>ROUND(SUM(AV98:AW98),2)</f>
        <v>0</v>
      </c>
      <c r="AU98" s="115">
        <f>'03 - SO 01.1b Športova ha...'!P136</f>
        <v>0</v>
      </c>
      <c r="AV98" s="114">
        <f>'03 - SO 01.1b Športova ha...'!J35</f>
        <v>0</v>
      </c>
      <c r="AW98" s="114">
        <f>'03 - SO 01.1b Športova ha...'!J36</f>
        <v>0</v>
      </c>
      <c r="AX98" s="114">
        <f>'03 - SO 01.1b Športova ha...'!J37</f>
        <v>0</v>
      </c>
      <c r="AY98" s="114">
        <f>'03 - SO 01.1b Športova ha...'!J38</f>
        <v>0</v>
      </c>
      <c r="AZ98" s="114">
        <f>'03 - SO 01.1b Športova ha...'!F35</f>
        <v>0</v>
      </c>
      <c r="BA98" s="114">
        <f>'03 - SO 01.1b Športova ha...'!F36</f>
        <v>0</v>
      </c>
      <c r="BB98" s="114">
        <f>'03 - SO 01.1b Športova ha...'!F37</f>
        <v>0</v>
      </c>
      <c r="BC98" s="114">
        <f>'03 - SO 01.1b Športova ha...'!F38</f>
        <v>0</v>
      </c>
      <c r="BD98" s="116">
        <f>'03 - SO 01.1b Športova ha...'!F39</f>
        <v>0</v>
      </c>
      <c r="BE98" s="7"/>
      <c r="BT98" s="117" t="s">
        <v>82</v>
      </c>
      <c r="BV98" s="117" t="s">
        <v>76</v>
      </c>
      <c r="BW98" s="117" t="s">
        <v>92</v>
      </c>
      <c r="BX98" s="117" t="s">
        <v>4</v>
      </c>
      <c r="CL98" s="117" t="s">
        <v>1</v>
      </c>
      <c r="CM98" s="117" t="s">
        <v>74</v>
      </c>
    </row>
    <row r="99" s="7" customFormat="1" ht="24.75" customHeight="1">
      <c r="A99" s="106" t="s">
        <v>78</v>
      </c>
      <c r="B99" s="107"/>
      <c r="C99" s="108"/>
      <c r="D99" s="109" t="s">
        <v>93</v>
      </c>
      <c r="E99" s="109"/>
      <c r="F99" s="109"/>
      <c r="G99" s="109"/>
      <c r="H99" s="109"/>
      <c r="I99" s="110"/>
      <c r="J99" s="109" t="s">
        <v>94</v>
      </c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109"/>
      <c r="X99" s="109"/>
      <c r="Y99" s="109"/>
      <c r="Z99" s="109"/>
      <c r="AA99" s="109"/>
      <c r="AB99" s="109"/>
      <c r="AC99" s="109"/>
      <c r="AD99" s="109"/>
      <c r="AE99" s="109"/>
      <c r="AF99" s="109"/>
      <c r="AG99" s="111">
        <f>'04 - SO 01.2  Športova ha...'!J32</f>
        <v>0</v>
      </c>
      <c r="AH99" s="110"/>
      <c r="AI99" s="110"/>
      <c r="AJ99" s="110"/>
      <c r="AK99" s="110"/>
      <c r="AL99" s="110"/>
      <c r="AM99" s="110"/>
      <c r="AN99" s="111">
        <f>SUM(AG99,AT99)</f>
        <v>0</v>
      </c>
      <c r="AO99" s="110"/>
      <c r="AP99" s="110"/>
      <c r="AQ99" s="112" t="s">
        <v>81</v>
      </c>
      <c r="AR99" s="107"/>
      <c r="AS99" s="113">
        <v>0</v>
      </c>
      <c r="AT99" s="114">
        <f>ROUND(SUM(AV99:AW99),2)</f>
        <v>0</v>
      </c>
      <c r="AU99" s="115">
        <f>'04 - SO 01.2  Športova ha...'!P135</f>
        <v>0</v>
      </c>
      <c r="AV99" s="114">
        <f>'04 - SO 01.2  Športova ha...'!J35</f>
        <v>0</v>
      </c>
      <c r="AW99" s="114">
        <f>'04 - SO 01.2  Športova ha...'!J36</f>
        <v>0</v>
      </c>
      <c r="AX99" s="114">
        <f>'04 - SO 01.2  Športova ha...'!J37</f>
        <v>0</v>
      </c>
      <c r="AY99" s="114">
        <f>'04 - SO 01.2  Športova ha...'!J38</f>
        <v>0</v>
      </c>
      <c r="AZ99" s="114">
        <f>'04 - SO 01.2  Športova ha...'!F35</f>
        <v>0</v>
      </c>
      <c r="BA99" s="114">
        <f>'04 - SO 01.2  Športova ha...'!F36</f>
        <v>0</v>
      </c>
      <c r="BB99" s="114">
        <f>'04 - SO 01.2  Športova ha...'!F37</f>
        <v>0</v>
      </c>
      <c r="BC99" s="114">
        <f>'04 - SO 01.2  Športova ha...'!F38</f>
        <v>0</v>
      </c>
      <c r="BD99" s="116">
        <f>'04 - SO 01.2  Športova ha...'!F39</f>
        <v>0</v>
      </c>
      <c r="BE99" s="7"/>
      <c r="BT99" s="117" t="s">
        <v>82</v>
      </c>
      <c r="BV99" s="117" t="s">
        <v>76</v>
      </c>
      <c r="BW99" s="117" t="s">
        <v>95</v>
      </c>
      <c r="BX99" s="117" t="s">
        <v>4</v>
      </c>
      <c r="CL99" s="117" t="s">
        <v>1</v>
      </c>
      <c r="CM99" s="117" t="s">
        <v>74</v>
      </c>
    </row>
    <row r="100" s="7" customFormat="1" ht="24.75" customHeight="1">
      <c r="A100" s="106" t="s">
        <v>78</v>
      </c>
      <c r="B100" s="107"/>
      <c r="C100" s="108"/>
      <c r="D100" s="109" t="s">
        <v>96</v>
      </c>
      <c r="E100" s="109"/>
      <c r="F100" s="109"/>
      <c r="G100" s="109"/>
      <c r="H100" s="109"/>
      <c r="I100" s="110"/>
      <c r="J100" s="109" t="s">
        <v>97</v>
      </c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  <c r="Y100" s="109"/>
      <c r="Z100" s="109"/>
      <c r="AA100" s="109"/>
      <c r="AB100" s="109"/>
      <c r="AC100" s="109"/>
      <c r="AD100" s="109"/>
      <c r="AE100" s="109"/>
      <c r="AF100" s="109"/>
      <c r="AG100" s="111">
        <f>'05 - SO 01.3  Športova ha...'!J32</f>
        <v>0</v>
      </c>
      <c r="AH100" s="110"/>
      <c r="AI100" s="110"/>
      <c r="AJ100" s="110"/>
      <c r="AK100" s="110"/>
      <c r="AL100" s="110"/>
      <c r="AM100" s="110"/>
      <c r="AN100" s="111">
        <f>SUM(AG100,AT100)</f>
        <v>0</v>
      </c>
      <c r="AO100" s="110"/>
      <c r="AP100" s="110"/>
      <c r="AQ100" s="112" t="s">
        <v>81</v>
      </c>
      <c r="AR100" s="107"/>
      <c r="AS100" s="113">
        <v>0</v>
      </c>
      <c r="AT100" s="114">
        <f>ROUND(SUM(AV100:AW100),2)</f>
        <v>0</v>
      </c>
      <c r="AU100" s="115">
        <f>'05 - SO 01.3  Športova ha...'!P132</f>
        <v>0</v>
      </c>
      <c r="AV100" s="114">
        <f>'05 - SO 01.3  Športova ha...'!J35</f>
        <v>0</v>
      </c>
      <c r="AW100" s="114">
        <f>'05 - SO 01.3  Športova ha...'!J36</f>
        <v>0</v>
      </c>
      <c r="AX100" s="114">
        <f>'05 - SO 01.3  Športova ha...'!J37</f>
        <v>0</v>
      </c>
      <c r="AY100" s="114">
        <f>'05 - SO 01.3  Športova ha...'!J38</f>
        <v>0</v>
      </c>
      <c r="AZ100" s="114">
        <f>'05 - SO 01.3  Športova ha...'!F35</f>
        <v>0</v>
      </c>
      <c r="BA100" s="114">
        <f>'05 - SO 01.3  Športova ha...'!F36</f>
        <v>0</v>
      </c>
      <c r="BB100" s="114">
        <f>'05 - SO 01.3  Športova ha...'!F37</f>
        <v>0</v>
      </c>
      <c r="BC100" s="114">
        <f>'05 - SO 01.3  Športova ha...'!F38</f>
        <v>0</v>
      </c>
      <c r="BD100" s="116">
        <f>'05 - SO 01.3  Športova ha...'!F39</f>
        <v>0</v>
      </c>
      <c r="BE100" s="7"/>
      <c r="BT100" s="117" t="s">
        <v>82</v>
      </c>
      <c r="BV100" s="117" t="s">
        <v>76</v>
      </c>
      <c r="BW100" s="117" t="s">
        <v>98</v>
      </c>
      <c r="BX100" s="117" t="s">
        <v>4</v>
      </c>
      <c r="CL100" s="117" t="s">
        <v>1</v>
      </c>
      <c r="CM100" s="117" t="s">
        <v>74</v>
      </c>
    </row>
    <row r="101" s="7" customFormat="1" ht="24.75" customHeight="1">
      <c r="A101" s="106" t="s">
        <v>78</v>
      </c>
      <c r="B101" s="107"/>
      <c r="C101" s="108"/>
      <c r="D101" s="109" t="s">
        <v>99</v>
      </c>
      <c r="E101" s="109"/>
      <c r="F101" s="109"/>
      <c r="G101" s="109"/>
      <c r="H101" s="109"/>
      <c r="I101" s="110"/>
      <c r="J101" s="109" t="s">
        <v>100</v>
      </c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/>
      <c r="Y101" s="109"/>
      <c r="Z101" s="109"/>
      <c r="AA101" s="109"/>
      <c r="AB101" s="109"/>
      <c r="AC101" s="109"/>
      <c r="AD101" s="109"/>
      <c r="AE101" s="109"/>
      <c r="AF101" s="109"/>
      <c r="AG101" s="111">
        <f>'06 - SO 01.4  Športova ha...'!J32</f>
        <v>0</v>
      </c>
      <c r="AH101" s="110"/>
      <c r="AI101" s="110"/>
      <c r="AJ101" s="110"/>
      <c r="AK101" s="110"/>
      <c r="AL101" s="110"/>
      <c r="AM101" s="110"/>
      <c r="AN101" s="111">
        <f>SUM(AG101,AT101)</f>
        <v>0</v>
      </c>
      <c r="AO101" s="110"/>
      <c r="AP101" s="110"/>
      <c r="AQ101" s="112" t="s">
        <v>81</v>
      </c>
      <c r="AR101" s="107"/>
      <c r="AS101" s="113">
        <v>0</v>
      </c>
      <c r="AT101" s="114">
        <f>ROUND(SUM(AV101:AW101),2)</f>
        <v>0</v>
      </c>
      <c r="AU101" s="115">
        <f>'06 - SO 01.4  Športova ha...'!P144</f>
        <v>0</v>
      </c>
      <c r="AV101" s="114">
        <f>'06 - SO 01.4  Športova ha...'!J35</f>
        <v>0</v>
      </c>
      <c r="AW101" s="114">
        <f>'06 - SO 01.4  Športova ha...'!J36</f>
        <v>0</v>
      </c>
      <c r="AX101" s="114">
        <f>'06 - SO 01.4  Športova ha...'!J37</f>
        <v>0</v>
      </c>
      <c r="AY101" s="114">
        <f>'06 - SO 01.4  Športova ha...'!J38</f>
        <v>0</v>
      </c>
      <c r="AZ101" s="114">
        <f>'06 - SO 01.4  Športova ha...'!F35</f>
        <v>0</v>
      </c>
      <c r="BA101" s="114">
        <f>'06 - SO 01.4  Športova ha...'!F36</f>
        <v>0</v>
      </c>
      <c r="BB101" s="114">
        <f>'06 - SO 01.4  Športova ha...'!F37</f>
        <v>0</v>
      </c>
      <c r="BC101" s="114">
        <f>'06 - SO 01.4  Športova ha...'!F38</f>
        <v>0</v>
      </c>
      <c r="BD101" s="116">
        <f>'06 - SO 01.4  Športova ha...'!F39</f>
        <v>0</v>
      </c>
      <c r="BE101" s="7"/>
      <c r="BT101" s="117" t="s">
        <v>82</v>
      </c>
      <c r="BV101" s="117" t="s">
        <v>76</v>
      </c>
      <c r="BW101" s="117" t="s">
        <v>101</v>
      </c>
      <c r="BX101" s="117" t="s">
        <v>4</v>
      </c>
      <c r="CL101" s="117" t="s">
        <v>1</v>
      </c>
      <c r="CM101" s="117" t="s">
        <v>74</v>
      </c>
    </row>
    <row r="102" s="7" customFormat="1" ht="24.75" customHeight="1">
      <c r="A102" s="106" t="s">
        <v>78</v>
      </c>
      <c r="B102" s="107"/>
      <c r="C102" s="108"/>
      <c r="D102" s="109" t="s">
        <v>102</v>
      </c>
      <c r="E102" s="109"/>
      <c r="F102" s="109"/>
      <c r="G102" s="109"/>
      <c r="H102" s="109"/>
      <c r="I102" s="110"/>
      <c r="J102" s="109" t="s">
        <v>103</v>
      </c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  <c r="AG102" s="111">
        <f>'07 - SO 01.5  Športova ha...'!J32</f>
        <v>0</v>
      </c>
      <c r="AH102" s="110"/>
      <c r="AI102" s="110"/>
      <c r="AJ102" s="110"/>
      <c r="AK102" s="110"/>
      <c r="AL102" s="110"/>
      <c r="AM102" s="110"/>
      <c r="AN102" s="111">
        <f>SUM(AG102,AT102)</f>
        <v>0</v>
      </c>
      <c r="AO102" s="110"/>
      <c r="AP102" s="110"/>
      <c r="AQ102" s="112" t="s">
        <v>81</v>
      </c>
      <c r="AR102" s="107"/>
      <c r="AS102" s="113">
        <v>0</v>
      </c>
      <c r="AT102" s="114">
        <f>ROUND(SUM(AV102:AW102),2)</f>
        <v>0</v>
      </c>
      <c r="AU102" s="115">
        <f>'07 - SO 01.5  Športova ha...'!P135</f>
        <v>0</v>
      </c>
      <c r="AV102" s="114">
        <f>'07 - SO 01.5  Športova ha...'!J35</f>
        <v>0</v>
      </c>
      <c r="AW102" s="114">
        <f>'07 - SO 01.5  Športova ha...'!J36</f>
        <v>0</v>
      </c>
      <c r="AX102" s="114">
        <f>'07 - SO 01.5  Športova ha...'!J37</f>
        <v>0</v>
      </c>
      <c r="AY102" s="114">
        <f>'07 - SO 01.5  Športova ha...'!J38</f>
        <v>0</v>
      </c>
      <c r="AZ102" s="114">
        <f>'07 - SO 01.5  Športova ha...'!F35</f>
        <v>0</v>
      </c>
      <c r="BA102" s="114">
        <f>'07 - SO 01.5  Športova ha...'!F36</f>
        <v>0</v>
      </c>
      <c r="BB102" s="114">
        <f>'07 - SO 01.5  Športova ha...'!F37</f>
        <v>0</v>
      </c>
      <c r="BC102" s="114">
        <f>'07 - SO 01.5  Športova ha...'!F38</f>
        <v>0</v>
      </c>
      <c r="BD102" s="116">
        <f>'07 - SO 01.5  Športova ha...'!F39</f>
        <v>0</v>
      </c>
      <c r="BE102" s="7"/>
      <c r="BT102" s="117" t="s">
        <v>82</v>
      </c>
      <c r="BV102" s="117" t="s">
        <v>76</v>
      </c>
      <c r="BW102" s="117" t="s">
        <v>104</v>
      </c>
      <c r="BX102" s="117" t="s">
        <v>4</v>
      </c>
      <c r="CL102" s="117" t="s">
        <v>1</v>
      </c>
      <c r="CM102" s="117" t="s">
        <v>74</v>
      </c>
    </row>
    <row r="103" s="7" customFormat="1" ht="24.75" customHeight="1">
      <c r="A103" s="106" t="s">
        <v>78</v>
      </c>
      <c r="B103" s="107"/>
      <c r="C103" s="108"/>
      <c r="D103" s="109" t="s">
        <v>105</v>
      </c>
      <c r="E103" s="109"/>
      <c r="F103" s="109"/>
      <c r="G103" s="109"/>
      <c r="H103" s="109"/>
      <c r="I103" s="110"/>
      <c r="J103" s="109" t="s">
        <v>106</v>
      </c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  <c r="AG103" s="111">
        <f>'08 - SO 01.6  Športova ha...'!J32</f>
        <v>0</v>
      </c>
      <c r="AH103" s="110"/>
      <c r="AI103" s="110"/>
      <c r="AJ103" s="110"/>
      <c r="AK103" s="110"/>
      <c r="AL103" s="110"/>
      <c r="AM103" s="110"/>
      <c r="AN103" s="111">
        <f>SUM(AG103,AT103)</f>
        <v>0</v>
      </c>
      <c r="AO103" s="110"/>
      <c r="AP103" s="110"/>
      <c r="AQ103" s="112" t="s">
        <v>81</v>
      </c>
      <c r="AR103" s="107"/>
      <c r="AS103" s="113">
        <v>0</v>
      </c>
      <c r="AT103" s="114">
        <f>ROUND(SUM(AV103:AW103),2)</f>
        <v>0</v>
      </c>
      <c r="AU103" s="115">
        <f>'08 - SO 01.6  Športova ha...'!P128</f>
        <v>0</v>
      </c>
      <c r="AV103" s="114">
        <f>'08 - SO 01.6  Športova ha...'!J35</f>
        <v>0</v>
      </c>
      <c r="AW103" s="114">
        <f>'08 - SO 01.6  Športova ha...'!J36</f>
        <v>0</v>
      </c>
      <c r="AX103" s="114">
        <f>'08 - SO 01.6  Športova ha...'!J37</f>
        <v>0</v>
      </c>
      <c r="AY103" s="114">
        <f>'08 - SO 01.6  Športova ha...'!J38</f>
        <v>0</v>
      </c>
      <c r="AZ103" s="114">
        <f>'08 - SO 01.6  Športova ha...'!F35</f>
        <v>0</v>
      </c>
      <c r="BA103" s="114">
        <f>'08 - SO 01.6  Športova ha...'!F36</f>
        <v>0</v>
      </c>
      <c r="BB103" s="114">
        <f>'08 - SO 01.6  Športova ha...'!F37</f>
        <v>0</v>
      </c>
      <c r="BC103" s="114">
        <f>'08 - SO 01.6  Športova ha...'!F38</f>
        <v>0</v>
      </c>
      <c r="BD103" s="116">
        <f>'08 - SO 01.6  Športova ha...'!F39</f>
        <v>0</v>
      </c>
      <c r="BE103" s="7"/>
      <c r="BT103" s="117" t="s">
        <v>82</v>
      </c>
      <c r="BV103" s="117" t="s">
        <v>76</v>
      </c>
      <c r="BW103" s="117" t="s">
        <v>107</v>
      </c>
      <c r="BX103" s="117" t="s">
        <v>4</v>
      </c>
      <c r="CL103" s="117" t="s">
        <v>1</v>
      </c>
      <c r="CM103" s="117" t="s">
        <v>74</v>
      </c>
    </row>
    <row r="104" s="7" customFormat="1" ht="16.5" customHeight="1">
      <c r="A104" s="106" t="s">
        <v>78</v>
      </c>
      <c r="B104" s="107"/>
      <c r="C104" s="108"/>
      <c r="D104" s="109" t="s">
        <v>108</v>
      </c>
      <c r="E104" s="109"/>
      <c r="F104" s="109"/>
      <c r="G104" s="109"/>
      <c r="H104" s="109"/>
      <c r="I104" s="110"/>
      <c r="J104" s="109" t="s">
        <v>109</v>
      </c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11">
        <f>'09 - SO 01.7  Športova ha...'!J32</f>
        <v>0</v>
      </c>
      <c r="AH104" s="110"/>
      <c r="AI104" s="110"/>
      <c r="AJ104" s="110"/>
      <c r="AK104" s="110"/>
      <c r="AL104" s="110"/>
      <c r="AM104" s="110"/>
      <c r="AN104" s="111">
        <f>SUM(AG104,AT104)</f>
        <v>0</v>
      </c>
      <c r="AO104" s="110"/>
      <c r="AP104" s="110"/>
      <c r="AQ104" s="112" t="s">
        <v>81</v>
      </c>
      <c r="AR104" s="107"/>
      <c r="AS104" s="113">
        <v>0</v>
      </c>
      <c r="AT104" s="114">
        <f>ROUND(SUM(AV104:AW104),2)</f>
        <v>0</v>
      </c>
      <c r="AU104" s="115">
        <f>'09 - SO 01.7  Športova ha...'!P129</f>
        <v>0</v>
      </c>
      <c r="AV104" s="114">
        <f>'09 - SO 01.7  Športova ha...'!J35</f>
        <v>0</v>
      </c>
      <c r="AW104" s="114">
        <f>'09 - SO 01.7  Športova ha...'!J36</f>
        <v>0</v>
      </c>
      <c r="AX104" s="114">
        <f>'09 - SO 01.7  Športova ha...'!J37</f>
        <v>0</v>
      </c>
      <c r="AY104" s="114">
        <f>'09 - SO 01.7  Športova ha...'!J38</f>
        <v>0</v>
      </c>
      <c r="AZ104" s="114">
        <f>'09 - SO 01.7  Športova ha...'!F35</f>
        <v>0</v>
      </c>
      <c r="BA104" s="114">
        <f>'09 - SO 01.7  Športova ha...'!F36</f>
        <v>0</v>
      </c>
      <c r="BB104" s="114">
        <f>'09 - SO 01.7  Športova ha...'!F37</f>
        <v>0</v>
      </c>
      <c r="BC104" s="114">
        <f>'09 - SO 01.7  Športova ha...'!F38</f>
        <v>0</v>
      </c>
      <c r="BD104" s="116">
        <f>'09 - SO 01.7  Športova ha...'!F39</f>
        <v>0</v>
      </c>
      <c r="BE104" s="7"/>
      <c r="BT104" s="117" t="s">
        <v>82</v>
      </c>
      <c r="BV104" s="117" t="s">
        <v>76</v>
      </c>
      <c r="BW104" s="117" t="s">
        <v>110</v>
      </c>
      <c r="BX104" s="117" t="s">
        <v>4</v>
      </c>
      <c r="CL104" s="117" t="s">
        <v>1</v>
      </c>
      <c r="CM104" s="117" t="s">
        <v>74</v>
      </c>
    </row>
    <row r="105" s="7" customFormat="1" ht="16.5" customHeight="1">
      <c r="A105" s="106" t="s">
        <v>78</v>
      </c>
      <c r="B105" s="107"/>
      <c r="C105" s="108"/>
      <c r="D105" s="109" t="s">
        <v>111</v>
      </c>
      <c r="E105" s="109"/>
      <c r="F105" s="109"/>
      <c r="G105" s="109"/>
      <c r="H105" s="109"/>
      <c r="I105" s="110"/>
      <c r="J105" s="109" t="s">
        <v>112</v>
      </c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  <c r="AG105" s="111">
        <f>'10 - SO 01.8  Športova ha...'!J32</f>
        <v>0</v>
      </c>
      <c r="AH105" s="110"/>
      <c r="AI105" s="110"/>
      <c r="AJ105" s="110"/>
      <c r="AK105" s="110"/>
      <c r="AL105" s="110"/>
      <c r="AM105" s="110"/>
      <c r="AN105" s="111">
        <f>SUM(AG105,AT105)</f>
        <v>0</v>
      </c>
      <c r="AO105" s="110"/>
      <c r="AP105" s="110"/>
      <c r="AQ105" s="112" t="s">
        <v>81</v>
      </c>
      <c r="AR105" s="107"/>
      <c r="AS105" s="113">
        <v>0</v>
      </c>
      <c r="AT105" s="114">
        <f>ROUND(SUM(AV105:AW105),2)</f>
        <v>0</v>
      </c>
      <c r="AU105" s="115">
        <f>'10 - SO 01.8  Športova ha...'!P133</f>
        <v>0</v>
      </c>
      <c r="AV105" s="114">
        <f>'10 - SO 01.8  Športova ha...'!J35</f>
        <v>0</v>
      </c>
      <c r="AW105" s="114">
        <f>'10 - SO 01.8  Športova ha...'!J36</f>
        <v>0</v>
      </c>
      <c r="AX105" s="114">
        <f>'10 - SO 01.8  Športova ha...'!J37</f>
        <v>0</v>
      </c>
      <c r="AY105" s="114">
        <f>'10 - SO 01.8  Športova ha...'!J38</f>
        <v>0</v>
      </c>
      <c r="AZ105" s="114">
        <f>'10 - SO 01.8  Športova ha...'!F35</f>
        <v>0</v>
      </c>
      <c r="BA105" s="114">
        <f>'10 - SO 01.8  Športova ha...'!F36</f>
        <v>0</v>
      </c>
      <c r="BB105" s="114">
        <f>'10 - SO 01.8  Športova ha...'!F37</f>
        <v>0</v>
      </c>
      <c r="BC105" s="114">
        <f>'10 - SO 01.8  Športova ha...'!F38</f>
        <v>0</v>
      </c>
      <c r="BD105" s="116">
        <f>'10 - SO 01.8  Športova ha...'!F39</f>
        <v>0</v>
      </c>
      <c r="BE105" s="7"/>
      <c r="BT105" s="117" t="s">
        <v>82</v>
      </c>
      <c r="BV105" s="117" t="s">
        <v>76</v>
      </c>
      <c r="BW105" s="117" t="s">
        <v>113</v>
      </c>
      <c r="BX105" s="117" t="s">
        <v>4</v>
      </c>
      <c r="CL105" s="117" t="s">
        <v>1</v>
      </c>
      <c r="CM105" s="117" t="s">
        <v>74</v>
      </c>
    </row>
    <row r="106" s="7" customFormat="1" ht="16.5" customHeight="1">
      <c r="A106" s="106" t="s">
        <v>78</v>
      </c>
      <c r="B106" s="107"/>
      <c r="C106" s="108"/>
      <c r="D106" s="109" t="s">
        <v>114</v>
      </c>
      <c r="E106" s="109"/>
      <c r="F106" s="109"/>
      <c r="G106" s="109"/>
      <c r="H106" s="109"/>
      <c r="I106" s="110"/>
      <c r="J106" s="109" t="s">
        <v>115</v>
      </c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  <c r="AG106" s="111">
        <f>'11 - SO 02 Vodovodná príp...'!J32</f>
        <v>0</v>
      </c>
      <c r="AH106" s="110"/>
      <c r="AI106" s="110"/>
      <c r="AJ106" s="110"/>
      <c r="AK106" s="110"/>
      <c r="AL106" s="110"/>
      <c r="AM106" s="110"/>
      <c r="AN106" s="111">
        <f>SUM(AG106,AT106)</f>
        <v>0</v>
      </c>
      <c r="AO106" s="110"/>
      <c r="AP106" s="110"/>
      <c r="AQ106" s="112" t="s">
        <v>81</v>
      </c>
      <c r="AR106" s="107"/>
      <c r="AS106" s="113">
        <v>0</v>
      </c>
      <c r="AT106" s="114">
        <f>ROUND(SUM(AV106:AW106),2)</f>
        <v>0</v>
      </c>
      <c r="AU106" s="115">
        <f>'11 - SO 02 Vodovodná príp...'!P139</f>
        <v>0</v>
      </c>
      <c r="AV106" s="114">
        <f>'11 - SO 02 Vodovodná príp...'!J35</f>
        <v>0</v>
      </c>
      <c r="AW106" s="114">
        <f>'11 - SO 02 Vodovodná príp...'!J36</f>
        <v>0</v>
      </c>
      <c r="AX106" s="114">
        <f>'11 - SO 02 Vodovodná príp...'!J37</f>
        <v>0</v>
      </c>
      <c r="AY106" s="114">
        <f>'11 - SO 02 Vodovodná príp...'!J38</f>
        <v>0</v>
      </c>
      <c r="AZ106" s="114">
        <f>'11 - SO 02 Vodovodná príp...'!F35</f>
        <v>0</v>
      </c>
      <c r="BA106" s="114">
        <f>'11 - SO 02 Vodovodná príp...'!F36</f>
        <v>0</v>
      </c>
      <c r="BB106" s="114">
        <f>'11 - SO 02 Vodovodná príp...'!F37</f>
        <v>0</v>
      </c>
      <c r="BC106" s="114">
        <f>'11 - SO 02 Vodovodná príp...'!F38</f>
        <v>0</v>
      </c>
      <c r="BD106" s="116">
        <f>'11 - SO 02 Vodovodná príp...'!F39</f>
        <v>0</v>
      </c>
      <c r="BE106" s="7"/>
      <c r="BT106" s="117" t="s">
        <v>82</v>
      </c>
      <c r="BV106" s="117" t="s">
        <v>76</v>
      </c>
      <c r="BW106" s="117" t="s">
        <v>116</v>
      </c>
      <c r="BX106" s="117" t="s">
        <v>4</v>
      </c>
      <c r="CL106" s="117" t="s">
        <v>1</v>
      </c>
      <c r="CM106" s="117" t="s">
        <v>74</v>
      </c>
    </row>
    <row r="107" s="7" customFormat="1" ht="16.5" customHeight="1">
      <c r="A107" s="106" t="s">
        <v>78</v>
      </c>
      <c r="B107" s="107"/>
      <c r="C107" s="108"/>
      <c r="D107" s="109" t="s">
        <v>117</v>
      </c>
      <c r="E107" s="109"/>
      <c r="F107" s="109"/>
      <c r="G107" s="109"/>
      <c r="H107" s="109"/>
      <c r="I107" s="110"/>
      <c r="J107" s="109" t="s">
        <v>118</v>
      </c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  <c r="AG107" s="111">
        <f>'12 - SO 05 Prekládka NN v...'!J32</f>
        <v>0</v>
      </c>
      <c r="AH107" s="110"/>
      <c r="AI107" s="110"/>
      <c r="AJ107" s="110"/>
      <c r="AK107" s="110"/>
      <c r="AL107" s="110"/>
      <c r="AM107" s="110"/>
      <c r="AN107" s="111">
        <f>SUM(AG107,AT107)</f>
        <v>0</v>
      </c>
      <c r="AO107" s="110"/>
      <c r="AP107" s="110"/>
      <c r="AQ107" s="112" t="s">
        <v>81</v>
      </c>
      <c r="AR107" s="107"/>
      <c r="AS107" s="113">
        <v>0</v>
      </c>
      <c r="AT107" s="114">
        <f>ROUND(SUM(AV107:AW107),2)</f>
        <v>0</v>
      </c>
      <c r="AU107" s="115">
        <f>'12 - SO 05 Prekládka NN v...'!P131</f>
        <v>0</v>
      </c>
      <c r="AV107" s="114">
        <f>'12 - SO 05 Prekládka NN v...'!J35</f>
        <v>0</v>
      </c>
      <c r="AW107" s="114">
        <f>'12 - SO 05 Prekládka NN v...'!J36</f>
        <v>0</v>
      </c>
      <c r="AX107" s="114">
        <f>'12 - SO 05 Prekládka NN v...'!J37</f>
        <v>0</v>
      </c>
      <c r="AY107" s="114">
        <f>'12 - SO 05 Prekládka NN v...'!J38</f>
        <v>0</v>
      </c>
      <c r="AZ107" s="114">
        <f>'12 - SO 05 Prekládka NN v...'!F35</f>
        <v>0</v>
      </c>
      <c r="BA107" s="114">
        <f>'12 - SO 05 Prekládka NN v...'!F36</f>
        <v>0</v>
      </c>
      <c r="BB107" s="114">
        <f>'12 - SO 05 Prekládka NN v...'!F37</f>
        <v>0</v>
      </c>
      <c r="BC107" s="114">
        <f>'12 - SO 05 Prekládka NN v...'!F38</f>
        <v>0</v>
      </c>
      <c r="BD107" s="116">
        <f>'12 - SO 05 Prekládka NN v...'!F39</f>
        <v>0</v>
      </c>
      <c r="BE107" s="7"/>
      <c r="BT107" s="117" t="s">
        <v>82</v>
      </c>
      <c r="BV107" s="117" t="s">
        <v>76</v>
      </c>
      <c r="BW107" s="117" t="s">
        <v>119</v>
      </c>
      <c r="BX107" s="117" t="s">
        <v>4</v>
      </c>
      <c r="CL107" s="117" t="s">
        <v>1</v>
      </c>
      <c r="CM107" s="117" t="s">
        <v>74</v>
      </c>
    </row>
    <row r="108" s="7" customFormat="1" ht="16.5" customHeight="1">
      <c r="A108" s="106" t="s">
        <v>78</v>
      </c>
      <c r="B108" s="107"/>
      <c r="C108" s="108"/>
      <c r="D108" s="109" t="s">
        <v>120</v>
      </c>
      <c r="E108" s="109"/>
      <c r="F108" s="109"/>
      <c r="G108" s="109"/>
      <c r="H108" s="109"/>
      <c r="I108" s="110"/>
      <c r="J108" s="109" t="s">
        <v>121</v>
      </c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  <c r="AG108" s="111">
        <f>'13 - SO 06 Odberné elektr...'!J32</f>
        <v>0</v>
      </c>
      <c r="AH108" s="110"/>
      <c r="AI108" s="110"/>
      <c r="AJ108" s="110"/>
      <c r="AK108" s="110"/>
      <c r="AL108" s="110"/>
      <c r="AM108" s="110"/>
      <c r="AN108" s="111">
        <f>SUM(AG108,AT108)</f>
        <v>0</v>
      </c>
      <c r="AO108" s="110"/>
      <c r="AP108" s="110"/>
      <c r="AQ108" s="112" t="s">
        <v>81</v>
      </c>
      <c r="AR108" s="107"/>
      <c r="AS108" s="113">
        <v>0</v>
      </c>
      <c r="AT108" s="114">
        <f>ROUND(SUM(AV108:AW108),2)</f>
        <v>0</v>
      </c>
      <c r="AU108" s="115">
        <f>'13 - SO 06 Odberné elektr...'!P131</f>
        <v>0</v>
      </c>
      <c r="AV108" s="114">
        <f>'13 - SO 06 Odberné elektr...'!J35</f>
        <v>0</v>
      </c>
      <c r="AW108" s="114">
        <f>'13 - SO 06 Odberné elektr...'!J36</f>
        <v>0</v>
      </c>
      <c r="AX108" s="114">
        <f>'13 - SO 06 Odberné elektr...'!J37</f>
        <v>0</v>
      </c>
      <c r="AY108" s="114">
        <f>'13 - SO 06 Odberné elektr...'!J38</f>
        <v>0</v>
      </c>
      <c r="AZ108" s="114">
        <f>'13 - SO 06 Odberné elektr...'!F35</f>
        <v>0</v>
      </c>
      <c r="BA108" s="114">
        <f>'13 - SO 06 Odberné elektr...'!F36</f>
        <v>0</v>
      </c>
      <c r="BB108" s="114">
        <f>'13 - SO 06 Odberné elektr...'!F37</f>
        <v>0</v>
      </c>
      <c r="BC108" s="114">
        <f>'13 - SO 06 Odberné elektr...'!F38</f>
        <v>0</v>
      </c>
      <c r="BD108" s="116">
        <f>'13 - SO 06 Odberné elektr...'!F39</f>
        <v>0</v>
      </c>
      <c r="BE108" s="7"/>
      <c r="BT108" s="117" t="s">
        <v>82</v>
      </c>
      <c r="BV108" s="117" t="s">
        <v>76</v>
      </c>
      <c r="BW108" s="117" t="s">
        <v>122</v>
      </c>
      <c r="BX108" s="117" t="s">
        <v>4</v>
      </c>
      <c r="CL108" s="117" t="s">
        <v>1</v>
      </c>
      <c r="CM108" s="117" t="s">
        <v>74</v>
      </c>
    </row>
    <row r="109" s="7" customFormat="1" ht="16.5" customHeight="1">
      <c r="A109" s="106" t="s">
        <v>78</v>
      </c>
      <c r="B109" s="107"/>
      <c r="C109" s="108"/>
      <c r="D109" s="109" t="s">
        <v>123</v>
      </c>
      <c r="E109" s="109"/>
      <c r="F109" s="109"/>
      <c r="G109" s="109"/>
      <c r="H109" s="109"/>
      <c r="I109" s="110"/>
      <c r="J109" s="109" t="s">
        <v>124</v>
      </c>
      <c r="K109" s="109"/>
      <c r="L109" s="109"/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  <c r="AG109" s="111">
        <f>'14 - SO 07 Dieselagregát '!J32</f>
        <v>0</v>
      </c>
      <c r="AH109" s="110"/>
      <c r="AI109" s="110"/>
      <c r="AJ109" s="110"/>
      <c r="AK109" s="110"/>
      <c r="AL109" s="110"/>
      <c r="AM109" s="110"/>
      <c r="AN109" s="111">
        <f>SUM(AG109,AT109)</f>
        <v>0</v>
      </c>
      <c r="AO109" s="110"/>
      <c r="AP109" s="110"/>
      <c r="AQ109" s="112" t="s">
        <v>81</v>
      </c>
      <c r="AR109" s="107"/>
      <c r="AS109" s="118">
        <v>0</v>
      </c>
      <c r="AT109" s="119">
        <f>ROUND(SUM(AV109:AW109),2)</f>
        <v>0</v>
      </c>
      <c r="AU109" s="120">
        <f>'14 - SO 07 Dieselagregát '!P130</f>
        <v>0</v>
      </c>
      <c r="AV109" s="119">
        <f>'14 - SO 07 Dieselagregát '!J35</f>
        <v>0</v>
      </c>
      <c r="AW109" s="119">
        <f>'14 - SO 07 Dieselagregát '!J36</f>
        <v>0</v>
      </c>
      <c r="AX109" s="119">
        <f>'14 - SO 07 Dieselagregát '!J37</f>
        <v>0</v>
      </c>
      <c r="AY109" s="119">
        <f>'14 - SO 07 Dieselagregát '!J38</f>
        <v>0</v>
      </c>
      <c r="AZ109" s="119">
        <f>'14 - SO 07 Dieselagregát '!F35</f>
        <v>0</v>
      </c>
      <c r="BA109" s="119">
        <f>'14 - SO 07 Dieselagregát '!F36</f>
        <v>0</v>
      </c>
      <c r="BB109" s="119">
        <f>'14 - SO 07 Dieselagregát '!F37</f>
        <v>0</v>
      </c>
      <c r="BC109" s="119">
        <f>'14 - SO 07 Dieselagregát '!F38</f>
        <v>0</v>
      </c>
      <c r="BD109" s="121">
        <f>'14 - SO 07 Dieselagregát '!F39</f>
        <v>0</v>
      </c>
      <c r="BE109" s="7"/>
      <c r="BT109" s="117" t="s">
        <v>82</v>
      </c>
      <c r="BV109" s="117" t="s">
        <v>76</v>
      </c>
      <c r="BW109" s="117" t="s">
        <v>125</v>
      </c>
      <c r="BX109" s="117" t="s">
        <v>4</v>
      </c>
      <c r="CL109" s="117" t="s">
        <v>1</v>
      </c>
      <c r="CM109" s="117" t="s">
        <v>74</v>
      </c>
    </row>
    <row r="110" s="2" customFormat="1" ht="30" customHeight="1">
      <c r="A110" s="35"/>
      <c r="B110" s="36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6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="2" customFormat="1" ht="6.96" customHeight="1">
      <c r="A111" s="35"/>
      <c r="B111" s="62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63"/>
      <c r="AP111" s="63"/>
      <c r="AQ111" s="63"/>
      <c r="AR111" s="36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</sheetData>
  <mergeCells count="98">
    <mergeCell ref="C92:G92"/>
    <mergeCell ref="D101:H101"/>
    <mergeCell ref="D98:H98"/>
    <mergeCell ref="D95:H95"/>
    <mergeCell ref="D99:H99"/>
    <mergeCell ref="D100:H100"/>
    <mergeCell ref="D96:H96"/>
    <mergeCell ref="D97:H97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L85:AO85"/>
    <mergeCell ref="D105:H105"/>
    <mergeCell ref="J105:AF105"/>
    <mergeCell ref="D106:H106"/>
    <mergeCell ref="J106:AF106"/>
    <mergeCell ref="D107:H107"/>
    <mergeCell ref="J107:AF107"/>
    <mergeCell ref="D108:H108"/>
    <mergeCell ref="J108:AF108"/>
    <mergeCell ref="D109:H109"/>
    <mergeCell ref="J109:AF109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109:AP109"/>
    <mergeCell ref="AG109:AM109"/>
    <mergeCell ref="AN94:AP94"/>
  </mergeCells>
  <hyperlinks>
    <hyperlink ref="A95" location="'00 - SO 01 Športova hala ...'!C2" display="/"/>
    <hyperlink ref="A96" location="'01 - SO 01 Športová hala ...'!C2" display="/"/>
    <hyperlink ref="A97" location="'02 - SO 01.1a  Športova h...'!C2" display="/"/>
    <hyperlink ref="A98" location="'03 - SO 01.1b Športova ha...'!C2" display="/"/>
    <hyperlink ref="A99" location="'04 - SO 01.2  Športova ha...'!C2" display="/"/>
    <hyperlink ref="A100" location="'05 - SO 01.3  Športova ha...'!C2" display="/"/>
    <hyperlink ref="A101" location="'06 - SO 01.4  Športova ha...'!C2" display="/"/>
    <hyperlink ref="A102" location="'07 - SO 01.5  Športova ha...'!C2" display="/"/>
    <hyperlink ref="A103" location="'08 - SO 01.6  Športova ha...'!C2" display="/"/>
    <hyperlink ref="A104" location="'09 - SO 01.7  Športova ha...'!C2" display="/"/>
    <hyperlink ref="A105" location="'10 - SO 01.8  Športova ha...'!C2" display="/"/>
    <hyperlink ref="A106" location="'11 - SO 02 Vodovodná príp...'!C2" display="/"/>
    <hyperlink ref="A107" location="'12 - SO 05 Prekládka NN v...'!C2" display="/"/>
    <hyperlink ref="A108" location="'13 - SO 06 Odberné elektr...'!C2" display="/"/>
    <hyperlink ref="A109" location="'14 - SO 07 Dieselagregát 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5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="1" customFormat="1" ht="24.96" customHeight="1">
      <c r="B4" s="19"/>
      <c r="D4" s="20" t="s">
        <v>126</v>
      </c>
      <c r="L4" s="19"/>
      <c r="M4" s="122" t="s">
        <v>9</v>
      </c>
      <c r="AT4" s="16" t="s">
        <v>3</v>
      </c>
    </row>
    <row r="5" s="1" customFormat="1" ht="6.96" customHeight="1">
      <c r="B5" s="19"/>
      <c r="L5" s="19"/>
    </row>
    <row r="6" s="1" customFormat="1" ht="12" customHeight="1">
      <c r="B6" s="19"/>
      <c r="D6" s="29" t="s">
        <v>14</v>
      </c>
      <c r="L6" s="19"/>
    </row>
    <row r="7" s="1" customFormat="1" ht="16.5" customHeight="1">
      <c r="B7" s="19"/>
      <c r="E7" s="123" t="str">
        <f>'Rekapitulácia stavby'!K6</f>
        <v xml:space="preserve">Športová hala Angels Aréna  Rekonštrukcia a Modernizácia</v>
      </c>
      <c r="F7" s="29"/>
      <c r="G7" s="29"/>
      <c r="H7" s="29"/>
      <c r="L7" s="19"/>
    </row>
    <row r="8" s="2" customFormat="1" ht="12" customHeight="1">
      <c r="A8" s="35"/>
      <c r="B8" s="36"/>
      <c r="C8" s="35"/>
      <c r="D8" s="29" t="s">
        <v>127</v>
      </c>
      <c r="E8" s="35"/>
      <c r="F8" s="35"/>
      <c r="G8" s="35"/>
      <c r="H8" s="35"/>
      <c r="I8" s="35"/>
      <c r="J8" s="35"/>
      <c r="K8" s="35"/>
      <c r="L8" s="5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30" customHeight="1">
      <c r="A9" s="35"/>
      <c r="B9" s="36"/>
      <c r="C9" s="35"/>
      <c r="D9" s="35"/>
      <c r="E9" s="69" t="s">
        <v>3916</v>
      </c>
      <c r="F9" s="35"/>
      <c r="G9" s="35"/>
      <c r="H9" s="35"/>
      <c r="I9" s="35"/>
      <c r="J9" s="35"/>
      <c r="K9" s="35"/>
      <c r="L9" s="5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5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36"/>
      <c r="C11" s="35"/>
      <c r="D11" s="29" t="s">
        <v>16</v>
      </c>
      <c r="E11" s="35"/>
      <c r="F11" s="24" t="s">
        <v>1</v>
      </c>
      <c r="G11" s="35"/>
      <c r="H11" s="35"/>
      <c r="I11" s="29" t="s">
        <v>17</v>
      </c>
      <c r="J11" s="24" t="s">
        <v>1</v>
      </c>
      <c r="K11" s="35"/>
      <c r="L11" s="5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36"/>
      <c r="C12" s="35"/>
      <c r="D12" s="29" t="s">
        <v>18</v>
      </c>
      <c r="E12" s="35"/>
      <c r="F12" s="24" t="s">
        <v>19</v>
      </c>
      <c r="G12" s="35"/>
      <c r="H12" s="35"/>
      <c r="I12" s="29" t="s">
        <v>20</v>
      </c>
      <c r="J12" s="71" t="str">
        <f>'Rekapitulácia stavby'!AN8</f>
        <v>16. 7. 2021</v>
      </c>
      <c r="K12" s="35"/>
      <c r="L12" s="5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5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36"/>
      <c r="C14" s="35"/>
      <c r="D14" s="29" t="s">
        <v>22</v>
      </c>
      <c r="E14" s="35"/>
      <c r="F14" s="35"/>
      <c r="G14" s="35"/>
      <c r="H14" s="35"/>
      <c r="I14" s="29" t="s">
        <v>23</v>
      </c>
      <c r="J14" s="24" t="s">
        <v>1</v>
      </c>
      <c r="K14" s="35"/>
      <c r="L14" s="5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36"/>
      <c r="C15" s="35"/>
      <c r="D15" s="35"/>
      <c r="E15" s="24" t="s">
        <v>24</v>
      </c>
      <c r="F15" s="35"/>
      <c r="G15" s="35"/>
      <c r="H15" s="35"/>
      <c r="I15" s="29" t="s">
        <v>25</v>
      </c>
      <c r="J15" s="24" t="s">
        <v>1</v>
      </c>
      <c r="K15" s="35"/>
      <c r="L15" s="5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5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36"/>
      <c r="C17" s="35"/>
      <c r="D17" s="29" t="s">
        <v>26</v>
      </c>
      <c r="E17" s="35"/>
      <c r="F17" s="35"/>
      <c r="G17" s="35"/>
      <c r="H17" s="35"/>
      <c r="I17" s="29" t="s">
        <v>23</v>
      </c>
      <c r="J17" s="30" t="str">
        <f>'Rekapitulácia stavby'!AN13</f>
        <v>Vyplň údaj</v>
      </c>
      <c r="K17" s="35"/>
      <c r="L17" s="5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36"/>
      <c r="C18" s="35"/>
      <c r="D18" s="35"/>
      <c r="E18" s="30" t="str">
        <f>'Rekapitulácia stavby'!E14</f>
        <v>Vyplň údaj</v>
      </c>
      <c r="F18" s="24"/>
      <c r="G18" s="24"/>
      <c r="H18" s="24"/>
      <c r="I18" s="29" t="s">
        <v>25</v>
      </c>
      <c r="J18" s="30" t="str">
        <f>'Rekapitulácia stavby'!AN14</f>
        <v>Vyplň údaj</v>
      </c>
      <c r="K18" s="35"/>
      <c r="L18" s="5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5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36"/>
      <c r="C20" s="35"/>
      <c r="D20" s="29" t="s">
        <v>28</v>
      </c>
      <c r="E20" s="35"/>
      <c r="F20" s="35"/>
      <c r="G20" s="35"/>
      <c r="H20" s="35"/>
      <c r="I20" s="29" t="s">
        <v>23</v>
      </c>
      <c r="J20" s="24" t="str">
        <f>IF('Rekapitulácia stavby'!AN16="","",'Rekapitulácia stavby'!AN16)</f>
        <v/>
      </c>
      <c r="K20" s="35"/>
      <c r="L20" s="5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36"/>
      <c r="C21" s="35"/>
      <c r="D21" s="35"/>
      <c r="E21" s="24" t="str">
        <f>IF('Rekapitulácia stavby'!E17="","",'Rekapitulácia stavby'!E17)</f>
        <v xml:space="preserve"> </v>
      </c>
      <c r="F21" s="35"/>
      <c r="G21" s="35"/>
      <c r="H21" s="35"/>
      <c r="I21" s="29" t="s">
        <v>25</v>
      </c>
      <c r="J21" s="24" t="str">
        <f>IF('Rekapitulácia stavby'!AN17="","",'Rekapitulácia stavby'!AN17)</f>
        <v/>
      </c>
      <c r="K21" s="35"/>
      <c r="L21" s="5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5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36"/>
      <c r="C23" s="35"/>
      <c r="D23" s="29" t="s">
        <v>32</v>
      </c>
      <c r="E23" s="35"/>
      <c r="F23" s="35"/>
      <c r="G23" s="35"/>
      <c r="H23" s="35"/>
      <c r="I23" s="29" t="s">
        <v>23</v>
      </c>
      <c r="J23" s="24" t="str">
        <f>IF('Rekapitulácia stavby'!AN19="","",'Rekapitulácia stavby'!AN19)</f>
        <v/>
      </c>
      <c r="K23" s="35"/>
      <c r="L23" s="5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36"/>
      <c r="C24" s="35"/>
      <c r="D24" s="35"/>
      <c r="E24" s="24" t="str">
        <f>IF('Rekapitulácia stavby'!E20="","",'Rekapitulácia stavby'!E20)</f>
        <v xml:space="preserve"> </v>
      </c>
      <c r="F24" s="35"/>
      <c r="G24" s="35"/>
      <c r="H24" s="35"/>
      <c r="I24" s="29" t="s">
        <v>25</v>
      </c>
      <c r="J24" s="24" t="str">
        <f>IF('Rekapitulácia stavby'!AN20="","",'Rekapitulácia stavby'!AN20)</f>
        <v/>
      </c>
      <c r="K24" s="35"/>
      <c r="L24" s="5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5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36"/>
      <c r="C26" s="35"/>
      <c r="D26" s="29" t="s">
        <v>33</v>
      </c>
      <c r="E26" s="35"/>
      <c r="F26" s="35"/>
      <c r="G26" s="35"/>
      <c r="H26" s="35"/>
      <c r="I26" s="35"/>
      <c r="J26" s="35"/>
      <c r="K26" s="35"/>
      <c r="L26" s="5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24"/>
      <c r="B27" s="125"/>
      <c r="C27" s="124"/>
      <c r="D27" s="124"/>
      <c r="E27" s="33" t="s">
        <v>1</v>
      </c>
      <c r="F27" s="33"/>
      <c r="G27" s="33"/>
      <c r="H27" s="33"/>
      <c r="I27" s="124"/>
      <c r="J27" s="124"/>
      <c r="K27" s="124"/>
      <c r="L27" s="126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</row>
    <row r="28" s="2" customFormat="1" ht="6.96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5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36"/>
      <c r="C29" s="35"/>
      <c r="D29" s="92"/>
      <c r="E29" s="92"/>
      <c r="F29" s="92"/>
      <c r="G29" s="92"/>
      <c r="H29" s="92"/>
      <c r="I29" s="92"/>
      <c r="J29" s="92"/>
      <c r="K29" s="92"/>
      <c r="L29" s="5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14.4" customHeight="1">
      <c r="A30" s="35"/>
      <c r="B30" s="36"/>
      <c r="C30" s="35"/>
      <c r="D30" s="24" t="s">
        <v>129</v>
      </c>
      <c r="E30" s="35"/>
      <c r="F30" s="35"/>
      <c r="G30" s="35"/>
      <c r="H30" s="35"/>
      <c r="I30" s="35"/>
      <c r="J30" s="127">
        <f>J96</f>
        <v>0</v>
      </c>
      <c r="K30" s="35"/>
      <c r="L30" s="5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14.4" customHeight="1">
      <c r="A31" s="35"/>
      <c r="B31" s="36"/>
      <c r="C31" s="35"/>
      <c r="D31" s="128" t="s">
        <v>130</v>
      </c>
      <c r="E31" s="35"/>
      <c r="F31" s="35"/>
      <c r="G31" s="35"/>
      <c r="H31" s="35"/>
      <c r="I31" s="35"/>
      <c r="J31" s="127">
        <f>J101</f>
        <v>0</v>
      </c>
      <c r="K31" s="35"/>
      <c r="L31" s="5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36"/>
      <c r="C32" s="35"/>
      <c r="D32" s="129" t="s">
        <v>34</v>
      </c>
      <c r="E32" s="35"/>
      <c r="F32" s="35"/>
      <c r="G32" s="35"/>
      <c r="H32" s="35"/>
      <c r="I32" s="35"/>
      <c r="J32" s="98">
        <f>ROUND(J30 + J31, 2)</f>
        <v>0</v>
      </c>
      <c r="K32" s="35"/>
      <c r="L32" s="5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36"/>
      <c r="C33" s="35"/>
      <c r="D33" s="92"/>
      <c r="E33" s="92"/>
      <c r="F33" s="92"/>
      <c r="G33" s="92"/>
      <c r="H33" s="92"/>
      <c r="I33" s="92"/>
      <c r="J33" s="92"/>
      <c r="K33" s="92"/>
      <c r="L33" s="5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36"/>
      <c r="C34" s="35"/>
      <c r="D34" s="35"/>
      <c r="E34" s="35"/>
      <c r="F34" s="40" t="s">
        <v>36</v>
      </c>
      <c r="G34" s="35"/>
      <c r="H34" s="35"/>
      <c r="I34" s="40" t="s">
        <v>35</v>
      </c>
      <c r="J34" s="40" t="s">
        <v>37</v>
      </c>
      <c r="K34" s="35"/>
      <c r="L34" s="5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36"/>
      <c r="C35" s="35"/>
      <c r="D35" s="130" t="s">
        <v>38</v>
      </c>
      <c r="E35" s="42" t="s">
        <v>39</v>
      </c>
      <c r="F35" s="131">
        <f>ROUND((SUM(BE101:BE108) + SUM(BE128:BE143)),  2)</f>
        <v>0</v>
      </c>
      <c r="G35" s="132"/>
      <c r="H35" s="132"/>
      <c r="I35" s="133">
        <v>0.20000000000000001</v>
      </c>
      <c r="J35" s="131">
        <f>ROUND(((SUM(BE101:BE108) + SUM(BE128:BE143))*I35),  2)</f>
        <v>0</v>
      </c>
      <c r="K35" s="35"/>
      <c r="L35" s="5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36"/>
      <c r="C36" s="35"/>
      <c r="D36" s="35"/>
      <c r="E36" s="42" t="s">
        <v>40</v>
      </c>
      <c r="F36" s="131">
        <f>ROUND((SUM(BF101:BF108) + SUM(BF128:BF143)),  2)</f>
        <v>0</v>
      </c>
      <c r="G36" s="132"/>
      <c r="H36" s="132"/>
      <c r="I36" s="133">
        <v>0.20000000000000001</v>
      </c>
      <c r="J36" s="131">
        <f>ROUND(((SUM(BF101:BF108) + SUM(BF128:BF143))*I36),  2)</f>
        <v>0</v>
      </c>
      <c r="K36" s="35"/>
      <c r="L36" s="5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36"/>
      <c r="C37" s="35"/>
      <c r="D37" s="35"/>
      <c r="E37" s="29" t="s">
        <v>41</v>
      </c>
      <c r="F37" s="134">
        <f>ROUND((SUM(BG101:BG108) + SUM(BG128:BG143)),  2)</f>
        <v>0</v>
      </c>
      <c r="G37" s="35"/>
      <c r="H37" s="35"/>
      <c r="I37" s="135">
        <v>0.20000000000000001</v>
      </c>
      <c r="J37" s="134">
        <f>0</f>
        <v>0</v>
      </c>
      <c r="K37" s="35"/>
      <c r="L37" s="5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36"/>
      <c r="C38" s="35"/>
      <c r="D38" s="35"/>
      <c r="E38" s="29" t="s">
        <v>42</v>
      </c>
      <c r="F38" s="134">
        <f>ROUND((SUM(BH101:BH108) + SUM(BH128:BH143)),  2)</f>
        <v>0</v>
      </c>
      <c r="G38" s="35"/>
      <c r="H38" s="35"/>
      <c r="I38" s="135">
        <v>0.20000000000000001</v>
      </c>
      <c r="J38" s="134">
        <f>0</f>
        <v>0</v>
      </c>
      <c r="K38" s="35"/>
      <c r="L38" s="5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36"/>
      <c r="C39" s="35"/>
      <c r="D39" s="35"/>
      <c r="E39" s="42" t="s">
        <v>43</v>
      </c>
      <c r="F39" s="131">
        <f>ROUND((SUM(BI101:BI108) + SUM(BI128:BI143)),  2)</f>
        <v>0</v>
      </c>
      <c r="G39" s="132"/>
      <c r="H39" s="132"/>
      <c r="I39" s="133">
        <v>0</v>
      </c>
      <c r="J39" s="131">
        <f>0</f>
        <v>0</v>
      </c>
      <c r="K39" s="35"/>
      <c r="L39" s="5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5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36"/>
      <c r="C41" s="136"/>
      <c r="D41" s="137" t="s">
        <v>44</v>
      </c>
      <c r="E41" s="83"/>
      <c r="F41" s="83"/>
      <c r="G41" s="138" t="s">
        <v>45</v>
      </c>
      <c r="H41" s="139" t="s">
        <v>46</v>
      </c>
      <c r="I41" s="83"/>
      <c r="J41" s="140">
        <f>SUM(J32:J39)</f>
        <v>0</v>
      </c>
      <c r="K41" s="141"/>
      <c r="L41" s="57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36"/>
      <c r="C42" s="35"/>
      <c r="D42" s="35"/>
      <c r="E42" s="35"/>
      <c r="F42" s="35"/>
      <c r="G42" s="35"/>
      <c r="H42" s="35"/>
      <c r="I42" s="35"/>
      <c r="J42" s="35"/>
      <c r="K42" s="35"/>
      <c r="L42" s="57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57"/>
      <c r="D50" s="58" t="s">
        <v>47</v>
      </c>
      <c r="E50" s="59"/>
      <c r="F50" s="59"/>
      <c r="G50" s="58" t="s">
        <v>48</v>
      </c>
      <c r="H50" s="59"/>
      <c r="I50" s="59"/>
      <c r="J50" s="59"/>
      <c r="K50" s="59"/>
      <c r="L50" s="57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5"/>
      <c r="B61" s="36"/>
      <c r="C61" s="35"/>
      <c r="D61" s="60" t="s">
        <v>49</v>
      </c>
      <c r="E61" s="38"/>
      <c r="F61" s="142" t="s">
        <v>50</v>
      </c>
      <c r="G61" s="60" t="s">
        <v>49</v>
      </c>
      <c r="H61" s="38"/>
      <c r="I61" s="38"/>
      <c r="J61" s="143" t="s">
        <v>50</v>
      </c>
      <c r="K61" s="38"/>
      <c r="L61" s="57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5"/>
      <c r="B65" s="36"/>
      <c r="C65" s="35"/>
      <c r="D65" s="58" t="s">
        <v>51</v>
      </c>
      <c r="E65" s="61"/>
      <c r="F65" s="61"/>
      <c r="G65" s="58" t="s">
        <v>52</v>
      </c>
      <c r="H65" s="61"/>
      <c r="I65" s="61"/>
      <c r="J65" s="61"/>
      <c r="K65" s="61"/>
      <c r="L65" s="5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5"/>
      <c r="B76" s="36"/>
      <c r="C76" s="35"/>
      <c r="D76" s="60" t="s">
        <v>49</v>
      </c>
      <c r="E76" s="38"/>
      <c r="F76" s="142" t="s">
        <v>50</v>
      </c>
      <c r="G76" s="60" t="s">
        <v>49</v>
      </c>
      <c r="H76" s="38"/>
      <c r="I76" s="38"/>
      <c r="J76" s="143" t="s">
        <v>50</v>
      </c>
      <c r="K76" s="38"/>
      <c r="L76" s="5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5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5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131</v>
      </c>
      <c r="D82" s="35"/>
      <c r="E82" s="35"/>
      <c r="F82" s="35"/>
      <c r="G82" s="35"/>
      <c r="H82" s="35"/>
      <c r="I82" s="35"/>
      <c r="J82" s="35"/>
      <c r="K82" s="35"/>
      <c r="L82" s="57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57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5"/>
      <c r="E84" s="35"/>
      <c r="F84" s="35"/>
      <c r="G84" s="35"/>
      <c r="H84" s="35"/>
      <c r="I84" s="35"/>
      <c r="J84" s="35"/>
      <c r="K84" s="35"/>
      <c r="L84" s="57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5"/>
      <c r="D85" s="35"/>
      <c r="E85" s="123" t="str">
        <f>E7</f>
        <v xml:space="preserve">Športová hala Angels Aréna  Rekonštrukcia a Modernizácia</v>
      </c>
      <c r="F85" s="29"/>
      <c r="G85" s="29"/>
      <c r="H85" s="29"/>
      <c r="I85" s="35"/>
      <c r="J85" s="35"/>
      <c r="K85" s="35"/>
      <c r="L85" s="57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127</v>
      </c>
      <c r="D86" s="35"/>
      <c r="E86" s="35"/>
      <c r="F86" s="35"/>
      <c r="G86" s="35"/>
      <c r="H86" s="35"/>
      <c r="I86" s="35"/>
      <c r="J86" s="35"/>
      <c r="K86" s="35"/>
      <c r="L86" s="57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30" customHeight="1">
      <c r="A87" s="35"/>
      <c r="B87" s="36"/>
      <c r="C87" s="35"/>
      <c r="D87" s="35"/>
      <c r="E87" s="69" t="str">
        <f>E9</f>
        <v xml:space="preserve">08 - SO 01.6  Športova hala - zariadenie na odvod dymu a tepla</v>
      </c>
      <c r="F87" s="35"/>
      <c r="G87" s="35"/>
      <c r="H87" s="35"/>
      <c r="I87" s="35"/>
      <c r="J87" s="35"/>
      <c r="K87" s="35"/>
      <c r="L87" s="57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57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18</v>
      </c>
      <c r="D89" s="35"/>
      <c r="E89" s="35"/>
      <c r="F89" s="24" t="str">
        <f>F12</f>
        <v>Košice</v>
      </c>
      <c r="G89" s="35"/>
      <c r="H89" s="35"/>
      <c r="I89" s="29" t="s">
        <v>20</v>
      </c>
      <c r="J89" s="71" t="str">
        <f>IF(J12="","",J12)</f>
        <v>16. 7. 2021</v>
      </c>
      <c r="K89" s="35"/>
      <c r="L89" s="57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57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22</v>
      </c>
      <c r="D91" s="35"/>
      <c r="E91" s="35"/>
      <c r="F91" s="24" t="str">
        <f>E15</f>
        <v xml:space="preserve">Mesto Košice </v>
      </c>
      <c r="G91" s="35"/>
      <c r="H91" s="35"/>
      <c r="I91" s="29" t="s">
        <v>28</v>
      </c>
      <c r="J91" s="33" t="str">
        <f>E21</f>
        <v xml:space="preserve"> </v>
      </c>
      <c r="K91" s="35"/>
      <c r="L91" s="57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5"/>
      <c r="E92" s="35"/>
      <c r="F92" s="24" t="str">
        <f>IF(E18="","",E18)</f>
        <v>Vyplň údaj</v>
      </c>
      <c r="G92" s="35"/>
      <c r="H92" s="35"/>
      <c r="I92" s="29" t="s">
        <v>32</v>
      </c>
      <c r="J92" s="33" t="str">
        <f>E24</f>
        <v xml:space="preserve"> </v>
      </c>
      <c r="K92" s="35"/>
      <c r="L92" s="57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57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44" t="s">
        <v>132</v>
      </c>
      <c r="D94" s="136"/>
      <c r="E94" s="136"/>
      <c r="F94" s="136"/>
      <c r="G94" s="136"/>
      <c r="H94" s="136"/>
      <c r="I94" s="136"/>
      <c r="J94" s="145" t="s">
        <v>133</v>
      </c>
      <c r="K94" s="136"/>
      <c r="L94" s="57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57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46" t="s">
        <v>134</v>
      </c>
      <c r="D96" s="35"/>
      <c r="E96" s="35"/>
      <c r="F96" s="35"/>
      <c r="G96" s="35"/>
      <c r="H96" s="35"/>
      <c r="I96" s="35"/>
      <c r="J96" s="98">
        <f>J128</f>
        <v>0</v>
      </c>
      <c r="K96" s="35"/>
      <c r="L96" s="57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6" t="s">
        <v>135</v>
      </c>
    </row>
    <row r="97" s="9" customFormat="1" ht="24.96" customHeight="1">
      <c r="A97" s="9"/>
      <c r="B97" s="147"/>
      <c r="C97" s="9"/>
      <c r="D97" s="148" t="s">
        <v>3917</v>
      </c>
      <c r="E97" s="149"/>
      <c r="F97" s="149"/>
      <c r="G97" s="149"/>
      <c r="H97" s="149"/>
      <c r="I97" s="149"/>
      <c r="J97" s="150">
        <f>J129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47"/>
      <c r="C98" s="9"/>
      <c r="D98" s="148" t="s">
        <v>1353</v>
      </c>
      <c r="E98" s="149"/>
      <c r="F98" s="149"/>
      <c r="G98" s="149"/>
      <c r="H98" s="149"/>
      <c r="I98" s="149"/>
      <c r="J98" s="150">
        <f>J135</f>
        <v>0</v>
      </c>
      <c r="K98" s="9"/>
      <c r="L98" s="147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2" customFormat="1" ht="21.84" customHeight="1">
      <c r="A99" s="35"/>
      <c r="B99" s="36"/>
      <c r="C99" s="35"/>
      <c r="D99" s="35"/>
      <c r="E99" s="35"/>
      <c r="F99" s="35"/>
      <c r="G99" s="35"/>
      <c r="H99" s="35"/>
      <c r="I99" s="35"/>
      <c r="J99" s="35"/>
      <c r="K99" s="35"/>
      <c r="L99" s="57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="2" customFormat="1" ht="6.96" customHeight="1">
      <c r="A100" s="35"/>
      <c r="B100" s="36"/>
      <c r="C100" s="35"/>
      <c r="D100" s="35"/>
      <c r="E100" s="35"/>
      <c r="F100" s="35"/>
      <c r="G100" s="35"/>
      <c r="H100" s="35"/>
      <c r="I100" s="35"/>
      <c r="J100" s="35"/>
      <c r="K100" s="35"/>
      <c r="L100" s="57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s="2" customFormat="1" ht="29.28" customHeight="1">
      <c r="A101" s="35"/>
      <c r="B101" s="36"/>
      <c r="C101" s="146" t="s">
        <v>152</v>
      </c>
      <c r="D101" s="35"/>
      <c r="E101" s="35"/>
      <c r="F101" s="35"/>
      <c r="G101" s="35"/>
      <c r="H101" s="35"/>
      <c r="I101" s="35"/>
      <c r="J101" s="155">
        <f>ROUND(J102 + J103 + J104 + J105 + J106 + J107,2)</f>
        <v>0</v>
      </c>
      <c r="K101" s="35"/>
      <c r="L101" s="57"/>
      <c r="N101" s="156" t="s">
        <v>38</v>
      </c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="2" customFormat="1" ht="18" customHeight="1">
      <c r="A102" s="35"/>
      <c r="B102" s="157"/>
      <c r="C102" s="158"/>
      <c r="D102" s="159" t="s">
        <v>153</v>
      </c>
      <c r="E102" s="160"/>
      <c r="F102" s="160"/>
      <c r="G102" s="158"/>
      <c r="H102" s="158"/>
      <c r="I102" s="158"/>
      <c r="J102" s="161">
        <v>0</v>
      </c>
      <c r="K102" s="158"/>
      <c r="L102" s="162"/>
      <c r="M102" s="163"/>
      <c r="N102" s="164" t="s">
        <v>40</v>
      </c>
      <c r="O102" s="163"/>
      <c r="P102" s="163"/>
      <c r="Q102" s="163"/>
      <c r="R102" s="163"/>
      <c r="S102" s="158"/>
      <c r="T102" s="158"/>
      <c r="U102" s="158"/>
      <c r="V102" s="158"/>
      <c r="W102" s="158"/>
      <c r="X102" s="158"/>
      <c r="Y102" s="158"/>
      <c r="Z102" s="158"/>
      <c r="AA102" s="158"/>
      <c r="AB102" s="158"/>
      <c r="AC102" s="158"/>
      <c r="AD102" s="158"/>
      <c r="AE102" s="158"/>
      <c r="AF102" s="163"/>
      <c r="AG102" s="163"/>
      <c r="AH102" s="163"/>
      <c r="AI102" s="163"/>
      <c r="AJ102" s="163"/>
      <c r="AK102" s="163"/>
      <c r="AL102" s="163"/>
      <c r="AM102" s="163"/>
      <c r="AN102" s="163"/>
      <c r="AO102" s="163"/>
      <c r="AP102" s="163"/>
      <c r="AQ102" s="163"/>
      <c r="AR102" s="163"/>
      <c r="AS102" s="163"/>
      <c r="AT102" s="163"/>
      <c r="AU102" s="163"/>
      <c r="AV102" s="163"/>
      <c r="AW102" s="163"/>
      <c r="AX102" s="163"/>
      <c r="AY102" s="165" t="s">
        <v>154</v>
      </c>
      <c r="AZ102" s="163"/>
      <c r="BA102" s="163"/>
      <c r="BB102" s="163"/>
      <c r="BC102" s="163"/>
      <c r="BD102" s="163"/>
      <c r="BE102" s="166">
        <f>IF(N102="základná",J102,0)</f>
        <v>0</v>
      </c>
      <c r="BF102" s="166">
        <f>IF(N102="znížená",J102,0)</f>
        <v>0</v>
      </c>
      <c r="BG102" s="166">
        <f>IF(N102="zákl. prenesená",J102,0)</f>
        <v>0</v>
      </c>
      <c r="BH102" s="166">
        <f>IF(N102="zníž. prenesená",J102,0)</f>
        <v>0</v>
      </c>
      <c r="BI102" s="166">
        <f>IF(N102="nulová",J102,0)</f>
        <v>0</v>
      </c>
      <c r="BJ102" s="165" t="s">
        <v>155</v>
      </c>
      <c r="BK102" s="163"/>
      <c r="BL102" s="163"/>
      <c r="BM102" s="163"/>
    </row>
    <row r="103" s="2" customFormat="1" ht="18" customHeight="1">
      <c r="A103" s="35"/>
      <c r="B103" s="157"/>
      <c r="C103" s="158"/>
      <c r="D103" s="159" t="s">
        <v>156</v>
      </c>
      <c r="E103" s="160"/>
      <c r="F103" s="160"/>
      <c r="G103" s="158"/>
      <c r="H103" s="158"/>
      <c r="I103" s="158"/>
      <c r="J103" s="161">
        <v>0</v>
      </c>
      <c r="K103" s="158"/>
      <c r="L103" s="162"/>
      <c r="M103" s="163"/>
      <c r="N103" s="164" t="s">
        <v>40</v>
      </c>
      <c r="O103" s="163"/>
      <c r="P103" s="163"/>
      <c r="Q103" s="163"/>
      <c r="R103" s="163"/>
      <c r="S103" s="158"/>
      <c r="T103" s="158"/>
      <c r="U103" s="158"/>
      <c r="V103" s="158"/>
      <c r="W103" s="158"/>
      <c r="X103" s="158"/>
      <c r="Y103" s="158"/>
      <c r="Z103" s="158"/>
      <c r="AA103" s="158"/>
      <c r="AB103" s="158"/>
      <c r="AC103" s="158"/>
      <c r="AD103" s="158"/>
      <c r="AE103" s="158"/>
      <c r="AF103" s="163"/>
      <c r="AG103" s="163"/>
      <c r="AH103" s="163"/>
      <c r="AI103" s="163"/>
      <c r="AJ103" s="163"/>
      <c r="AK103" s="163"/>
      <c r="AL103" s="163"/>
      <c r="AM103" s="163"/>
      <c r="AN103" s="163"/>
      <c r="AO103" s="163"/>
      <c r="AP103" s="163"/>
      <c r="AQ103" s="163"/>
      <c r="AR103" s="163"/>
      <c r="AS103" s="163"/>
      <c r="AT103" s="163"/>
      <c r="AU103" s="163"/>
      <c r="AV103" s="163"/>
      <c r="AW103" s="163"/>
      <c r="AX103" s="163"/>
      <c r="AY103" s="165" t="s">
        <v>154</v>
      </c>
      <c r="AZ103" s="163"/>
      <c r="BA103" s="163"/>
      <c r="BB103" s="163"/>
      <c r="BC103" s="163"/>
      <c r="BD103" s="163"/>
      <c r="BE103" s="166">
        <f>IF(N103="základná",J103,0)</f>
        <v>0</v>
      </c>
      <c r="BF103" s="166">
        <f>IF(N103="znížená",J103,0)</f>
        <v>0</v>
      </c>
      <c r="BG103" s="166">
        <f>IF(N103="zákl. prenesená",J103,0)</f>
        <v>0</v>
      </c>
      <c r="BH103" s="166">
        <f>IF(N103="zníž. prenesená",J103,0)</f>
        <v>0</v>
      </c>
      <c r="BI103" s="166">
        <f>IF(N103="nulová",J103,0)</f>
        <v>0</v>
      </c>
      <c r="BJ103" s="165" t="s">
        <v>155</v>
      </c>
      <c r="BK103" s="163"/>
      <c r="BL103" s="163"/>
      <c r="BM103" s="163"/>
    </row>
    <row r="104" s="2" customFormat="1" ht="18" customHeight="1">
      <c r="A104" s="35"/>
      <c r="B104" s="157"/>
      <c r="C104" s="158"/>
      <c r="D104" s="159" t="s">
        <v>157</v>
      </c>
      <c r="E104" s="160"/>
      <c r="F104" s="160"/>
      <c r="G104" s="158"/>
      <c r="H104" s="158"/>
      <c r="I104" s="158"/>
      <c r="J104" s="161">
        <v>0</v>
      </c>
      <c r="K104" s="158"/>
      <c r="L104" s="162"/>
      <c r="M104" s="163"/>
      <c r="N104" s="164" t="s">
        <v>40</v>
      </c>
      <c r="O104" s="163"/>
      <c r="P104" s="163"/>
      <c r="Q104" s="163"/>
      <c r="R104" s="163"/>
      <c r="S104" s="158"/>
      <c r="T104" s="158"/>
      <c r="U104" s="158"/>
      <c r="V104" s="158"/>
      <c r="W104" s="158"/>
      <c r="X104" s="158"/>
      <c r="Y104" s="158"/>
      <c r="Z104" s="158"/>
      <c r="AA104" s="158"/>
      <c r="AB104" s="158"/>
      <c r="AC104" s="158"/>
      <c r="AD104" s="158"/>
      <c r="AE104" s="158"/>
      <c r="AF104" s="163"/>
      <c r="AG104" s="163"/>
      <c r="AH104" s="163"/>
      <c r="AI104" s="163"/>
      <c r="AJ104" s="163"/>
      <c r="AK104" s="163"/>
      <c r="AL104" s="163"/>
      <c r="AM104" s="163"/>
      <c r="AN104" s="163"/>
      <c r="AO104" s="163"/>
      <c r="AP104" s="163"/>
      <c r="AQ104" s="163"/>
      <c r="AR104" s="163"/>
      <c r="AS104" s="163"/>
      <c r="AT104" s="163"/>
      <c r="AU104" s="163"/>
      <c r="AV104" s="163"/>
      <c r="AW104" s="163"/>
      <c r="AX104" s="163"/>
      <c r="AY104" s="165" t="s">
        <v>154</v>
      </c>
      <c r="AZ104" s="163"/>
      <c r="BA104" s="163"/>
      <c r="BB104" s="163"/>
      <c r="BC104" s="163"/>
      <c r="BD104" s="163"/>
      <c r="BE104" s="166">
        <f>IF(N104="základná",J104,0)</f>
        <v>0</v>
      </c>
      <c r="BF104" s="166">
        <f>IF(N104="znížená",J104,0)</f>
        <v>0</v>
      </c>
      <c r="BG104" s="166">
        <f>IF(N104="zákl. prenesená",J104,0)</f>
        <v>0</v>
      </c>
      <c r="BH104" s="166">
        <f>IF(N104="zníž. prenesená",J104,0)</f>
        <v>0</v>
      </c>
      <c r="BI104" s="166">
        <f>IF(N104="nulová",J104,0)</f>
        <v>0</v>
      </c>
      <c r="BJ104" s="165" t="s">
        <v>155</v>
      </c>
      <c r="BK104" s="163"/>
      <c r="BL104" s="163"/>
      <c r="BM104" s="163"/>
    </row>
    <row r="105" s="2" customFormat="1" ht="18" customHeight="1">
      <c r="A105" s="35"/>
      <c r="B105" s="157"/>
      <c r="C105" s="158"/>
      <c r="D105" s="159" t="s">
        <v>158</v>
      </c>
      <c r="E105" s="160"/>
      <c r="F105" s="160"/>
      <c r="G105" s="158"/>
      <c r="H105" s="158"/>
      <c r="I105" s="158"/>
      <c r="J105" s="161">
        <v>0</v>
      </c>
      <c r="K105" s="158"/>
      <c r="L105" s="162"/>
      <c r="M105" s="163"/>
      <c r="N105" s="164" t="s">
        <v>40</v>
      </c>
      <c r="O105" s="163"/>
      <c r="P105" s="163"/>
      <c r="Q105" s="163"/>
      <c r="R105" s="163"/>
      <c r="S105" s="158"/>
      <c r="T105" s="158"/>
      <c r="U105" s="158"/>
      <c r="V105" s="158"/>
      <c r="W105" s="158"/>
      <c r="X105" s="158"/>
      <c r="Y105" s="158"/>
      <c r="Z105" s="158"/>
      <c r="AA105" s="158"/>
      <c r="AB105" s="158"/>
      <c r="AC105" s="158"/>
      <c r="AD105" s="158"/>
      <c r="AE105" s="158"/>
      <c r="AF105" s="163"/>
      <c r="AG105" s="163"/>
      <c r="AH105" s="163"/>
      <c r="AI105" s="163"/>
      <c r="AJ105" s="163"/>
      <c r="AK105" s="163"/>
      <c r="AL105" s="163"/>
      <c r="AM105" s="163"/>
      <c r="AN105" s="163"/>
      <c r="AO105" s="163"/>
      <c r="AP105" s="163"/>
      <c r="AQ105" s="163"/>
      <c r="AR105" s="163"/>
      <c r="AS105" s="163"/>
      <c r="AT105" s="163"/>
      <c r="AU105" s="163"/>
      <c r="AV105" s="163"/>
      <c r="AW105" s="163"/>
      <c r="AX105" s="163"/>
      <c r="AY105" s="165" t="s">
        <v>154</v>
      </c>
      <c r="AZ105" s="163"/>
      <c r="BA105" s="163"/>
      <c r="BB105" s="163"/>
      <c r="BC105" s="163"/>
      <c r="BD105" s="163"/>
      <c r="BE105" s="166">
        <f>IF(N105="základná",J105,0)</f>
        <v>0</v>
      </c>
      <c r="BF105" s="166">
        <f>IF(N105="znížená",J105,0)</f>
        <v>0</v>
      </c>
      <c r="BG105" s="166">
        <f>IF(N105="zákl. prenesená",J105,0)</f>
        <v>0</v>
      </c>
      <c r="BH105" s="166">
        <f>IF(N105="zníž. prenesená",J105,0)</f>
        <v>0</v>
      </c>
      <c r="BI105" s="166">
        <f>IF(N105="nulová",J105,0)</f>
        <v>0</v>
      </c>
      <c r="BJ105" s="165" t="s">
        <v>155</v>
      </c>
      <c r="BK105" s="163"/>
      <c r="BL105" s="163"/>
      <c r="BM105" s="163"/>
    </row>
    <row r="106" s="2" customFormat="1" ht="18" customHeight="1">
      <c r="A106" s="35"/>
      <c r="B106" s="157"/>
      <c r="C106" s="158"/>
      <c r="D106" s="159" t="s">
        <v>159</v>
      </c>
      <c r="E106" s="160"/>
      <c r="F106" s="160"/>
      <c r="G106" s="158"/>
      <c r="H106" s="158"/>
      <c r="I106" s="158"/>
      <c r="J106" s="161">
        <v>0</v>
      </c>
      <c r="K106" s="158"/>
      <c r="L106" s="162"/>
      <c r="M106" s="163"/>
      <c r="N106" s="164" t="s">
        <v>40</v>
      </c>
      <c r="O106" s="163"/>
      <c r="P106" s="163"/>
      <c r="Q106" s="163"/>
      <c r="R106" s="163"/>
      <c r="S106" s="158"/>
      <c r="T106" s="158"/>
      <c r="U106" s="158"/>
      <c r="V106" s="158"/>
      <c r="W106" s="158"/>
      <c r="X106" s="158"/>
      <c r="Y106" s="158"/>
      <c r="Z106" s="158"/>
      <c r="AA106" s="158"/>
      <c r="AB106" s="158"/>
      <c r="AC106" s="158"/>
      <c r="AD106" s="158"/>
      <c r="AE106" s="158"/>
      <c r="AF106" s="163"/>
      <c r="AG106" s="163"/>
      <c r="AH106" s="163"/>
      <c r="AI106" s="163"/>
      <c r="AJ106" s="163"/>
      <c r="AK106" s="163"/>
      <c r="AL106" s="163"/>
      <c r="AM106" s="163"/>
      <c r="AN106" s="163"/>
      <c r="AO106" s="163"/>
      <c r="AP106" s="163"/>
      <c r="AQ106" s="163"/>
      <c r="AR106" s="163"/>
      <c r="AS106" s="163"/>
      <c r="AT106" s="163"/>
      <c r="AU106" s="163"/>
      <c r="AV106" s="163"/>
      <c r="AW106" s="163"/>
      <c r="AX106" s="163"/>
      <c r="AY106" s="165" t="s">
        <v>154</v>
      </c>
      <c r="AZ106" s="163"/>
      <c r="BA106" s="163"/>
      <c r="BB106" s="163"/>
      <c r="BC106" s="163"/>
      <c r="BD106" s="163"/>
      <c r="BE106" s="166">
        <f>IF(N106="základná",J106,0)</f>
        <v>0</v>
      </c>
      <c r="BF106" s="166">
        <f>IF(N106="znížená",J106,0)</f>
        <v>0</v>
      </c>
      <c r="BG106" s="166">
        <f>IF(N106="zákl. prenesená",J106,0)</f>
        <v>0</v>
      </c>
      <c r="BH106" s="166">
        <f>IF(N106="zníž. prenesená",J106,0)</f>
        <v>0</v>
      </c>
      <c r="BI106" s="166">
        <f>IF(N106="nulová",J106,0)</f>
        <v>0</v>
      </c>
      <c r="BJ106" s="165" t="s">
        <v>155</v>
      </c>
      <c r="BK106" s="163"/>
      <c r="BL106" s="163"/>
      <c r="BM106" s="163"/>
    </row>
    <row r="107" s="2" customFormat="1" ht="18" customHeight="1">
      <c r="A107" s="35"/>
      <c r="B107" s="157"/>
      <c r="C107" s="158"/>
      <c r="D107" s="160" t="s">
        <v>160</v>
      </c>
      <c r="E107" s="158"/>
      <c r="F107" s="158"/>
      <c r="G107" s="158"/>
      <c r="H107" s="158"/>
      <c r="I107" s="158"/>
      <c r="J107" s="161">
        <f>ROUND(J30*T107,2)</f>
        <v>0</v>
      </c>
      <c r="K107" s="158"/>
      <c r="L107" s="162"/>
      <c r="M107" s="163"/>
      <c r="N107" s="164" t="s">
        <v>40</v>
      </c>
      <c r="O107" s="163"/>
      <c r="P107" s="163"/>
      <c r="Q107" s="163"/>
      <c r="R107" s="163"/>
      <c r="S107" s="158"/>
      <c r="T107" s="158"/>
      <c r="U107" s="158"/>
      <c r="V107" s="158"/>
      <c r="W107" s="158"/>
      <c r="X107" s="158"/>
      <c r="Y107" s="158"/>
      <c r="Z107" s="158"/>
      <c r="AA107" s="158"/>
      <c r="AB107" s="158"/>
      <c r="AC107" s="158"/>
      <c r="AD107" s="158"/>
      <c r="AE107" s="158"/>
      <c r="AF107" s="163"/>
      <c r="AG107" s="163"/>
      <c r="AH107" s="163"/>
      <c r="AI107" s="163"/>
      <c r="AJ107" s="163"/>
      <c r="AK107" s="163"/>
      <c r="AL107" s="163"/>
      <c r="AM107" s="163"/>
      <c r="AN107" s="163"/>
      <c r="AO107" s="163"/>
      <c r="AP107" s="163"/>
      <c r="AQ107" s="163"/>
      <c r="AR107" s="163"/>
      <c r="AS107" s="163"/>
      <c r="AT107" s="163"/>
      <c r="AU107" s="163"/>
      <c r="AV107" s="163"/>
      <c r="AW107" s="163"/>
      <c r="AX107" s="163"/>
      <c r="AY107" s="165" t="s">
        <v>161</v>
      </c>
      <c r="AZ107" s="163"/>
      <c r="BA107" s="163"/>
      <c r="BB107" s="163"/>
      <c r="BC107" s="163"/>
      <c r="BD107" s="163"/>
      <c r="BE107" s="166">
        <f>IF(N107="základná",J107,0)</f>
        <v>0</v>
      </c>
      <c r="BF107" s="166">
        <f>IF(N107="znížená",J107,0)</f>
        <v>0</v>
      </c>
      <c r="BG107" s="166">
        <f>IF(N107="zákl. prenesená",J107,0)</f>
        <v>0</v>
      </c>
      <c r="BH107" s="166">
        <f>IF(N107="zníž. prenesená",J107,0)</f>
        <v>0</v>
      </c>
      <c r="BI107" s="166">
        <f>IF(N107="nulová",J107,0)</f>
        <v>0</v>
      </c>
      <c r="BJ107" s="165" t="s">
        <v>155</v>
      </c>
      <c r="BK107" s="163"/>
      <c r="BL107" s="163"/>
      <c r="BM107" s="163"/>
    </row>
    <row r="108" s="2" customFormat="1">
      <c r="A108" s="35"/>
      <c r="B108" s="36"/>
      <c r="C108" s="35"/>
      <c r="D108" s="35"/>
      <c r="E108" s="35"/>
      <c r="F108" s="35"/>
      <c r="G108" s="35"/>
      <c r="H108" s="35"/>
      <c r="I108" s="35"/>
      <c r="J108" s="35"/>
      <c r="K108" s="35"/>
      <c r="L108" s="57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9.28" customHeight="1">
      <c r="A109" s="35"/>
      <c r="B109" s="36"/>
      <c r="C109" s="167" t="s">
        <v>162</v>
      </c>
      <c r="D109" s="136"/>
      <c r="E109" s="136"/>
      <c r="F109" s="136"/>
      <c r="G109" s="136"/>
      <c r="H109" s="136"/>
      <c r="I109" s="136"/>
      <c r="J109" s="168">
        <f>ROUND(J96+J101,2)</f>
        <v>0</v>
      </c>
      <c r="K109" s="136"/>
      <c r="L109" s="57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62"/>
      <c r="C110" s="63"/>
      <c r="D110" s="63"/>
      <c r="E110" s="63"/>
      <c r="F110" s="63"/>
      <c r="G110" s="63"/>
      <c r="H110" s="63"/>
      <c r="I110" s="63"/>
      <c r="J110" s="63"/>
      <c r="K110" s="63"/>
      <c r="L110" s="57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4" s="2" customFormat="1" ht="6.96" customHeight="1">
      <c r="A114" s="35"/>
      <c r="B114" s="64"/>
      <c r="C114" s="65"/>
      <c r="D114" s="65"/>
      <c r="E114" s="65"/>
      <c r="F114" s="65"/>
      <c r="G114" s="65"/>
      <c r="H114" s="65"/>
      <c r="I114" s="65"/>
      <c r="J114" s="65"/>
      <c r="K114" s="65"/>
      <c r="L114" s="57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24.96" customHeight="1">
      <c r="A115" s="35"/>
      <c r="B115" s="36"/>
      <c r="C115" s="20" t="s">
        <v>163</v>
      </c>
      <c r="D115" s="35"/>
      <c r="E115" s="35"/>
      <c r="F115" s="35"/>
      <c r="G115" s="35"/>
      <c r="H115" s="35"/>
      <c r="I115" s="35"/>
      <c r="J115" s="35"/>
      <c r="K115" s="35"/>
      <c r="L115" s="57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5"/>
      <c r="D116" s="35"/>
      <c r="E116" s="35"/>
      <c r="F116" s="35"/>
      <c r="G116" s="35"/>
      <c r="H116" s="35"/>
      <c r="I116" s="35"/>
      <c r="J116" s="35"/>
      <c r="K116" s="35"/>
      <c r="L116" s="57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14</v>
      </c>
      <c r="D117" s="35"/>
      <c r="E117" s="35"/>
      <c r="F117" s="35"/>
      <c r="G117" s="35"/>
      <c r="H117" s="35"/>
      <c r="I117" s="35"/>
      <c r="J117" s="35"/>
      <c r="K117" s="35"/>
      <c r="L117" s="57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6.5" customHeight="1">
      <c r="A118" s="35"/>
      <c r="B118" s="36"/>
      <c r="C118" s="35"/>
      <c r="D118" s="35"/>
      <c r="E118" s="123" t="str">
        <f>E7</f>
        <v xml:space="preserve">Športová hala Angels Aréna  Rekonštrukcia a Modernizácia</v>
      </c>
      <c r="F118" s="29"/>
      <c r="G118" s="29"/>
      <c r="H118" s="29"/>
      <c r="I118" s="35"/>
      <c r="J118" s="35"/>
      <c r="K118" s="35"/>
      <c r="L118" s="57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127</v>
      </c>
      <c r="D119" s="35"/>
      <c r="E119" s="35"/>
      <c r="F119" s="35"/>
      <c r="G119" s="35"/>
      <c r="H119" s="35"/>
      <c r="I119" s="35"/>
      <c r="J119" s="35"/>
      <c r="K119" s="35"/>
      <c r="L119" s="57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30" customHeight="1">
      <c r="A120" s="35"/>
      <c r="B120" s="36"/>
      <c r="C120" s="35"/>
      <c r="D120" s="35"/>
      <c r="E120" s="69" t="str">
        <f>E9</f>
        <v xml:space="preserve">08 - SO 01.6  Športova hala - zariadenie na odvod dymu a tepla</v>
      </c>
      <c r="F120" s="35"/>
      <c r="G120" s="35"/>
      <c r="H120" s="35"/>
      <c r="I120" s="35"/>
      <c r="J120" s="35"/>
      <c r="K120" s="35"/>
      <c r="L120" s="57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6.96" customHeight="1">
      <c r="A121" s="35"/>
      <c r="B121" s="36"/>
      <c r="C121" s="35"/>
      <c r="D121" s="35"/>
      <c r="E121" s="35"/>
      <c r="F121" s="35"/>
      <c r="G121" s="35"/>
      <c r="H121" s="35"/>
      <c r="I121" s="35"/>
      <c r="J121" s="35"/>
      <c r="K121" s="35"/>
      <c r="L121" s="57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2" customHeight="1">
      <c r="A122" s="35"/>
      <c r="B122" s="36"/>
      <c r="C122" s="29" t="s">
        <v>18</v>
      </c>
      <c r="D122" s="35"/>
      <c r="E122" s="35"/>
      <c r="F122" s="24" t="str">
        <f>F12</f>
        <v>Košice</v>
      </c>
      <c r="G122" s="35"/>
      <c r="H122" s="35"/>
      <c r="I122" s="29" t="s">
        <v>20</v>
      </c>
      <c r="J122" s="71" t="str">
        <f>IF(J12="","",J12)</f>
        <v>16. 7. 2021</v>
      </c>
      <c r="K122" s="35"/>
      <c r="L122" s="57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6.96" customHeight="1">
      <c r="A123" s="35"/>
      <c r="B123" s="36"/>
      <c r="C123" s="35"/>
      <c r="D123" s="35"/>
      <c r="E123" s="35"/>
      <c r="F123" s="35"/>
      <c r="G123" s="35"/>
      <c r="H123" s="35"/>
      <c r="I123" s="35"/>
      <c r="J123" s="35"/>
      <c r="K123" s="35"/>
      <c r="L123" s="57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5.15" customHeight="1">
      <c r="A124" s="35"/>
      <c r="B124" s="36"/>
      <c r="C124" s="29" t="s">
        <v>22</v>
      </c>
      <c r="D124" s="35"/>
      <c r="E124" s="35"/>
      <c r="F124" s="24" t="str">
        <f>E15</f>
        <v xml:space="preserve">Mesto Košice </v>
      </c>
      <c r="G124" s="35"/>
      <c r="H124" s="35"/>
      <c r="I124" s="29" t="s">
        <v>28</v>
      </c>
      <c r="J124" s="33" t="str">
        <f>E21</f>
        <v xml:space="preserve"> </v>
      </c>
      <c r="K124" s="35"/>
      <c r="L124" s="57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5.15" customHeight="1">
      <c r="A125" s="35"/>
      <c r="B125" s="36"/>
      <c r="C125" s="29" t="s">
        <v>26</v>
      </c>
      <c r="D125" s="35"/>
      <c r="E125" s="35"/>
      <c r="F125" s="24" t="str">
        <f>IF(E18="","",E18)</f>
        <v>Vyplň údaj</v>
      </c>
      <c r="G125" s="35"/>
      <c r="H125" s="35"/>
      <c r="I125" s="29" t="s">
        <v>32</v>
      </c>
      <c r="J125" s="33" t="str">
        <f>E24</f>
        <v xml:space="preserve"> </v>
      </c>
      <c r="K125" s="35"/>
      <c r="L125" s="57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0.32" customHeight="1">
      <c r="A126" s="35"/>
      <c r="B126" s="36"/>
      <c r="C126" s="35"/>
      <c r="D126" s="35"/>
      <c r="E126" s="35"/>
      <c r="F126" s="35"/>
      <c r="G126" s="35"/>
      <c r="H126" s="35"/>
      <c r="I126" s="35"/>
      <c r="J126" s="35"/>
      <c r="K126" s="35"/>
      <c r="L126" s="57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11" customFormat="1" ht="29.28" customHeight="1">
      <c r="A127" s="169"/>
      <c r="B127" s="170"/>
      <c r="C127" s="171" t="s">
        <v>164</v>
      </c>
      <c r="D127" s="172" t="s">
        <v>59</v>
      </c>
      <c r="E127" s="172" t="s">
        <v>55</v>
      </c>
      <c r="F127" s="172" t="s">
        <v>56</v>
      </c>
      <c r="G127" s="172" t="s">
        <v>165</v>
      </c>
      <c r="H127" s="172" t="s">
        <v>166</v>
      </c>
      <c r="I127" s="172" t="s">
        <v>167</v>
      </c>
      <c r="J127" s="173" t="s">
        <v>133</v>
      </c>
      <c r="K127" s="174" t="s">
        <v>168</v>
      </c>
      <c r="L127" s="175"/>
      <c r="M127" s="88" t="s">
        <v>1</v>
      </c>
      <c r="N127" s="89" t="s">
        <v>38</v>
      </c>
      <c r="O127" s="89" t="s">
        <v>169</v>
      </c>
      <c r="P127" s="89" t="s">
        <v>170</v>
      </c>
      <c r="Q127" s="89" t="s">
        <v>171</v>
      </c>
      <c r="R127" s="89" t="s">
        <v>172</v>
      </c>
      <c r="S127" s="89" t="s">
        <v>173</v>
      </c>
      <c r="T127" s="90" t="s">
        <v>174</v>
      </c>
      <c r="U127" s="169"/>
      <c r="V127" s="169"/>
      <c r="W127" s="169"/>
      <c r="X127" s="169"/>
      <c r="Y127" s="169"/>
      <c r="Z127" s="169"/>
      <c r="AA127" s="169"/>
      <c r="AB127" s="169"/>
      <c r="AC127" s="169"/>
      <c r="AD127" s="169"/>
      <c r="AE127" s="169"/>
    </row>
    <row r="128" s="2" customFormat="1" ht="22.8" customHeight="1">
      <c r="A128" s="35"/>
      <c r="B128" s="36"/>
      <c r="C128" s="95" t="s">
        <v>129</v>
      </c>
      <c r="D128" s="35"/>
      <c r="E128" s="35"/>
      <c r="F128" s="35"/>
      <c r="G128" s="35"/>
      <c r="H128" s="35"/>
      <c r="I128" s="35"/>
      <c r="J128" s="176">
        <f>BK128</f>
        <v>0</v>
      </c>
      <c r="K128" s="35"/>
      <c r="L128" s="36"/>
      <c r="M128" s="91"/>
      <c r="N128" s="75"/>
      <c r="O128" s="92"/>
      <c r="P128" s="177">
        <f>P129+P135</f>
        <v>0</v>
      </c>
      <c r="Q128" s="92"/>
      <c r="R128" s="177">
        <f>R129+R135</f>
        <v>0</v>
      </c>
      <c r="S128" s="92"/>
      <c r="T128" s="178">
        <f>T129+T135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6" t="s">
        <v>73</v>
      </c>
      <c r="AU128" s="16" t="s">
        <v>135</v>
      </c>
      <c r="BK128" s="179">
        <f>BK129+BK135</f>
        <v>0</v>
      </c>
    </row>
    <row r="129" s="12" customFormat="1" ht="25.92" customHeight="1">
      <c r="A129" s="12"/>
      <c r="B129" s="180"/>
      <c r="C129" s="12"/>
      <c r="D129" s="181" t="s">
        <v>73</v>
      </c>
      <c r="E129" s="182" t="s">
        <v>2397</v>
      </c>
      <c r="F129" s="182" t="s">
        <v>3918</v>
      </c>
      <c r="G129" s="12"/>
      <c r="H129" s="12"/>
      <c r="I129" s="183"/>
      <c r="J129" s="184">
        <f>BK129</f>
        <v>0</v>
      </c>
      <c r="K129" s="12"/>
      <c r="L129" s="180"/>
      <c r="M129" s="185"/>
      <c r="N129" s="186"/>
      <c r="O129" s="186"/>
      <c r="P129" s="187">
        <f>SUM(P130:P134)</f>
        <v>0</v>
      </c>
      <c r="Q129" s="186"/>
      <c r="R129" s="187">
        <f>SUM(R130:R134)</f>
        <v>0</v>
      </c>
      <c r="S129" s="186"/>
      <c r="T129" s="188">
        <f>SUM(T130:T134)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81" t="s">
        <v>82</v>
      </c>
      <c r="AT129" s="189" t="s">
        <v>73</v>
      </c>
      <c r="AU129" s="189" t="s">
        <v>74</v>
      </c>
      <c r="AY129" s="181" t="s">
        <v>177</v>
      </c>
      <c r="BK129" s="190">
        <f>SUM(BK130:BK134)</f>
        <v>0</v>
      </c>
    </row>
    <row r="130" s="2" customFormat="1" ht="24.15" customHeight="1">
      <c r="A130" s="35"/>
      <c r="B130" s="157"/>
      <c r="C130" s="193" t="s">
        <v>82</v>
      </c>
      <c r="D130" s="193" t="s">
        <v>180</v>
      </c>
      <c r="E130" s="194" t="s">
        <v>3919</v>
      </c>
      <c r="F130" s="195" t="s">
        <v>3920</v>
      </c>
      <c r="G130" s="196" t="s">
        <v>258</v>
      </c>
      <c r="H130" s="197">
        <v>4</v>
      </c>
      <c r="I130" s="198"/>
      <c r="J130" s="197">
        <f>ROUND(I130*H130,3)</f>
        <v>0</v>
      </c>
      <c r="K130" s="199"/>
      <c r="L130" s="36"/>
      <c r="M130" s="200" t="s">
        <v>1</v>
      </c>
      <c r="N130" s="201" t="s">
        <v>40</v>
      </c>
      <c r="O130" s="79"/>
      <c r="P130" s="202">
        <f>O130*H130</f>
        <v>0</v>
      </c>
      <c r="Q130" s="202">
        <v>0</v>
      </c>
      <c r="R130" s="202">
        <f>Q130*H130</f>
        <v>0</v>
      </c>
      <c r="S130" s="202">
        <v>0</v>
      </c>
      <c r="T130" s="203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4" t="s">
        <v>184</v>
      </c>
      <c r="AT130" s="204" t="s">
        <v>180</v>
      </c>
      <c r="AU130" s="204" t="s">
        <v>82</v>
      </c>
      <c r="AY130" s="16" t="s">
        <v>177</v>
      </c>
      <c r="BE130" s="205">
        <f>IF(N130="základná",J130,0)</f>
        <v>0</v>
      </c>
      <c r="BF130" s="205">
        <f>IF(N130="znížená",J130,0)</f>
        <v>0</v>
      </c>
      <c r="BG130" s="205">
        <f>IF(N130="zákl. prenesená",J130,0)</f>
        <v>0</v>
      </c>
      <c r="BH130" s="205">
        <f>IF(N130="zníž. prenesená",J130,0)</f>
        <v>0</v>
      </c>
      <c r="BI130" s="205">
        <f>IF(N130="nulová",J130,0)</f>
        <v>0</v>
      </c>
      <c r="BJ130" s="16" t="s">
        <v>155</v>
      </c>
      <c r="BK130" s="206">
        <f>ROUND(I130*H130,3)</f>
        <v>0</v>
      </c>
      <c r="BL130" s="16" t="s">
        <v>184</v>
      </c>
      <c r="BM130" s="204" t="s">
        <v>3921</v>
      </c>
    </row>
    <row r="131" s="2" customFormat="1" ht="37.8" customHeight="1">
      <c r="A131" s="35"/>
      <c r="B131" s="157"/>
      <c r="C131" s="193" t="s">
        <v>155</v>
      </c>
      <c r="D131" s="193" t="s">
        <v>180</v>
      </c>
      <c r="E131" s="194" t="s">
        <v>3922</v>
      </c>
      <c r="F131" s="195" t="s">
        <v>3923</v>
      </c>
      <c r="G131" s="196" t="s">
        <v>258</v>
      </c>
      <c r="H131" s="197">
        <v>4</v>
      </c>
      <c r="I131" s="198"/>
      <c r="J131" s="197">
        <f>ROUND(I131*H131,3)</f>
        <v>0</v>
      </c>
      <c r="K131" s="199"/>
      <c r="L131" s="36"/>
      <c r="M131" s="200" t="s">
        <v>1</v>
      </c>
      <c r="N131" s="201" t="s">
        <v>40</v>
      </c>
      <c r="O131" s="79"/>
      <c r="P131" s="202">
        <f>O131*H131</f>
        <v>0</v>
      </c>
      <c r="Q131" s="202">
        <v>0</v>
      </c>
      <c r="R131" s="202">
        <f>Q131*H131</f>
        <v>0</v>
      </c>
      <c r="S131" s="202">
        <v>0</v>
      </c>
      <c r="T131" s="203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4" t="s">
        <v>184</v>
      </c>
      <c r="AT131" s="204" t="s">
        <v>180</v>
      </c>
      <c r="AU131" s="204" t="s">
        <v>82</v>
      </c>
      <c r="AY131" s="16" t="s">
        <v>177</v>
      </c>
      <c r="BE131" s="205">
        <f>IF(N131="základná",J131,0)</f>
        <v>0</v>
      </c>
      <c r="BF131" s="205">
        <f>IF(N131="znížená",J131,0)</f>
        <v>0</v>
      </c>
      <c r="BG131" s="205">
        <f>IF(N131="zákl. prenesená",J131,0)</f>
        <v>0</v>
      </c>
      <c r="BH131" s="205">
        <f>IF(N131="zníž. prenesená",J131,0)</f>
        <v>0</v>
      </c>
      <c r="BI131" s="205">
        <f>IF(N131="nulová",J131,0)</f>
        <v>0</v>
      </c>
      <c r="BJ131" s="16" t="s">
        <v>155</v>
      </c>
      <c r="BK131" s="206">
        <f>ROUND(I131*H131,3)</f>
        <v>0</v>
      </c>
      <c r="BL131" s="16" t="s">
        <v>184</v>
      </c>
      <c r="BM131" s="204" t="s">
        <v>3924</v>
      </c>
    </row>
    <row r="132" s="2" customFormat="1" ht="49.05" customHeight="1">
      <c r="A132" s="35"/>
      <c r="B132" s="157"/>
      <c r="C132" s="193" t="s">
        <v>189</v>
      </c>
      <c r="D132" s="193" t="s">
        <v>180</v>
      </c>
      <c r="E132" s="194" t="s">
        <v>3925</v>
      </c>
      <c r="F132" s="195" t="s">
        <v>3926</v>
      </c>
      <c r="G132" s="196" t="s">
        <v>2413</v>
      </c>
      <c r="H132" s="197">
        <v>13</v>
      </c>
      <c r="I132" s="198"/>
      <c r="J132" s="197">
        <f>ROUND(I132*H132,3)</f>
        <v>0</v>
      </c>
      <c r="K132" s="199"/>
      <c r="L132" s="36"/>
      <c r="M132" s="200" t="s">
        <v>1</v>
      </c>
      <c r="N132" s="201" t="s">
        <v>40</v>
      </c>
      <c r="O132" s="79"/>
      <c r="P132" s="202">
        <f>O132*H132</f>
        <v>0</v>
      </c>
      <c r="Q132" s="202">
        <v>0</v>
      </c>
      <c r="R132" s="202">
        <f>Q132*H132</f>
        <v>0</v>
      </c>
      <c r="S132" s="202">
        <v>0</v>
      </c>
      <c r="T132" s="203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4" t="s">
        <v>184</v>
      </c>
      <c r="AT132" s="204" t="s">
        <v>180</v>
      </c>
      <c r="AU132" s="204" t="s">
        <v>82</v>
      </c>
      <c r="AY132" s="16" t="s">
        <v>177</v>
      </c>
      <c r="BE132" s="205">
        <f>IF(N132="základná",J132,0)</f>
        <v>0</v>
      </c>
      <c r="BF132" s="205">
        <f>IF(N132="znížená",J132,0)</f>
        <v>0</v>
      </c>
      <c r="BG132" s="205">
        <f>IF(N132="zákl. prenesená",J132,0)</f>
        <v>0</v>
      </c>
      <c r="BH132" s="205">
        <f>IF(N132="zníž. prenesená",J132,0)</f>
        <v>0</v>
      </c>
      <c r="BI132" s="205">
        <f>IF(N132="nulová",J132,0)</f>
        <v>0</v>
      </c>
      <c r="BJ132" s="16" t="s">
        <v>155</v>
      </c>
      <c r="BK132" s="206">
        <f>ROUND(I132*H132,3)</f>
        <v>0</v>
      </c>
      <c r="BL132" s="16" t="s">
        <v>184</v>
      </c>
      <c r="BM132" s="204" t="s">
        <v>3927</v>
      </c>
    </row>
    <row r="133" s="2" customFormat="1" ht="16.5" customHeight="1">
      <c r="A133" s="35"/>
      <c r="B133" s="157"/>
      <c r="C133" s="193" t="s">
        <v>184</v>
      </c>
      <c r="D133" s="193" t="s">
        <v>180</v>
      </c>
      <c r="E133" s="194" t="s">
        <v>3928</v>
      </c>
      <c r="F133" s="195" t="s">
        <v>3929</v>
      </c>
      <c r="G133" s="196" t="s">
        <v>258</v>
      </c>
      <c r="H133" s="197">
        <v>1</v>
      </c>
      <c r="I133" s="198"/>
      <c r="J133" s="197">
        <f>ROUND(I133*H133,3)</f>
        <v>0</v>
      </c>
      <c r="K133" s="199"/>
      <c r="L133" s="36"/>
      <c r="M133" s="200" t="s">
        <v>1</v>
      </c>
      <c r="N133" s="201" t="s">
        <v>40</v>
      </c>
      <c r="O133" s="79"/>
      <c r="P133" s="202">
        <f>O133*H133</f>
        <v>0</v>
      </c>
      <c r="Q133" s="202">
        <v>0</v>
      </c>
      <c r="R133" s="202">
        <f>Q133*H133</f>
        <v>0</v>
      </c>
      <c r="S133" s="202">
        <v>0</v>
      </c>
      <c r="T133" s="203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4" t="s">
        <v>184</v>
      </c>
      <c r="AT133" s="204" t="s">
        <v>180</v>
      </c>
      <c r="AU133" s="204" t="s">
        <v>82</v>
      </c>
      <c r="AY133" s="16" t="s">
        <v>177</v>
      </c>
      <c r="BE133" s="205">
        <f>IF(N133="základná",J133,0)</f>
        <v>0</v>
      </c>
      <c r="BF133" s="205">
        <f>IF(N133="znížená",J133,0)</f>
        <v>0</v>
      </c>
      <c r="BG133" s="205">
        <f>IF(N133="zákl. prenesená",J133,0)</f>
        <v>0</v>
      </c>
      <c r="BH133" s="205">
        <f>IF(N133="zníž. prenesená",J133,0)</f>
        <v>0</v>
      </c>
      <c r="BI133" s="205">
        <f>IF(N133="nulová",J133,0)</f>
        <v>0</v>
      </c>
      <c r="BJ133" s="16" t="s">
        <v>155</v>
      </c>
      <c r="BK133" s="206">
        <f>ROUND(I133*H133,3)</f>
        <v>0</v>
      </c>
      <c r="BL133" s="16" t="s">
        <v>184</v>
      </c>
      <c r="BM133" s="204" t="s">
        <v>3930</v>
      </c>
    </row>
    <row r="134" s="2" customFormat="1" ht="24.15" customHeight="1">
      <c r="A134" s="35"/>
      <c r="B134" s="157"/>
      <c r="C134" s="193" t="s">
        <v>197</v>
      </c>
      <c r="D134" s="193" t="s">
        <v>180</v>
      </c>
      <c r="E134" s="194" t="s">
        <v>3931</v>
      </c>
      <c r="F134" s="195" t="s">
        <v>3932</v>
      </c>
      <c r="G134" s="196" t="s">
        <v>1792</v>
      </c>
      <c r="H134" s="197">
        <v>1</v>
      </c>
      <c r="I134" s="198"/>
      <c r="J134" s="197">
        <f>ROUND(I134*H134,3)</f>
        <v>0</v>
      </c>
      <c r="K134" s="199"/>
      <c r="L134" s="36"/>
      <c r="M134" s="200" t="s">
        <v>1</v>
      </c>
      <c r="N134" s="201" t="s">
        <v>40</v>
      </c>
      <c r="O134" s="79"/>
      <c r="P134" s="202">
        <f>O134*H134</f>
        <v>0</v>
      </c>
      <c r="Q134" s="202">
        <v>0</v>
      </c>
      <c r="R134" s="202">
        <f>Q134*H134</f>
        <v>0</v>
      </c>
      <c r="S134" s="202">
        <v>0</v>
      </c>
      <c r="T134" s="203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4" t="s">
        <v>184</v>
      </c>
      <c r="AT134" s="204" t="s">
        <v>180</v>
      </c>
      <c r="AU134" s="204" t="s">
        <v>82</v>
      </c>
      <c r="AY134" s="16" t="s">
        <v>177</v>
      </c>
      <c r="BE134" s="205">
        <f>IF(N134="základná",J134,0)</f>
        <v>0</v>
      </c>
      <c r="BF134" s="205">
        <f>IF(N134="znížená",J134,0)</f>
        <v>0</v>
      </c>
      <c r="BG134" s="205">
        <f>IF(N134="zákl. prenesená",J134,0)</f>
        <v>0</v>
      </c>
      <c r="BH134" s="205">
        <f>IF(N134="zníž. prenesená",J134,0)</f>
        <v>0</v>
      </c>
      <c r="BI134" s="205">
        <f>IF(N134="nulová",J134,0)</f>
        <v>0</v>
      </c>
      <c r="BJ134" s="16" t="s">
        <v>155</v>
      </c>
      <c r="BK134" s="206">
        <f>ROUND(I134*H134,3)</f>
        <v>0</v>
      </c>
      <c r="BL134" s="16" t="s">
        <v>184</v>
      </c>
      <c r="BM134" s="204" t="s">
        <v>3933</v>
      </c>
    </row>
    <row r="135" s="12" customFormat="1" ht="25.92" customHeight="1">
      <c r="A135" s="12"/>
      <c r="B135" s="180"/>
      <c r="C135" s="12"/>
      <c r="D135" s="181" t="s">
        <v>73</v>
      </c>
      <c r="E135" s="182" t="s">
        <v>154</v>
      </c>
      <c r="F135" s="182" t="s">
        <v>1322</v>
      </c>
      <c r="G135" s="12"/>
      <c r="H135" s="12"/>
      <c r="I135" s="183"/>
      <c r="J135" s="184">
        <f>BK135</f>
        <v>0</v>
      </c>
      <c r="K135" s="12"/>
      <c r="L135" s="180"/>
      <c r="M135" s="185"/>
      <c r="N135" s="186"/>
      <c r="O135" s="186"/>
      <c r="P135" s="187">
        <f>SUM(P136:P143)</f>
        <v>0</v>
      </c>
      <c r="Q135" s="186"/>
      <c r="R135" s="187">
        <f>SUM(R136:R143)</f>
        <v>0</v>
      </c>
      <c r="S135" s="186"/>
      <c r="T135" s="188">
        <f>SUM(T136:T143)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81" t="s">
        <v>197</v>
      </c>
      <c r="AT135" s="189" t="s">
        <v>73</v>
      </c>
      <c r="AU135" s="189" t="s">
        <v>74</v>
      </c>
      <c r="AY135" s="181" t="s">
        <v>177</v>
      </c>
      <c r="BK135" s="190">
        <f>SUM(BK136:BK143)</f>
        <v>0</v>
      </c>
    </row>
    <row r="136" s="2" customFormat="1" ht="16.5" customHeight="1">
      <c r="A136" s="35"/>
      <c r="B136" s="157"/>
      <c r="C136" s="193" t="s">
        <v>201</v>
      </c>
      <c r="D136" s="193" t="s">
        <v>180</v>
      </c>
      <c r="E136" s="194" t="s">
        <v>1324</v>
      </c>
      <c r="F136" s="195" t="s">
        <v>1</v>
      </c>
      <c r="G136" s="196" t="s">
        <v>1302</v>
      </c>
      <c r="H136" s="197">
        <v>0</v>
      </c>
      <c r="I136" s="198"/>
      <c r="J136" s="197">
        <f>ROUND(I136*H136,3)</f>
        <v>0</v>
      </c>
      <c r="K136" s="199"/>
      <c r="L136" s="36"/>
      <c r="M136" s="200" t="s">
        <v>1</v>
      </c>
      <c r="N136" s="201" t="s">
        <v>40</v>
      </c>
      <c r="O136" s="79"/>
      <c r="P136" s="202">
        <f>O136*H136</f>
        <v>0</v>
      </c>
      <c r="Q136" s="202">
        <v>0</v>
      </c>
      <c r="R136" s="202">
        <f>Q136*H136</f>
        <v>0</v>
      </c>
      <c r="S136" s="202">
        <v>0</v>
      </c>
      <c r="T136" s="203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4" t="s">
        <v>1303</v>
      </c>
      <c r="AT136" s="204" t="s">
        <v>180</v>
      </c>
      <c r="AU136" s="204" t="s">
        <v>82</v>
      </c>
      <c r="AY136" s="16" t="s">
        <v>177</v>
      </c>
      <c r="BE136" s="205">
        <f>IF(N136="základná",J136,0)</f>
        <v>0</v>
      </c>
      <c r="BF136" s="205">
        <f>IF(N136="znížená",J136,0)</f>
        <v>0</v>
      </c>
      <c r="BG136" s="205">
        <f>IF(N136="zákl. prenesená",J136,0)</f>
        <v>0</v>
      </c>
      <c r="BH136" s="205">
        <f>IF(N136="zníž. prenesená",J136,0)</f>
        <v>0</v>
      </c>
      <c r="BI136" s="205">
        <f>IF(N136="nulová",J136,0)</f>
        <v>0</v>
      </c>
      <c r="BJ136" s="16" t="s">
        <v>155</v>
      </c>
      <c r="BK136" s="206">
        <f>ROUND(I136*H136,3)</f>
        <v>0</v>
      </c>
      <c r="BL136" s="16" t="s">
        <v>1303</v>
      </c>
      <c r="BM136" s="204" t="s">
        <v>3934</v>
      </c>
    </row>
    <row r="137" s="2" customFormat="1" ht="16.5" customHeight="1">
      <c r="A137" s="35"/>
      <c r="B137" s="157"/>
      <c r="C137" s="193" t="s">
        <v>205</v>
      </c>
      <c r="D137" s="193" t="s">
        <v>180</v>
      </c>
      <c r="E137" s="194" t="s">
        <v>1324</v>
      </c>
      <c r="F137" s="195" t="s">
        <v>1</v>
      </c>
      <c r="G137" s="196" t="s">
        <v>1302</v>
      </c>
      <c r="H137" s="197">
        <v>0</v>
      </c>
      <c r="I137" s="198"/>
      <c r="J137" s="197">
        <f>ROUND(I137*H137,3)</f>
        <v>0</v>
      </c>
      <c r="K137" s="199"/>
      <c r="L137" s="36"/>
      <c r="M137" s="200" t="s">
        <v>1</v>
      </c>
      <c r="N137" s="201" t="s">
        <v>40</v>
      </c>
      <c r="O137" s="79"/>
      <c r="P137" s="202">
        <f>O137*H137</f>
        <v>0</v>
      </c>
      <c r="Q137" s="202">
        <v>0</v>
      </c>
      <c r="R137" s="202">
        <f>Q137*H137</f>
        <v>0</v>
      </c>
      <c r="S137" s="202">
        <v>0</v>
      </c>
      <c r="T137" s="203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4" t="s">
        <v>1303</v>
      </c>
      <c r="AT137" s="204" t="s">
        <v>180</v>
      </c>
      <c r="AU137" s="204" t="s">
        <v>82</v>
      </c>
      <c r="AY137" s="16" t="s">
        <v>177</v>
      </c>
      <c r="BE137" s="205">
        <f>IF(N137="základná",J137,0)</f>
        <v>0</v>
      </c>
      <c r="BF137" s="205">
        <f>IF(N137="znížená",J137,0)</f>
        <v>0</v>
      </c>
      <c r="BG137" s="205">
        <f>IF(N137="zákl. prenesená",J137,0)</f>
        <v>0</v>
      </c>
      <c r="BH137" s="205">
        <f>IF(N137="zníž. prenesená",J137,0)</f>
        <v>0</v>
      </c>
      <c r="BI137" s="205">
        <f>IF(N137="nulová",J137,0)</f>
        <v>0</v>
      </c>
      <c r="BJ137" s="16" t="s">
        <v>155</v>
      </c>
      <c r="BK137" s="206">
        <f>ROUND(I137*H137,3)</f>
        <v>0</v>
      </c>
      <c r="BL137" s="16" t="s">
        <v>1303</v>
      </c>
      <c r="BM137" s="204" t="s">
        <v>3935</v>
      </c>
    </row>
    <row r="138" s="2" customFormat="1" ht="16.5" customHeight="1">
      <c r="A138" s="35"/>
      <c r="B138" s="157"/>
      <c r="C138" s="193" t="s">
        <v>209</v>
      </c>
      <c r="D138" s="193" t="s">
        <v>180</v>
      </c>
      <c r="E138" s="194" t="s">
        <v>1324</v>
      </c>
      <c r="F138" s="195" t="s">
        <v>1</v>
      </c>
      <c r="G138" s="196" t="s">
        <v>1302</v>
      </c>
      <c r="H138" s="197">
        <v>0</v>
      </c>
      <c r="I138" s="198"/>
      <c r="J138" s="197">
        <f>ROUND(I138*H138,3)</f>
        <v>0</v>
      </c>
      <c r="K138" s="199"/>
      <c r="L138" s="36"/>
      <c r="M138" s="200" t="s">
        <v>1</v>
      </c>
      <c r="N138" s="201" t="s">
        <v>40</v>
      </c>
      <c r="O138" s="79"/>
      <c r="P138" s="202">
        <f>O138*H138</f>
        <v>0</v>
      </c>
      <c r="Q138" s="202">
        <v>0</v>
      </c>
      <c r="R138" s="202">
        <f>Q138*H138</f>
        <v>0</v>
      </c>
      <c r="S138" s="202">
        <v>0</v>
      </c>
      <c r="T138" s="203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4" t="s">
        <v>1303</v>
      </c>
      <c r="AT138" s="204" t="s">
        <v>180</v>
      </c>
      <c r="AU138" s="204" t="s">
        <v>82</v>
      </c>
      <c r="AY138" s="16" t="s">
        <v>177</v>
      </c>
      <c r="BE138" s="205">
        <f>IF(N138="základná",J138,0)</f>
        <v>0</v>
      </c>
      <c r="BF138" s="205">
        <f>IF(N138="znížená",J138,0)</f>
        <v>0</v>
      </c>
      <c r="BG138" s="205">
        <f>IF(N138="zákl. prenesená",J138,0)</f>
        <v>0</v>
      </c>
      <c r="BH138" s="205">
        <f>IF(N138="zníž. prenesená",J138,0)</f>
        <v>0</v>
      </c>
      <c r="BI138" s="205">
        <f>IF(N138="nulová",J138,0)</f>
        <v>0</v>
      </c>
      <c r="BJ138" s="16" t="s">
        <v>155</v>
      </c>
      <c r="BK138" s="206">
        <f>ROUND(I138*H138,3)</f>
        <v>0</v>
      </c>
      <c r="BL138" s="16" t="s">
        <v>1303</v>
      </c>
      <c r="BM138" s="204" t="s">
        <v>3936</v>
      </c>
    </row>
    <row r="139" s="2" customFormat="1" ht="16.5" customHeight="1">
      <c r="A139" s="35"/>
      <c r="B139" s="157"/>
      <c r="C139" s="193" t="s">
        <v>178</v>
      </c>
      <c r="D139" s="193" t="s">
        <v>180</v>
      </c>
      <c r="E139" s="194" t="s">
        <v>1324</v>
      </c>
      <c r="F139" s="195" t="s">
        <v>1</v>
      </c>
      <c r="G139" s="196" t="s">
        <v>1302</v>
      </c>
      <c r="H139" s="197">
        <v>0</v>
      </c>
      <c r="I139" s="198"/>
      <c r="J139" s="197">
        <f>ROUND(I139*H139,3)</f>
        <v>0</v>
      </c>
      <c r="K139" s="199"/>
      <c r="L139" s="36"/>
      <c r="M139" s="200" t="s">
        <v>1</v>
      </c>
      <c r="N139" s="201" t="s">
        <v>40</v>
      </c>
      <c r="O139" s="79"/>
      <c r="P139" s="202">
        <f>O139*H139</f>
        <v>0</v>
      </c>
      <c r="Q139" s="202">
        <v>0</v>
      </c>
      <c r="R139" s="202">
        <f>Q139*H139</f>
        <v>0</v>
      </c>
      <c r="S139" s="202">
        <v>0</v>
      </c>
      <c r="T139" s="203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4" t="s">
        <v>1303</v>
      </c>
      <c r="AT139" s="204" t="s">
        <v>180</v>
      </c>
      <c r="AU139" s="204" t="s">
        <v>82</v>
      </c>
      <c r="AY139" s="16" t="s">
        <v>177</v>
      </c>
      <c r="BE139" s="205">
        <f>IF(N139="základná",J139,0)</f>
        <v>0</v>
      </c>
      <c r="BF139" s="205">
        <f>IF(N139="znížená",J139,0)</f>
        <v>0</v>
      </c>
      <c r="BG139" s="205">
        <f>IF(N139="zákl. prenesená",J139,0)</f>
        <v>0</v>
      </c>
      <c r="BH139" s="205">
        <f>IF(N139="zníž. prenesená",J139,0)</f>
        <v>0</v>
      </c>
      <c r="BI139" s="205">
        <f>IF(N139="nulová",J139,0)</f>
        <v>0</v>
      </c>
      <c r="BJ139" s="16" t="s">
        <v>155</v>
      </c>
      <c r="BK139" s="206">
        <f>ROUND(I139*H139,3)</f>
        <v>0</v>
      </c>
      <c r="BL139" s="16" t="s">
        <v>1303</v>
      </c>
      <c r="BM139" s="204" t="s">
        <v>3937</v>
      </c>
    </row>
    <row r="140" s="2" customFormat="1" ht="16.5" customHeight="1">
      <c r="A140" s="35"/>
      <c r="B140" s="157"/>
      <c r="C140" s="193" t="s">
        <v>111</v>
      </c>
      <c r="D140" s="193" t="s">
        <v>180</v>
      </c>
      <c r="E140" s="194" t="s">
        <v>1333</v>
      </c>
      <c r="F140" s="195" t="s">
        <v>1</v>
      </c>
      <c r="G140" s="196" t="s">
        <v>1302</v>
      </c>
      <c r="H140" s="197">
        <v>0</v>
      </c>
      <c r="I140" s="198"/>
      <c r="J140" s="197">
        <f>ROUND(I140*H140,3)</f>
        <v>0</v>
      </c>
      <c r="K140" s="199"/>
      <c r="L140" s="36"/>
      <c r="M140" s="200" t="s">
        <v>1</v>
      </c>
      <c r="N140" s="201" t="s">
        <v>40</v>
      </c>
      <c r="O140" s="79"/>
      <c r="P140" s="202">
        <f>O140*H140</f>
        <v>0</v>
      </c>
      <c r="Q140" s="202">
        <v>0</v>
      </c>
      <c r="R140" s="202">
        <f>Q140*H140</f>
        <v>0</v>
      </c>
      <c r="S140" s="202">
        <v>0</v>
      </c>
      <c r="T140" s="203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4" t="s">
        <v>1303</v>
      </c>
      <c r="AT140" s="204" t="s">
        <v>180</v>
      </c>
      <c r="AU140" s="204" t="s">
        <v>82</v>
      </c>
      <c r="AY140" s="16" t="s">
        <v>177</v>
      </c>
      <c r="BE140" s="205">
        <f>IF(N140="základná",J140,0)</f>
        <v>0</v>
      </c>
      <c r="BF140" s="205">
        <f>IF(N140="znížená",J140,0)</f>
        <v>0</v>
      </c>
      <c r="BG140" s="205">
        <f>IF(N140="zákl. prenesená",J140,0)</f>
        <v>0</v>
      </c>
      <c r="BH140" s="205">
        <f>IF(N140="zníž. prenesená",J140,0)</f>
        <v>0</v>
      </c>
      <c r="BI140" s="205">
        <f>IF(N140="nulová",J140,0)</f>
        <v>0</v>
      </c>
      <c r="BJ140" s="16" t="s">
        <v>155</v>
      </c>
      <c r="BK140" s="206">
        <f>ROUND(I140*H140,3)</f>
        <v>0</v>
      </c>
      <c r="BL140" s="16" t="s">
        <v>1303</v>
      </c>
      <c r="BM140" s="204" t="s">
        <v>3938</v>
      </c>
    </row>
    <row r="141" s="2" customFormat="1" ht="16.5" customHeight="1">
      <c r="A141" s="35"/>
      <c r="B141" s="157"/>
      <c r="C141" s="193" t="s">
        <v>114</v>
      </c>
      <c r="D141" s="193" t="s">
        <v>180</v>
      </c>
      <c r="E141" s="194" t="s">
        <v>1333</v>
      </c>
      <c r="F141" s="195" t="s">
        <v>1</v>
      </c>
      <c r="G141" s="196" t="s">
        <v>1302</v>
      </c>
      <c r="H141" s="197">
        <v>0</v>
      </c>
      <c r="I141" s="198"/>
      <c r="J141" s="197">
        <f>ROUND(I141*H141,3)</f>
        <v>0</v>
      </c>
      <c r="K141" s="199"/>
      <c r="L141" s="36"/>
      <c r="M141" s="200" t="s">
        <v>1</v>
      </c>
      <c r="N141" s="201" t="s">
        <v>40</v>
      </c>
      <c r="O141" s="79"/>
      <c r="P141" s="202">
        <f>O141*H141</f>
        <v>0</v>
      </c>
      <c r="Q141" s="202">
        <v>0</v>
      </c>
      <c r="R141" s="202">
        <f>Q141*H141</f>
        <v>0</v>
      </c>
      <c r="S141" s="202">
        <v>0</v>
      </c>
      <c r="T141" s="203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4" t="s">
        <v>1303</v>
      </c>
      <c r="AT141" s="204" t="s">
        <v>180</v>
      </c>
      <c r="AU141" s="204" t="s">
        <v>82</v>
      </c>
      <c r="AY141" s="16" t="s">
        <v>177</v>
      </c>
      <c r="BE141" s="205">
        <f>IF(N141="základná",J141,0)</f>
        <v>0</v>
      </c>
      <c r="BF141" s="205">
        <f>IF(N141="znížená",J141,0)</f>
        <v>0</v>
      </c>
      <c r="BG141" s="205">
        <f>IF(N141="zákl. prenesená",J141,0)</f>
        <v>0</v>
      </c>
      <c r="BH141" s="205">
        <f>IF(N141="zníž. prenesená",J141,0)</f>
        <v>0</v>
      </c>
      <c r="BI141" s="205">
        <f>IF(N141="nulová",J141,0)</f>
        <v>0</v>
      </c>
      <c r="BJ141" s="16" t="s">
        <v>155</v>
      </c>
      <c r="BK141" s="206">
        <f>ROUND(I141*H141,3)</f>
        <v>0</v>
      </c>
      <c r="BL141" s="16" t="s">
        <v>1303</v>
      </c>
      <c r="BM141" s="204" t="s">
        <v>3939</v>
      </c>
    </row>
    <row r="142" s="2" customFormat="1" ht="16.5" customHeight="1">
      <c r="A142" s="35"/>
      <c r="B142" s="157"/>
      <c r="C142" s="193" t="s">
        <v>117</v>
      </c>
      <c r="D142" s="193" t="s">
        <v>180</v>
      </c>
      <c r="E142" s="194" t="s">
        <v>1333</v>
      </c>
      <c r="F142" s="195" t="s">
        <v>1</v>
      </c>
      <c r="G142" s="196" t="s">
        <v>1302</v>
      </c>
      <c r="H142" s="197">
        <v>0</v>
      </c>
      <c r="I142" s="198"/>
      <c r="J142" s="197">
        <f>ROUND(I142*H142,3)</f>
        <v>0</v>
      </c>
      <c r="K142" s="199"/>
      <c r="L142" s="36"/>
      <c r="M142" s="200" t="s">
        <v>1</v>
      </c>
      <c r="N142" s="201" t="s">
        <v>40</v>
      </c>
      <c r="O142" s="79"/>
      <c r="P142" s="202">
        <f>O142*H142</f>
        <v>0</v>
      </c>
      <c r="Q142" s="202">
        <v>0</v>
      </c>
      <c r="R142" s="202">
        <f>Q142*H142</f>
        <v>0</v>
      </c>
      <c r="S142" s="202">
        <v>0</v>
      </c>
      <c r="T142" s="203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4" t="s">
        <v>1303</v>
      </c>
      <c r="AT142" s="204" t="s">
        <v>180</v>
      </c>
      <c r="AU142" s="204" t="s">
        <v>82</v>
      </c>
      <c r="AY142" s="16" t="s">
        <v>177</v>
      </c>
      <c r="BE142" s="205">
        <f>IF(N142="základná",J142,0)</f>
        <v>0</v>
      </c>
      <c r="BF142" s="205">
        <f>IF(N142="znížená",J142,0)</f>
        <v>0</v>
      </c>
      <c r="BG142" s="205">
        <f>IF(N142="zákl. prenesená",J142,0)</f>
        <v>0</v>
      </c>
      <c r="BH142" s="205">
        <f>IF(N142="zníž. prenesená",J142,0)</f>
        <v>0</v>
      </c>
      <c r="BI142" s="205">
        <f>IF(N142="nulová",J142,0)</f>
        <v>0</v>
      </c>
      <c r="BJ142" s="16" t="s">
        <v>155</v>
      </c>
      <c r="BK142" s="206">
        <f>ROUND(I142*H142,3)</f>
        <v>0</v>
      </c>
      <c r="BL142" s="16" t="s">
        <v>1303</v>
      </c>
      <c r="BM142" s="204" t="s">
        <v>3940</v>
      </c>
    </row>
    <row r="143" s="2" customFormat="1" ht="16.5" customHeight="1">
      <c r="A143" s="35"/>
      <c r="B143" s="157"/>
      <c r="C143" s="193" t="s">
        <v>120</v>
      </c>
      <c r="D143" s="193" t="s">
        <v>180</v>
      </c>
      <c r="E143" s="194" t="s">
        <v>1333</v>
      </c>
      <c r="F143" s="195" t="s">
        <v>1</v>
      </c>
      <c r="G143" s="196" t="s">
        <v>1302</v>
      </c>
      <c r="H143" s="197">
        <v>0</v>
      </c>
      <c r="I143" s="198"/>
      <c r="J143" s="197">
        <f>ROUND(I143*H143,3)</f>
        <v>0</v>
      </c>
      <c r="K143" s="199"/>
      <c r="L143" s="36"/>
      <c r="M143" s="207" t="s">
        <v>1</v>
      </c>
      <c r="N143" s="208" t="s">
        <v>40</v>
      </c>
      <c r="O143" s="209"/>
      <c r="P143" s="210">
        <f>O143*H143</f>
        <v>0</v>
      </c>
      <c r="Q143" s="210">
        <v>0</v>
      </c>
      <c r="R143" s="210">
        <f>Q143*H143</f>
        <v>0</v>
      </c>
      <c r="S143" s="210">
        <v>0</v>
      </c>
      <c r="T143" s="211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4" t="s">
        <v>1303</v>
      </c>
      <c r="AT143" s="204" t="s">
        <v>180</v>
      </c>
      <c r="AU143" s="204" t="s">
        <v>82</v>
      </c>
      <c r="AY143" s="16" t="s">
        <v>177</v>
      </c>
      <c r="BE143" s="205">
        <f>IF(N143="základná",J143,0)</f>
        <v>0</v>
      </c>
      <c r="BF143" s="205">
        <f>IF(N143="znížená",J143,0)</f>
        <v>0</v>
      </c>
      <c r="BG143" s="205">
        <f>IF(N143="zákl. prenesená",J143,0)</f>
        <v>0</v>
      </c>
      <c r="BH143" s="205">
        <f>IF(N143="zníž. prenesená",J143,0)</f>
        <v>0</v>
      </c>
      <c r="BI143" s="205">
        <f>IF(N143="nulová",J143,0)</f>
        <v>0</v>
      </c>
      <c r="BJ143" s="16" t="s">
        <v>155</v>
      </c>
      <c r="BK143" s="206">
        <f>ROUND(I143*H143,3)</f>
        <v>0</v>
      </c>
      <c r="BL143" s="16" t="s">
        <v>1303</v>
      </c>
      <c r="BM143" s="204" t="s">
        <v>3941</v>
      </c>
    </row>
    <row r="144" s="2" customFormat="1" ht="6.96" customHeight="1">
      <c r="A144" s="35"/>
      <c r="B144" s="62"/>
      <c r="C144" s="63"/>
      <c r="D144" s="63"/>
      <c r="E144" s="63"/>
      <c r="F144" s="63"/>
      <c r="G144" s="63"/>
      <c r="H144" s="63"/>
      <c r="I144" s="63"/>
      <c r="J144" s="63"/>
      <c r="K144" s="63"/>
      <c r="L144" s="36"/>
      <c r="M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</row>
  </sheetData>
  <autoFilter ref="C127:K143"/>
  <mergeCells count="14">
    <mergeCell ref="E7:H7"/>
    <mergeCell ref="E9:H9"/>
    <mergeCell ref="E18:H18"/>
    <mergeCell ref="E27:H27"/>
    <mergeCell ref="E85:H85"/>
    <mergeCell ref="E87:H87"/>
    <mergeCell ref="D102:F102"/>
    <mergeCell ref="D103:F103"/>
    <mergeCell ref="D104:F104"/>
    <mergeCell ref="D105:F105"/>
    <mergeCell ref="D106:F10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5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110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="1" customFormat="1" ht="24.96" customHeight="1">
      <c r="B4" s="19"/>
      <c r="D4" s="20" t="s">
        <v>126</v>
      </c>
      <c r="L4" s="19"/>
      <c r="M4" s="122" t="s">
        <v>9</v>
      </c>
      <c r="AT4" s="16" t="s">
        <v>3</v>
      </c>
    </row>
    <row r="5" s="1" customFormat="1" ht="6.96" customHeight="1">
      <c r="B5" s="19"/>
      <c r="L5" s="19"/>
    </row>
    <row r="6" s="1" customFormat="1" ht="12" customHeight="1">
      <c r="B6" s="19"/>
      <c r="D6" s="29" t="s">
        <v>14</v>
      </c>
      <c r="L6" s="19"/>
    </row>
    <row r="7" s="1" customFormat="1" ht="16.5" customHeight="1">
      <c r="B7" s="19"/>
      <c r="E7" s="123" t="str">
        <f>'Rekapitulácia stavby'!K6</f>
        <v xml:space="preserve">Športová hala Angels Aréna  Rekonštrukcia a Modernizácia</v>
      </c>
      <c r="F7" s="29"/>
      <c r="G7" s="29"/>
      <c r="H7" s="29"/>
      <c r="L7" s="19"/>
    </row>
    <row r="8" s="2" customFormat="1" ht="12" customHeight="1">
      <c r="A8" s="35"/>
      <c r="B8" s="36"/>
      <c r="C8" s="35"/>
      <c r="D8" s="29" t="s">
        <v>127</v>
      </c>
      <c r="E8" s="35"/>
      <c r="F8" s="35"/>
      <c r="G8" s="35"/>
      <c r="H8" s="35"/>
      <c r="I8" s="35"/>
      <c r="J8" s="35"/>
      <c r="K8" s="35"/>
      <c r="L8" s="5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36"/>
      <c r="C9" s="35"/>
      <c r="D9" s="35"/>
      <c r="E9" s="69" t="s">
        <v>3942</v>
      </c>
      <c r="F9" s="35"/>
      <c r="G9" s="35"/>
      <c r="H9" s="35"/>
      <c r="I9" s="35"/>
      <c r="J9" s="35"/>
      <c r="K9" s="35"/>
      <c r="L9" s="5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5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36"/>
      <c r="C11" s="35"/>
      <c r="D11" s="29" t="s">
        <v>16</v>
      </c>
      <c r="E11" s="35"/>
      <c r="F11" s="24" t="s">
        <v>1</v>
      </c>
      <c r="G11" s="35"/>
      <c r="H11" s="35"/>
      <c r="I11" s="29" t="s">
        <v>17</v>
      </c>
      <c r="J11" s="24" t="s">
        <v>1</v>
      </c>
      <c r="K11" s="35"/>
      <c r="L11" s="5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36"/>
      <c r="C12" s="35"/>
      <c r="D12" s="29" t="s">
        <v>18</v>
      </c>
      <c r="E12" s="35"/>
      <c r="F12" s="24" t="s">
        <v>19</v>
      </c>
      <c r="G12" s="35"/>
      <c r="H12" s="35"/>
      <c r="I12" s="29" t="s">
        <v>20</v>
      </c>
      <c r="J12" s="71" t="str">
        <f>'Rekapitulácia stavby'!AN8</f>
        <v>16. 7. 2021</v>
      </c>
      <c r="K12" s="35"/>
      <c r="L12" s="5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5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36"/>
      <c r="C14" s="35"/>
      <c r="D14" s="29" t="s">
        <v>22</v>
      </c>
      <c r="E14" s="35"/>
      <c r="F14" s="35"/>
      <c r="G14" s="35"/>
      <c r="H14" s="35"/>
      <c r="I14" s="29" t="s">
        <v>23</v>
      </c>
      <c r="J14" s="24" t="s">
        <v>1</v>
      </c>
      <c r="K14" s="35"/>
      <c r="L14" s="5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36"/>
      <c r="C15" s="35"/>
      <c r="D15" s="35"/>
      <c r="E15" s="24" t="s">
        <v>24</v>
      </c>
      <c r="F15" s="35"/>
      <c r="G15" s="35"/>
      <c r="H15" s="35"/>
      <c r="I15" s="29" t="s">
        <v>25</v>
      </c>
      <c r="J15" s="24" t="s">
        <v>1</v>
      </c>
      <c r="K15" s="35"/>
      <c r="L15" s="5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5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36"/>
      <c r="C17" s="35"/>
      <c r="D17" s="29" t="s">
        <v>26</v>
      </c>
      <c r="E17" s="35"/>
      <c r="F17" s="35"/>
      <c r="G17" s="35"/>
      <c r="H17" s="35"/>
      <c r="I17" s="29" t="s">
        <v>23</v>
      </c>
      <c r="J17" s="30" t="str">
        <f>'Rekapitulácia stavby'!AN13</f>
        <v>Vyplň údaj</v>
      </c>
      <c r="K17" s="35"/>
      <c r="L17" s="5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36"/>
      <c r="C18" s="35"/>
      <c r="D18" s="35"/>
      <c r="E18" s="30" t="str">
        <f>'Rekapitulácia stavby'!E14</f>
        <v>Vyplň údaj</v>
      </c>
      <c r="F18" s="24"/>
      <c r="G18" s="24"/>
      <c r="H18" s="24"/>
      <c r="I18" s="29" t="s">
        <v>25</v>
      </c>
      <c r="J18" s="30" t="str">
        <f>'Rekapitulácia stavby'!AN14</f>
        <v>Vyplň údaj</v>
      </c>
      <c r="K18" s="35"/>
      <c r="L18" s="5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5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36"/>
      <c r="C20" s="35"/>
      <c r="D20" s="29" t="s">
        <v>28</v>
      </c>
      <c r="E20" s="35"/>
      <c r="F20" s="35"/>
      <c r="G20" s="35"/>
      <c r="H20" s="35"/>
      <c r="I20" s="29" t="s">
        <v>23</v>
      </c>
      <c r="J20" s="24" t="str">
        <f>IF('Rekapitulácia stavby'!AN16="","",'Rekapitulácia stavby'!AN16)</f>
        <v/>
      </c>
      <c r="K20" s="35"/>
      <c r="L20" s="5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36"/>
      <c r="C21" s="35"/>
      <c r="D21" s="35"/>
      <c r="E21" s="24" t="str">
        <f>IF('Rekapitulácia stavby'!E17="","",'Rekapitulácia stavby'!E17)</f>
        <v xml:space="preserve"> </v>
      </c>
      <c r="F21" s="35"/>
      <c r="G21" s="35"/>
      <c r="H21" s="35"/>
      <c r="I21" s="29" t="s">
        <v>25</v>
      </c>
      <c r="J21" s="24" t="str">
        <f>IF('Rekapitulácia stavby'!AN17="","",'Rekapitulácia stavby'!AN17)</f>
        <v/>
      </c>
      <c r="K21" s="35"/>
      <c r="L21" s="5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5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36"/>
      <c r="C23" s="35"/>
      <c r="D23" s="29" t="s">
        <v>32</v>
      </c>
      <c r="E23" s="35"/>
      <c r="F23" s="35"/>
      <c r="G23" s="35"/>
      <c r="H23" s="35"/>
      <c r="I23" s="29" t="s">
        <v>23</v>
      </c>
      <c r="J23" s="24" t="str">
        <f>IF('Rekapitulácia stavby'!AN19="","",'Rekapitulácia stavby'!AN19)</f>
        <v/>
      </c>
      <c r="K23" s="35"/>
      <c r="L23" s="5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36"/>
      <c r="C24" s="35"/>
      <c r="D24" s="35"/>
      <c r="E24" s="24" t="str">
        <f>IF('Rekapitulácia stavby'!E20="","",'Rekapitulácia stavby'!E20)</f>
        <v xml:space="preserve"> </v>
      </c>
      <c r="F24" s="35"/>
      <c r="G24" s="35"/>
      <c r="H24" s="35"/>
      <c r="I24" s="29" t="s">
        <v>25</v>
      </c>
      <c r="J24" s="24" t="str">
        <f>IF('Rekapitulácia stavby'!AN20="","",'Rekapitulácia stavby'!AN20)</f>
        <v/>
      </c>
      <c r="K24" s="35"/>
      <c r="L24" s="5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5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36"/>
      <c r="C26" s="35"/>
      <c r="D26" s="29" t="s">
        <v>33</v>
      </c>
      <c r="E26" s="35"/>
      <c r="F26" s="35"/>
      <c r="G26" s="35"/>
      <c r="H26" s="35"/>
      <c r="I26" s="35"/>
      <c r="J26" s="35"/>
      <c r="K26" s="35"/>
      <c r="L26" s="5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24"/>
      <c r="B27" s="125"/>
      <c r="C27" s="124"/>
      <c r="D27" s="124"/>
      <c r="E27" s="33" t="s">
        <v>1</v>
      </c>
      <c r="F27" s="33"/>
      <c r="G27" s="33"/>
      <c r="H27" s="33"/>
      <c r="I27" s="124"/>
      <c r="J27" s="124"/>
      <c r="K27" s="124"/>
      <c r="L27" s="126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</row>
    <row r="28" s="2" customFormat="1" ht="6.96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5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36"/>
      <c r="C29" s="35"/>
      <c r="D29" s="92"/>
      <c r="E29" s="92"/>
      <c r="F29" s="92"/>
      <c r="G29" s="92"/>
      <c r="H29" s="92"/>
      <c r="I29" s="92"/>
      <c r="J29" s="92"/>
      <c r="K29" s="92"/>
      <c r="L29" s="5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14.4" customHeight="1">
      <c r="A30" s="35"/>
      <c r="B30" s="36"/>
      <c r="C30" s="35"/>
      <c r="D30" s="24" t="s">
        <v>129</v>
      </c>
      <c r="E30" s="35"/>
      <c r="F30" s="35"/>
      <c r="G30" s="35"/>
      <c r="H30" s="35"/>
      <c r="I30" s="35"/>
      <c r="J30" s="127">
        <f>J96</f>
        <v>0</v>
      </c>
      <c r="K30" s="35"/>
      <c r="L30" s="5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14.4" customHeight="1">
      <c r="A31" s="35"/>
      <c r="B31" s="36"/>
      <c r="C31" s="35"/>
      <c r="D31" s="128" t="s">
        <v>130</v>
      </c>
      <c r="E31" s="35"/>
      <c r="F31" s="35"/>
      <c r="G31" s="35"/>
      <c r="H31" s="35"/>
      <c r="I31" s="35"/>
      <c r="J31" s="127">
        <f>J102</f>
        <v>0</v>
      </c>
      <c r="K31" s="35"/>
      <c r="L31" s="5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36"/>
      <c r="C32" s="35"/>
      <c r="D32" s="129" t="s">
        <v>34</v>
      </c>
      <c r="E32" s="35"/>
      <c r="F32" s="35"/>
      <c r="G32" s="35"/>
      <c r="H32" s="35"/>
      <c r="I32" s="35"/>
      <c r="J32" s="98">
        <f>ROUND(J30 + J31, 2)</f>
        <v>0</v>
      </c>
      <c r="K32" s="35"/>
      <c r="L32" s="5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36"/>
      <c r="C33" s="35"/>
      <c r="D33" s="92"/>
      <c r="E33" s="92"/>
      <c r="F33" s="92"/>
      <c r="G33" s="92"/>
      <c r="H33" s="92"/>
      <c r="I33" s="92"/>
      <c r="J33" s="92"/>
      <c r="K33" s="92"/>
      <c r="L33" s="5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36"/>
      <c r="C34" s="35"/>
      <c r="D34" s="35"/>
      <c r="E34" s="35"/>
      <c r="F34" s="40" t="s">
        <v>36</v>
      </c>
      <c r="G34" s="35"/>
      <c r="H34" s="35"/>
      <c r="I34" s="40" t="s">
        <v>35</v>
      </c>
      <c r="J34" s="40" t="s">
        <v>37</v>
      </c>
      <c r="K34" s="35"/>
      <c r="L34" s="5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36"/>
      <c r="C35" s="35"/>
      <c r="D35" s="130" t="s">
        <v>38</v>
      </c>
      <c r="E35" s="42" t="s">
        <v>39</v>
      </c>
      <c r="F35" s="131">
        <f>ROUND((SUM(BE102:BE109) + SUM(BE129:BE188)),  2)</f>
        <v>0</v>
      </c>
      <c r="G35" s="132"/>
      <c r="H35" s="132"/>
      <c r="I35" s="133">
        <v>0.20000000000000001</v>
      </c>
      <c r="J35" s="131">
        <f>ROUND(((SUM(BE102:BE109) + SUM(BE129:BE188))*I35),  2)</f>
        <v>0</v>
      </c>
      <c r="K35" s="35"/>
      <c r="L35" s="5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36"/>
      <c r="C36" s="35"/>
      <c r="D36" s="35"/>
      <c r="E36" s="42" t="s">
        <v>40</v>
      </c>
      <c r="F36" s="131">
        <f>ROUND((SUM(BF102:BF109) + SUM(BF129:BF188)),  2)</f>
        <v>0</v>
      </c>
      <c r="G36" s="132"/>
      <c r="H36" s="132"/>
      <c r="I36" s="133">
        <v>0.20000000000000001</v>
      </c>
      <c r="J36" s="131">
        <f>ROUND(((SUM(BF102:BF109) + SUM(BF129:BF188))*I36),  2)</f>
        <v>0</v>
      </c>
      <c r="K36" s="35"/>
      <c r="L36" s="5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36"/>
      <c r="C37" s="35"/>
      <c r="D37" s="35"/>
      <c r="E37" s="29" t="s">
        <v>41</v>
      </c>
      <c r="F37" s="134">
        <f>ROUND((SUM(BG102:BG109) + SUM(BG129:BG188)),  2)</f>
        <v>0</v>
      </c>
      <c r="G37" s="35"/>
      <c r="H37" s="35"/>
      <c r="I37" s="135">
        <v>0.20000000000000001</v>
      </c>
      <c r="J37" s="134">
        <f>0</f>
        <v>0</v>
      </c>
      <c r="K37" s="35"/>
      <c r="L37" s="5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36"/>
      <c r="C38" s="35"/>
      <c r="D38" s="35"/>
      <c r="E38" s="29" t="s">
        <v>42</v>
      </c>
      <c r="F38" s="134">
        <f>ROUND((SUM(BH102:BH109) + SUM(BH129:BH188)),  2)</f>
        <v>0</v>
      </c>
      <c r="G38" s="35"/>
      <c r="H38" s="35"/>
      <c r="I38" s="135">
        <v>0.20000000000000001</v>
      </c>
      <c r="J38" s="134">
        <f>0</f>
        <v>0</v>
      </c>
      <c r="K38" s="35"/>
      <c r="L38" s="5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36"/>
      <c r="C39" s="35"/>
      <c r="D39" s="35"/>
      <c r="E39" s="42" t="s">
        <v>43</v>
      </c>
      <c r="F39" s="131">
        <f>ROUND((SUM(BI102:BI109) + SUM(BI129:BI188)),  2)</f>
        <v>0</v>
      </c>
      <c r="G39" s="132"/>
      <c r="H39" s="132"/>
      <c r="I39" s="133">
        <v>0</v>
      </c>
      <c r="J39" s="131">
        <f>0</f>
        <v>0</v>
      </c>
      <c r="K39" s="35"/>
      <c r="L39" s="5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5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36"/>
      <c r="C41" s="136"/>
      <c r="D41" s="137" t="s">
        <v>44</v>
      </c>
      <c r="E41" s="83"/>
      <c r="F41" s="83"/>
      <c r="G41" s="138" t="s">
        <v>45</v>
      </c>
      <c r="H41" s="139" t="s">
        <v>46</v>
      </c>
      <c r="I41" s="83"/>
      <c r="J41" s="140">
        <f>SUM(J32:J39)</f>
        <v>0</v>
      </c>
      <c r="K41" s="141"/>
      <c r="L41" s="57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36"/>
      <c r="C42" s="35"/>
      <c r="D42" s="35"/>
      <c r="E42" s="35"/>
      <c r="F42" s="35"/>
      <c r="G42" s="35"/>
      <c r="H42" s="35"/>
      <c r="I42" s="35"/>
      <c r="J42" s="35"/>
      <c r="K42" s="35"/>
      <c r="L42" s="57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57"/>
      <c r="D50" s="58" t="s">
        <v>47</v>
      </c>
      <c r="E50" s="59"/>
      <c r="F50" s="59"/>
      <c r="G50" s="58" t="s">
        <v>48</v>
      </c>
      <c r="H50" s="59"/>
      <c r="I50" s="59"/>
      <c r="J50" s="59"/>
      <c r="K50" s="59"/>
      <c r="L50" s="57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5"/>
      <c r="B61" s="36"/>
      <c r="C61" s="35"/>
      <c r="D61" s="60" t="s">
        <v>49</v>
      </c>
      <c r="E61" s="38"/>
      <c r="F61" s="142" t="s">
        <v>50</v>
      </c>
      <c r="G61" s="60" t="s">
        <v>49</v>
      </c>
      <c r="H61" s="38"/>
      <c r="I61" s="38"/>
      <c r="J61" s="143" t="s">
        <v>50</v>
      </c>
      <c r="K61" s="38"/>
      <c r="L61" s="57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5"/>
      <c r="B65" s="36"/>
      <c r="C65" s="35"/>
      <c r="D65" s="58" t="s">
        <v>51</v>
      </c>
      <c r="E65" s="61"/>
      <c r="F65" s="61"/>
      <c r="G65" s="58" t="s">
        <v>52</v>
      </c>
      <c r="H65" s="61"/>
      <c r="I65" s="61"/>
      <c r="J65" s="61"/>
      <c r="K65" s="61"/>
      <c r="L65" s="5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5"/>
      <c r="B76" s="36"/>
      <c r="C76" s="35"/>
      <c r="D76" s="60" t="s">
        <v>49</v>
      </c>
      <c r="E76" s="38"/>
      <c r="F76" s="142" t="s">
        <v>50</v>
      </c>
      <c r="G76" s="60" t="s">
        <v>49</v>
      </c>
      <c r="H76" s="38"/>
      <c r="I76" s="38"/>
      <c r="J76" s="143" t="s">
        <v>50</v>
      </c>
      <c r="K76" s="38"/>
      <c r="L76" s="5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5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5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131</v>
      </c>
      <c r="D82" s="35"/>
      <c r="E82" s="35"/>
      <c r="F82" s="35"/>
      <c r="G82" s="35"/>
      <c r="H82" s="35"/>
      <c r="I82" s="35"/>
      <c r="J82" s="35"/>
      <c r="K82" s="35"/>
      <c r="L82" s="57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57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5"/>
      <c r="E84" s="35"/>
      <c r="F84" s="35"/>
      <c r="G84" s="35"/>
      <c r="H84" s="35"/>
      <c r="I84" s="35"/>
      <c r="J84" s="35"/>
      <c r="K84" s="35"/>
      <c r="L84" s="57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5"/>
      <c r="D85" s="35"/>
      <c r="E85" s="123" t="str">
        <f>E7</f>
        <v xml:space="preserve">Športová hala Angels Aréna  Rekonštrukcia a Modernizácia</v>
      </c>
      <c r="F85" s="29"/>
      <c r="G85" s="29"/>
      <c r="H85" s="29"/>
      <c r="I85" s="35"/>
      <c r="J85" s="35"/>
      <c r="K85" s="35"/>
      <c r="L85" s="57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127</v>
      </c>
      <c r="D86" s="35"/>
      <c r="E86" s="35"/>
      <c r="F86" s="35"/>
      <c r="G86" s="35"/>
      <c r="H86" s="35"/>
      <c r="I86" s="35"/>
      <c r="J86" s="35"/>
      <c r="K86" s="35"/>
      <c r="L86" s="57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5"/>
      <c r="D87" s="35"/>
      <c r="E87" s="69" t="str">
        <f>E9</f>
        <v xml:space="preserve">09 - SO 01.7  Športova hala - EPS </v>
      </c>
      <c r="F87" s="35"/>
      <c r="G87" s="35"/>
      <c r="H87" s="35"/>
      <c r="I87" s="35"/>
      <c r="J87" s="35"/>
      <c r="K87" s="35"/>
      <c r="L87" s="57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57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18</v>
      </c>
      <c r="D89" s="35"/>
      <c r="E89" s="35"/>
      <c r="F89" s="24" t="str">
        <f>F12</f>
        <v>Košice</v>
      </c>
      <c r="G89" s="35"/>
      <c r="H89" s="35"/>
      <c r="I89" s="29" t="s">
        <v>20</v>
      </c>
      <c r="J89" s="71" t="str">
        <f>IF(J12="","",J12)</f>
        <v>16. 7. 2021</v>
      </c>
      <c r="K89" s="35"/>
      <c r="L89" s="57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57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22</v>
      </c>
      <c r="D91" s="35"/>
      <c r="E91" s="35"/>
      <c r="F91" s="24" t="str">
        <f>E15</f>
        <v xml:space="preserve">Mesto Košice </v>
      </c>
      <c r="G91" s="35"/>
      <c r="H91" s="35"/>
      <c r="I91" s="29" t="s">
        <v>28</v>
      </c>
      <c r="J91" s="33" t="str">
        <f>E21</f>
        <v xml:space="preserve"> </v>
      </c>
      <c r="K91" s="35"/>
      <c r="L91" s="57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5"/>
      <c r="E92" s="35"/>
      <c r="F92" s="24" t="str">
        <f>IF(E18="","",E18)</f>
        <v>Vyplň údaj</v>
      </c>
      <c r="G92" s="35"/>
      <c r="H92" s="35"/>
      <c r="I92" s="29" t="s">
        <v>32</v>
      </c>
      <c r="J92" s="33" t="str">
        <f>E24</f>
        <v xml:space="preserve"> </v>
      </c>
      <c r="K92" s="35"/>
      <c r="L92" s="57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57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44" t="s">
        <v>132</v>
      </c>
      <c r="D94" s="136"/>
      <c r="E94" s="136"/>
      <c r="F94" s="136"/>
      <c r="G94" s="136"/>
      <c r="H94" s="136"/>
      <c r="I94" s="136"/>
      <c r="J94" s="145" t="s">
        <v>133</v>
      </c>
      <c r="K94" s="136"/>
      <c r="L94" s="57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57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46" t="s">
        <v>134</v>
      </c>
      <c r="D96" s="35"/>
      <c r="E96" s="35"/>
      <c r="F96" s="35"/>
      <c r="G96" s="35"/>
      <c r="H96" s="35"/>
      <c r="I96" s="35"/>
      <c r="J96" s="98">
        <f>J129</f>
        <v>0</v>
      </c>
      <c r="K96" s="35"/>
      <c r="L96" s="57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6" t="s">
        <v>135</v>
      </c>
    </row>
    <row r="97" s="9" customFormat="1" ht="24.96" customHeight="1">
      <c r="A97" s="9"/>
      <c r="B97" s="147"/>
      <c r="C97" s="9"/>
      <c r="D97" s="148" t="s">
        <v>2746</v>
      </c>
      <c r="E97" s="149"/>
      <c r="F97" s="149"/>
      <c r="G97" s="149"/>
      <c r="H97" s="149"/>
      <c r="I97" s="149"/>
      <c r="J97" s="150">
        <f>J130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1"/>
      <c r="C98" s="10"/>
      <c r="D98" s="152" t="s">
        <v>3686</v>
      </c>
      <c r="E98" s="153"/>
      <c r="F98" s="153"/>
      <c r="G98" s="153"/>
      <c r="H98" s="153"/>
      <c r="I98" s="153"/>
      <c r="J98" s="154">
        <f>J131</f>
        <v>0</v>
      </c>
      <c r="K98" s="10"/>
      <c r="L98" s="15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47"/>
      <c r="C99" s="9"/>
      <c r="D99" s="148" t="s">
        <v>1353</v>
      </c>
      <c r="E99" s="149"/>
      <c r="F99" s="149"/>
      <c r="G99" s="149"/>
      <c r="H99" s="149"/>
      <c r="I99" s="149"/>
      <c r="J99" s="150">
        <f>J180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5"/>
      <c r="B100" s="36"/>
      <c r="C100" s="35"/>
      <c r="D100" s="35"/>
      <c r="E100" s="35"/>
      <c r="F100" s="35"/>
      <c r="G100" s="35"/>
      <c r="H100" s="35"/>
      <c r="I100" s="35"/>
      <c r="J100" s="35"/>
      <c r="K100" s="35"/>
      <c r="L100" s="57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s="2" customFormat="1" ht="6.96" customHeight="1">
      <c r="A101" s="35"/>
      <c r="B101" s="36"/>
      <c r="C101" s="35"/>
      <c r="D101" s="35"/>
      <c r="E101" s="35"/>
      <c r="F101" s="35"/>
      <c r="G101" s="35"/>
      <c r="H101" s="35"/>
      <c r="I101" s="35"/>
      <c r="J101" s="35"/>
      <c r="K101" s="35"/>
      <c r="L101" s="57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="2" customFormat="1" ht="29.28" customHeight="1">
      <c r="A102" s="35"/>
      <c r="B102" s="36"/>
      <c r="C102" s="146" t="s">
        <v>152</v>
      </c>
      <c r="D102" s="35"/>
      <c r="E102" s="35"/>
      <c r="F102" s="35"/>
      <c r="G102" s="35"/>
      <c r="H102" s="35"/>
      <c r="I102" s="35"/>
      <c r="J102" s="155">
        <f>ROUND(J103 + J104 + J105 + J106 + J107 + J108,2)</f>
        <v>0</v>
      </c>
      <c r="K102" s="35"/>
      <c r="L102" s="57"/>
      <c r="N102" s="156" t="s">
        <v>38</v>
      </c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="2" customFormat="1" ht="18" customHeight="1">
      <c r="A103" s="35"/>
      <c r="B103" s="157"/>
      <c r="C103" s="158"/>
      <c r="D103" s="159" t="s">
        <v>153</v>
      </c>
      <c r="E103" s="160"/>
      <c r="F103" s="160"/>
      <c r="G103" s="158"/>
      <c r="H103" s="158"/>
      <c r="I103" s="158"/>
      <c r="J103" s="161">
        <v>0</v>
      </c>
      <c r="K103" s="158"/>
      <c r="L103" s="162"/>
      <c r="M103" s="163"/>
      <c r="N103" s="164" t="s">
        <v>40</v>
      </c>
      <c r="O103" s="163"/>
      <c r="P103" s="163"/>
      <c r="Q103" s="163"/>
      <c r="R103" s="163"/>
      <c r="S103" s="158"/>
      <c r="T103" s="158"/>
      <c r="U103" s="158"/>
      <c r="V103" s="158"/>
      <c r="W103" s="158"/>
      <c r="X103" s="158"/>
      <c r="Y103" s="158"/>
      <c r="Z103" s="158"/>
      <c r="AA103" s="158"/>
      <c r="AB103" s="158"/>
      <c r="AC103" s="158"/>
      <c r="AD103" s="158"/>
      <c r="AE103" s="158"/>
      <c r="AF103" s="163"/>
      <c r="AG103" s="163"/>
      <c r="AH103" s="163"/>
      <c r="AI103" s="163"/>
      <c r="AJ103" s="163"/>
      <c r="AK103" s="163"/>
      <c r="AL103" s="163"/>
      <c r="AM103" s="163"/>
      <c r="AN103" s="163"/>
      <c r="AO103" s="163"/>
      <c r="AP103" s="163"/>
      <c r="AQ103" s="163"/>
      <c r="AR103" s="163"/>
      <c r="AS103" s="163"/>
      <c r="AT103" s="163"/>
      <c r="AU103" s="163"/>
      <c r="AV103" s="163"/>
      <c r="AW103" s="163"/>
      <c r="AX103" s="163"/>
      <c r="AY103" s="165" t="s">
        <v>154</v>
      </c>
      <c r="AZ103" s="163"/>
      <c r="BA103" s="163"/>
      <c r="BB103" s="163"/>
      <c r="BC103" s="163"/>
      <c r="BD103" s="163"/>
      <c r="BE103" s="166">
        <f>IF(N103="základná",J103,0)</f>
        <v>0</v>
      </c>
      <c r="BF103" s="166">
        <f>IF(N103="znížená",J103,0)</f>
        <v>0</v>
      </c>
      <c r="BG103" s="166">
        <f>IF(N103="zákl. prenesená",J103,0)</f>
        <v>0</v>
      </c>
      <c r="BH103" s="166">
        <f>IF(N103="zníž. prenesená",J103,0)</f>
        <v>0</v>
      </c>
      <c r="BI103" s="166">
        <f>IF(N103="nulová",J103,0)</f>
        <v>0</v>
      </c>
      <c r="BJ103" s="165" t="s">
        <v>155</v>
      </c>
      <c r="BK103" s="163"/>
      <c r="BL103" s="163"/>
      <c r="BM103" s="163"/>
    </row>
    <row r="104" s="2" customFormat="1" ht="18" customHeight="1">
      <c r="A104" s="35"/>
      <c r="B104" s="157"/>
      <c r="C104" s="158"/>
      <c r="D104" s="159" t="s">
        <v>156</v>
      </c>
      <c r="E104" s="160"/>
      <c r="F104" s="160"/>
      <c r="G104" s="158"/>
      <c r="H104" s="158"/>
      <c r="I104" s="158"/>
      <c r="J104" s="161">
        <v>0</v>
      </c>
      <c r="K104" s="158"/>
      <c r="L104" s="162"/>
      <c r="M104" s="163"/>
      <c r="N104" s="164" t="s">
        <v>40</v>
      </c>
      <c r="O104" s="163"/>
      <c r="P104" s="163"/>
      <c r="Q104" s="163"/>
      <c r="R104" s="163"/>
      <c r="S104" s="158"/>
      <c r="T104" s="158"/>
      <c r="U104" s="158"/>
      <c r="V104" s="158"/>
      <c r="W104" s="158"/>
      <c r="X104" s="158"/>
      <c r="Y104" s="158"/>
      <c r="Z104" s="158"/>
      <c r="AA104" s="158"/>
      <c r="AB104" s="158"/>
      <c r="AC104" s="158"/>
      <c r="AD104" s="158"/>
      <c r="AE104" s="158"/>
      <c r="AF104" s="163"/>
      <c r="AG104" s="163"/>
      <c r="AH104" s="163"/>
      <c r="AI104" s="163"/>
      <c r="AJ104" s="163"/>
      <c r="AK104" s="163"/>
      <c r="AL104" s="163"/>
      <c r="AM104" s="163"/>
      <c r="AN104" s="163"/>
      <c r="AO104" s="163"/>
      <c r="AP104" s="163"/>
      <c r="AQ104" s="163"/>
      <c r="AR104" s="163"/>
      <c r="AS104" s="163"/>
      <c r="AT104" s="163"/>
      <c r="AU104" s="163"/>
      <c r="AV104" s="163"/>
      <c r="AW104" s="163"/>
      <c r="AX104" s="163"/>
      <c r="AY104" s="165" t="s">
        <v>154</v>
      </c>
      <c r="AZ104" s="163"/>
      <c r="BA104" s="163"/>
      <c r="BB104" s="163"/>
      <c r="BC104" s="163"/>
      <c r="BD104" s="163"/>
      <c r="BE104" s="166">
        <f>IF(N104="základná",J104,0)</f>
        <v>0</v>
      </c>
      <c r="BF104" s="166">
        <f>IF(N104="znížená",J104,0)</f>
        <v>0</v>
      </c>
      <c r="BG104" s="166">
        <f>IF(N104="zákl. prenesená",J104,0)</f>
        <v>0</v>
      </c>
      <c r="BH104" s="166">
        <f>IF(N104="zníž. prenesená",J104,0)</f>
        <v>0</v>
      </c>
      <c r="BI104" s="166">
        <f>IF(N104="nulová",J104,0)</f>
        <v>0</v>
      </c>
      <c r="BJ104" s="165" t="s">
        <v>155</v>
      </c>
      <c r="BK104" s="163"/>
      <c r="BL104" s="163"/>
      <c r="BM104" s="163"/>
    </row>
    <row r="105" s="2" customFormat="1" ht="18" customHeight="1">
      <c r="A105" s="35"/>
      <c r="B105" s="157"/>
      <c r="C105" s="158"/>
      <c r="D105" s="159" t="s">
        <v>157</v>
      </c>
      <c r="E105" s="160"/>
      <c r="F105" s="160"/>
      <c r="G105" s="158"/>
      <c r="H105" s="158"/>
      <c r="I105" s="158"/>
      <c r="J105" s="161">
        <v>0</v>
      </c>
      <c r="K105" s="158"/>
      <c r="L105" s="162"/>
      <c r="M105" s="163"/>
      <c r="N105" s="164" t="s">
        <v>40</v>
      </c>
      <c r="O105" s="163"/>
      <c r="P105" s="163"/>
      <c r="Q105" s="163"/>
      <c r="R105" s="163"/>
      <c r="S105" s="158"/>
      <c r="T105" s="158"/>
      <c r="U105" s="158"/>
      <c r="V105" s="158"/>
      <c r="W105" s="158"/>
      <c r="X105" s="158"/>
      <c r="Y105" s="158"/>
      <c r="Z105" s="158"/>
      <c r="AA105" s="158"/>
      <c r="AB105" s="158"/>
      <c r="AC105" s="158"/>
      <c r="AD105" s="158"/>
      <c r="AE105" s="158"/>
      <c r="AF105" s="163"/>
      <c r="AG105" s="163"/>
      <c r="AH105" s="163"/>
      <c r="AI105" s="163"/>
      <c r="AJ105" s="163"/>
      <c r="AK105" s="163"/>
      <c r="AL105" s="163"/>
      <c r="AM105" s="163"/>
      <c r="AN105" s="163"/>
      <c r="AO105" s="163"/>
      <c r="AP105" s="163"/>
      <c r="AQ105" s="163"/>
      <c r="AR105" s="163"/>
      <c r="AS105" s="163"/>
      <c r="AT105" s="163"/>
      <c r="AU105" s="163"/>
      <c r="AV105" s="163"/>
      <c r="AW105" s="163"/>
      <c r="AX105" s="163"/>
      <c r="AY105" s="165" t="s">
        <v>154</v>
      </c>
      <c r="AZ105" s="163"/>
      <c r="BA105" s="163"/>
      <c r="BB105" s="163"/>
      <c r="BC105" s="163"/>
      <c r="BD105" s="163"/>
      <c r="BE105" s="166">
        <f>IF(N105="základná",J105,0)</f>
        <v>0</v>
      </c>
      <c r="BF105" s="166">
        <f>IF(N105="znížená",J105,0)</f>
        <v>0</v>
      </c>
      <c r="BG105" s="166">
        <f>IF(N105="zákl. prenesená",J105,0)</f>
        <v>0</v>
      </c>
      <c r="BH105" s="166">
        <f>IF(N105="zníž. prenesená",J105,0)</f>
        <v>0</v>
      </c>
      <c r="BI105" s="166">
        <f>IF(N105="nulová",J105,0)</f>
        <v>0</v>
      </c>
      <c r="BJ105" s="165" t="s">
        <v>155</v>
      </c>
      <c r="BK105" s="163"/>
      <c r="BL105" s="163"/>
      <c r="BM105" s="163"/>
    </row>
    <row r="106" s="2" customFormat="1" ht="18" customHeight="1">
      <c r="A106" s="35"/>
      <c r="B106" s="157"/>
      <c r="C106" s="158"/>
      <c r="D106" s="159" t="s">
        <v>158</v>
      </c>
      <c r="E106" s="160"/>
      <c r="F106" s="160"/>
      <c r="G106" s="158"/>
      <c r="H106" s="158"/>
      <c r="I106" s="158"/>
      <c r="J106" s="161">
        <v>0</v>
      </c>
      <c r="K106" s="158"/>
      <c r="L106" s="162"/>
      <c r="M106" s="163"/>
      <c r="N106" s="164" t="s">
        <v>40</v>
      </c>
      <c r="O106" s="163"/>
      <c r="P106" s="163"/>
      <c r="Q106" s="163"/>
      <c r="R106" s="163"/>
      <c r="S106" s="158"/>
      <c r="T106" s="158"/>
      <c r="U106" s="158"/>
      <c r="V106" s="158"/>
      <c r="W106" s="158"/>
      <c r="X106" s="158"/>
      <c r="Y106" s="158"/>
      <c r="Z106" s="158"/>
      <c r="AA106" s="158"/>
      <c r="AB106" s="158"/>
      <c r="AC106" s="158"/>
      <c r="AD106" s="158"/>
      <c r="AE106" s="158"/>
      <c r="AF106" s="163"/>
      <c r="AG106" s="163"/>
      <c r="AH106" s="163"/>
      <c r="AI106" s="163"/>
      <c r="AJ106" s="163"/>
      <c r="AK106" s="163"/>
      <c r="AL106" s="163"/>
      <c r="AM106" s="163"/>
      <c r="AN106" s="163"/>
      <c r="AO106" s="163"/>
      <c r="AP106" s="163"/>
      <c r="AQ106" s="163"/>
      <c r="AR106" s="163"/>
      <c r="AS106" s="163"/>
      <c r="AT106" s="163"/>
      <c r="AU106" s="163"/>
      <c r="AV106" s="163"/>
      <c r="AW106" s="163"/>
      <c r="AX106" s="163"/>
      <c r="AY106" s="165" t="s">
        <v>154</v>
      </c>
      <c r="AZ106" s="163"/>
      <c r="BA106" s="163"/>
      <c r="BB106" s="163"/>
      <c r="BC106" s="163"/>
      <c r="BD106" s="163"/>
      <c r="BE106" s="166">
        <f>IF(N106="základná",J106,0)</f>
        <v>0</v>
      </c>
      <c r="BF106" s="166">
        <f>IF(N106="znížená",J106,0)</f>
        <v>0</v>
      </c>
      <c r="BG106" s="166">
        <f>IF(N106="zákl. prenesená",J106,0)</f>
        <v>0</v>
      </c>
      <c r="BH106" s="166">
        <f>IF(N106="zníž. prenesená",J106,0)</f>
        <v>0</v>
      </c>
      <c r="BI106" s="166">
        <f>IF(N106="nulová",J106,0)</f>
        <v>0</v>
      </c>
      <c r="BJ106" s="165" t="s">
        <v>155</v>
      </c>
      <c r="BK106" s="163"/>
      <c r="BL106" s="163"/>
      <c r="BM106" s="163"/>
    </row>
    <row r="107" s="2" customFormat="1" ht="18" customHeight="1">
      <c r="A107" s="35"/>
      <c r="B107" s="157"/>
      <c r="C107" s="158"/>
      <c r="D107" s="159" t="s">
        <v>159</v>
      </c>
      <c r="E107" s="160"/>
      <c r="F107" s="160"/>
      <c r="G107" s="158"/>
      <c r="H107" s="158"/>
      <c r="I107" s="158"/>
      <c r="J107" s="161">
        <v>0</v>
      </c>
      <c r="K107" s="158"/>
      <c r="L107" s="162"/>
      <c r="M107" s="163"/>
      <c r="N107" s="164" t="s">
        <v>40</v>
      </c>
      <c r="O107" s="163"/>
      <c r="P107" s="163"/>
      <c r="Q107" s="163"/>
      <c r="R107" s="163"/>
      <c r="S107" s="158"/>
      <c r="T107" s="158"/>
      <c r="U107" s="158"/>
      <c r="V107" s="158"/>
      <c r="W107" s="158"/>
      <c r="X107" s="158"/>
      <c r="Y107" s="158"/>
      <c r="Z107" s="158"/>
      <c r="AA107" s="158"/>
      <c r="AB107" s="158"/>
      <c r="AC107" s="158"/>
      <c r="AD107" s="158"/>
      <c r="AE107" s="158"/>
      <c r="AF107" s="163"/>
      <c r="AG107" s="163"/>
      <c r="AH107" s="163"/>
      <c r="AI107" s="163"/>
      <c r="AJ107" s="163"/>
      <c r="AK107" s="163"/>
      <c r="AL107" s="163"/>
      <c r="AM107" s="163"/>
      <c r="AN107" s="163"/>
      <c r="AO107" s="163"/>
      <c r="AP107" s="163"/>
      <c r="AQ107" s="163"/>
      <c r="AR107" s="163"/>
      <c r="AS107" s="163"/>
      <c r="AT107" s="163"/>
      <c r="AU107" s="163"/>
      <c r="AV107" s="163"/>
      <c r="AW107" s="163"/>
      <c r="AX107" s="163"/>
      <c r="AY107" s="165" t="s">
        <v>154</v>
      </c>
      <c r="AZ107" s="163"/>
      <c r="BA107" s="163"/>
      <c r="BB107" s="163"/>
      <c r="BC107" s="163"/>
      <c r="BD107" s="163"/>
      <c r="BE107" s="166">
        <f>IF(N107="základná",J107,0)</f>
        <v>0</v>
      </c>
      <c r="BF107" s="166">
        <f>IF(N107="znížená",J107,0)</f>
        <v>0</v>
      </c>
      <c r="BG107" s="166">
        <f>IF(N107="zákl. prenesená",J107,0)</f>
        <v>0</v>
      </c>
      <c r="BH107" s="166">
        <f>IF(N107="zníž. prenesená",J107,0)</f>
        <v>0</v>
      </c>
      <c r="BI107" s="166">
        <f>IF(N107="nulová",J107,0)</f>
        <v>0</v>
      </c>
      <c r="BJ107" s="165" t="s">
        <v>155</v>
      </c>
      <c r="BK107" s="163"/>
      <c r="BL107" s="163"/>
      <c r="BM107" s="163"/>
    </row>
    <row r="108" s="2" customFormat="1" ht="18" customHeight="1">
      <c r="A108" s="35"/>
      <c r="B108" s="157"/>
      <c r="C108" s="158"/>
      <c r="D108" s="160" t="s">
        <v>160</v>
      </c>
      <c r="E108" s="158"/>
      <c r="F108" s="158"/>
      <c r="G108" s="158"/>
      <c r="H108" s="158"/>
      <c r="I108" s="158"/>
      <c r="J108" s="161">
        <f>ROUND(J30*T108,2)</f>
        <v>0</v>
      </c>
      <c r="K108" s="158"/>
      <c r="L108" s="162"/>
      <c r="M108" s="163"/>
      <c r="N108" s="164" t="s">
        <v>40</v>
      </c>
      <c r="O108" s="163"/>
      <c r="P108" s="163"/>
      <c r="Q108" s="163"/>
      <c r="R108" s="163"/>
      <c r="S108" s="158"/>
      <c r="T108" s="158"/>
      <c r="U108" s="158"/>
      <c r="V108" s="158"/>
      <c r="W108" s="158"/>
      <c r="X108" s="158"/>
      <c r="Y108" s="158"/>
      <c r="Z108" s="158"/>
      <c r="AA108" s="158"/>
      <c r="AB108" s="158"/>
      <c r="AC108" s="158"/>
      <c r="AD108" s="158"/>
      <c r="AE108" s="158"/>
      <c r="AF108" s="163"/>
      <c r="AG108" s="163"/>
      <c r="AH108" s="163"/>
      <c r="AI108" s="163"/>
      <c r="AJ108" s="163"/>
      <c r="AK108" s="163"/>
      <c r="AL108" s="163"/>
      <c r="AM108" s="163"/>
      <c r="AN108" s="163"/>
      <c r="AO108" s="163"/>
      <c r="AP108" s="163"/>
      <c r="AQ108" s="163"/>
      <c r="AR108" s="163"/>
      <c r="AS108" s="163"/>
      <c r="AT108" s="163"/>
      <c r="AU108" s="163"/>
      <c r="AV108" s="163"/>
      <c r="AW108" s="163"/>
      <c r="AX108" s="163"/>
      <c r="AY108" s="165" t="s">
        <v>161</v>
      </c>
      <c r="AZ108" s="163"/>
      <c r="BA108" s="163"/>
      <c r="BB108" s="163"/>
      <c r="BC108" s="163"/>
      <c r="BD108" s="163"/>
      <c r="BE108" s="166">
        <f>IF(N108="základná",J108,0)</f>
        <v>0</v>
      </c>
      <c r="BF108" s="166">
        <f>IF(N108="znížená",J108,0)</f>
        <v>0</v>
      </c>
      <c r="BG108" s="166">
        <f>IF(N108="zákl. prenesená",J108,0)</f>
        <v>0</v>
      </c>
      <c r="BH108" s="166">
        <f>IF(N108="zníž. prenesená",J108,0)</f>
        <v>0</v>
      </c>
      <c r="BI108" s="166">
        <f>IF(N108="nulová",J108,0)</f>
        <v>0</v>
      </c>
      <c r="BJ108" s="165" t="s">
        <v>155</v>
      </c>
      <c r="BK108" s="163"/>
      <c r="BL108" s="163"/>
      <c r="BM108" s="163"/>
    </row>
    <row r="109" s="2" customFormat="1">
      <c r="A109" s="35"/>
      <c r="B109" s="36"/>
      <c r="C109" s="35"/>
      <c r="D109" s="35"/>
      <c r="E109" s="35"/>
      <c r="F109" s="35"/>
      <c r="G109" s="35"/>
      <c r="H109" s="35"/>
      <c r="I109" s="35"/>
      <c r="J109" s="35"/>
      <c r="K109" s="35"/>
      <c r="L109" s="57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29.28" customHeight="1">
      <c r="A110" s="35"/>
      <c r="B110" s="36"/>
      <c r="C110" s="167" t="s">
        <v>162</v>
      </c>
      <c r="D110" s="136"/>
      <c r="E110" s="136"/>
      <c r="F110" s="136"/>
      <c r="G110" s="136"/>
      <c r="H110" s="136"/>
      <c r="I110" s="136"/>
      <c r="J110" s="168">
        <f>ROUND(J96+J102,2)</f>
        <v>0</v>
      </c>
      <c r="K110" s="136"/>
      <c r="L110" s="57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62"/>
      <c r="C111" s="63"/>
      <c r="D111" s="63"/>
      <c r="E111" s="63"/>
      <c r="F111" s="63"/>
      <c r="G111" s="63"/>
      <c r="H111" s="63"/>
      <c r="I111" s="63"/>
      <c r="J111" s="63"/>
      <c r="K111" s="63"/>
      <c r="L111" s="57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5" s="2" customFormat="1" ht="6.96" customHeight="1">
      <c r="A115" s="35"/>
      <c r="B115" s="64"/>
      <c r="C115" s="65"/>
      <c r="D115" s="65"/>
      <c r="E115" s="65"/>
      <c r="F115" s="65"/>
      <c r="G115" s="65"/>
      <c r="H115" s="65"/>
      <c r="I115" s="65"/>
      <c r="J115" s="65"/>
      <c r="K115" s="65"/>
      <c r="L115" s="57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24.96" customHeight="1">
      <c r="A116" s="35"/>
      <c r="B116" s="36"/>
      <c r="C116" s="20" t="s">
        <v>163</v>
      </c>
      <c r="D116" s="35"/>
      <c r="E116" s="35"/>
      <c r="F116" s="35"/>
      <c r="G116" s="35"/>
      <c r="H116" s="35"/>
      <c r="I116" s="35"/>
      <c r="J116" s="35"/>
      <c r="K116" s="35"/>
      <c r="L116" s="57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5"/>
      <c r="D117" s="35"/>
      <c r="E117" s="35"/>
      <c r="F117" s="35"/>
      <c r="G117" s="35"/>
      <c r="H117" s="35"/>
      <c r="I117" s="35"/>
      <c r="J117" s="35"/>
      <c r="K117" s="35"/>
      <c r="L117" s="57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14</v>
      </c>
      <c r="D118" s="35"/>
      <c r="E118" s="35"/>
      <c r="F118" s="35"/>
      <c r="G118" s="35"/>
      <c r="H118" s="35"/>
      <c r="I118" s="35"/>
      <c r="J118" s="35"/>
      <c r="K118" s="35"/>
      <c r="L118" s="57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6.5" customHeight="1">
      <c r="A119" s="35"/>
      <c r="B119" s="36"/>
      <c r="C119" s="35"/>
      <c r="D119" s="35"/>
      <c r="E119" s="123" t="str">
        <f>E7</f>
        <v xml:space="preserve">Športová hala Angels Aréna  Rekonštrukcia a Modernizácia</v>
      </c>
      <c r="F119" s="29"/>
      <c r="G119" s="29"/>
      <c r="H119" s="29"/>
      <c r="I119" s="35"/>
      <c r="J119" s="35"/>
      <c r="K119" s="35"/>
      <c r="L119" s="57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127</v>
      </c>
      <c r="D120" s="35"/>
      <c r="E120" s="35"/>
      <c r="F120" s="35"/>
      <c r="G120" s="35"/>
      <c r="H120" s="35"/>
      <c r="I120" s="35"/>
      <c r="J120" s="35"/>
      <c r="K120" s="35"/>
      <c r="L120" s="57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6.5" customHeight="1">
      <c r="A121" s="35"/>
      <c r="B121" s="36"/>
      <c r="C121" s="35"/>
      <c r="D121" s="35"/>
      <c r="E121" s="69" t="str">
        <f>E9</f>
        <v xml:space="preserve">09 - SO 01.7  Športova hala - EPS </v>
      </c>
      <c r="F121" s="35"/>
      <c r="G121" s="35"/>
      <c r="H121" s="35"/>
      <c r="I121" s="35"/>
      <c r="J121" s="35"/>
      <c r="K121" s="35"/>
      <c r="L121" s="57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5"/>
      <c r="D122" s="35"/>
      <c r="E122" s="35"/>
      <c r="F122" s="35"/>
      <c r="G122" s="35"/>
      <c r="H122" s="35"/>
      <c r="I122" s="35"/>
      <c r="J122" s="35"/>
      <c r="K122" s="35"/>
      <c r="L122" s="57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2" customHeight="1">
      <c r="A123" s="35"/>
      <c r="B123" s="36"/>
      <c r="C123" s="29" t="s">
        <v>18</v>
      </c>
      <c r="D123" s="35"/>
      <c r="E123" s="35"/>
      <c r="F123" s="24" t="str">
        <f>F12</f>
        <v>Košice</v>
      </c>
      <c r="G123" s="35"/>
      <c r="H123" s="35"/>
      <c r="I123" s="29" t="s">
        <v>20</v>
      </c>
      <c r="J123" s="71" t="str">
        <f>IF(J12="","",J12)</f>
        <v>16. 7. 2021</v>
      </c>
      <c r="K123" s="35"/>
      <c r="L123" s="57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36"/>
      <c r="C124" s="35"/>
      <c r="D124" s="35"/>
      <c r="E124" s="35"/>
      <c r="F124" s="35"/>
      <c r="G124" s="35"/>
      <c r="H124" s="35"/>
      <c r="I124" s="35"/>
      <c r="J124" s="35"/>
      <c r="K124" s="35"/>
      <c r="L124" s="57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5.15" customHeight="1">
      <c r="A125" s="35"/>
      <c r="B125" s="36"/>
      <c r="C125" s="29" t="s">
        <v>22</v>
      </c>
      <c r="D125" s="35"/>
      <c r="E125" s="35"/>
      <c r="F125" s="24" t="str">
        <f>E15</f>
        <v xml:space="preserve">Mesto Košice </v>
      </c>
      <c r="G125" s="35"/>
      <c r="H125" s="35"/>
      <c r="I125" s="29" t="s">
        <v>28</v>
      </c>
      <c r="J125" s="33" t="str">
        <f>E21</f>
        <v xml:space="preserve"> </v>
      </c>
      <c r="K125" s="35"/>
      <c r="L125" s="57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5.15" customHeight="1">
      <c r="A126" s="35"/>
      <c r="B126" s="36"/>
      <c r="C126" s="29" t="s">
        <v>26</v>
      </c>
      <c r="D126" s="35"/>
      <c r="E126" s="35"/>
      <c r="F126" s="24" t="str">
        <f>IF(E18="","",E18)</f>
        <v>Vyplň údaj</v>
      </c>
      <c r="G126" s="35"/>
      <c r="H126" s="35"/>
      <c r="I126" s="29" t="s">
        <v>32</v>
      </c>
      <c r="J126" s="33" t="str">
        <f>E24</f>
        <v xml:space="preserve"> </v>
      </c>
      <c r="K126" s="35"/>
      <c r="L126" s="57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0.32" customHeight="1">
      <c r="A127" s="35"/>
      <c r="B127" s="36"/>
      <c r="C127" s="35"/>
      <c r="D127" s="35"/>
      <c r="E127" s="35"/>
      <c r="F127" s="35"/>
      <c r="G127" s="35"/>
      <c r="H127" s="35"/>
      <c r="I127" s="35"/>
      <c r="J127" s="35"/>
      <c r="K127" s="35"/>
      <c r="L127" s="57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11" customFormat="1" ht="29.28" customHeight="1">
      <c r="A128" s="169"/>
      <c r="B128" s="170"/>
      <c r="C128" s="171" t="s">
        <v>164</v>
      </c>
      <c r="D128" s="172" t="s">
        <v>59</v>
      </c>
      <c r="E128" s="172" t="s">
        <v>55</v>
      </c>
      <c r="F128" s="172" t="s">
        <v>56</v>
      </c>
      <c r="G128" s="172" t="s">
        <v>165</v>
      </c>
      <c r="H128" s="172" t="s">
        <v>166</v>
      </c>
      <c r="I128" s="172" t="s">
        <v>167</v>
      </c>
      <c r="J128" s="173" t="s">
        <v>133</v>
      </c>
      <c r="K128" s="174" t="s">
        <v>168</v>
      </c>
      <c r="L128" s="175"/>
      <c r="M128" s="88" t="s">
        <v>1</v>
      </c>
      <c r="N128" s="89" t="s">
        <v>38</v>
      </c>
      <c r="O128" s="89" t="s">
        <v>169</v>
      </c>
      <c r="P128" s="89" t="s">
        <v>170</v>
      </c>
      <c r="Q128" s="89" t="s">
        <v>171</v>
      </c>
      <c r="R128" s="89" t="s">
        <v>172</v>
      </c>
      <c r="S128" s="89" t="s">
        <v>173</v>
      </c>
      <c r="T128" s="90" t="s">
        <v>174</v>
      </c>
      <c r="U128" s="169"/>
      <c r="V128" s="169"/>
      <c r="W128" s="169"/>
      <c r="X128" s="169"/>
      <c r="Y128" s="169"/>
      <c r="Z128" s="169"/>
      <c r="AA128" s="169"/>
      <c r="AB128" s="169"/>
      <c r="AC128" s="169"/>
      <c r="AD128" s="169"/>
      <c r="AE128" s="169"/>
    </row>
    <row r="129" s="2" customFormat="1" ht="22.8" customHeight="1">
      <c r="A129" s="35"/>
      <c r="B129" s="36"/>
      <c r="C129" s="95" t="s">
        <v>129</v>
      </c>
      <c r="D129" s="35"/>
      <c r="E129" s="35"/>
      <c r="F129" s="35"/>
      <c r="G129" s="35"/>
      <c r="H129" s="35"/>
      <c r="I129" s="35"/>
      <c r="J129" s="176">
        <f>BK129</f>
        <v>0</v>
      </c>
      <c r="K129" s="35"/>
      <c r="L129" s="36"/>
      <c r="M129" s="91"/>
      <c r="N129" s="75"/>
      <c r="O129" s="92"/>
      <c r="P129" s="177">
        <f>P130+P180</f>
        <v>0</v>
      </c>
      <c r="Q129" s="92"/>
      <c r="R129" s="177">
        <f>R130+R180</f>
        <v>0</v>
      </c>
      <c r="S129" s="92"/>
      <c r="T129" s="178">
        <f>T130+T180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6" t="s">
        <v>73</v>
      </c>
      <c r="AU129" s="16" t="s">
        <v>135</v>
      </c>
      <c r="BK129" s="179">
        <f>BK130+BK180</f>
        <v>0</v>
      </c>
    </row>
    <row r="130" s="12" customFormat="1" ht="25.92" customHeight="1">
      <c r="A130" s="12"/>
      <c r="B130" s="180"/>
      <c r="C130" s="12"/>
      <c r="D130" s="181" t="s">
        <v>73</v>
      </c>
      <c r="E130" s="182" t="s">
        <v>439</v>
      </c>
      <c r="F130" s="182" t="s">
        <v>2762</v>
      </c>
      <c r="G130" s="12"/>
      <c r="H130" s="12"/>
      <c r="I130" s="183"/>
      <c r="J130" s="184">
        <f>BK130</f>
        <v>0</v>
      </c>
      <c r="K130" s="12"/>
      <c r="L130" s="180"/>
      <c r="M130" s="185"/>
      <c r="N130" s="186"/>
      <c r="O130" s="186"/>
      <c r="P130" s="187">
        <f>P131</f>
        <v>0</v>
      </c>
      <c r="Q130" s="186"/>
      <c r="R130" s="187">
        <f>R131</f>
        <v>0</v>
      </c>
      <c r="S130" s="186"/>
      <c r="T130" s="188">
        <f>T131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81" t="s">
        <v>189</v>
      </c>
      <c r="AT130" s="189" t="s">
        <v>73</v>
      </c>
      <c r="AU130" s="189" t="s">
        <v>74</v>
      </c>
      <c r="AY130" s="181" t="s">
        <v>177</v>
      </c>
      <c r="BK130" s="190">
        <f>BK131</f>
        <v>0</v>
      </c>
    </row>
    <row r="131" s="12" customFormat="1" ht="22.8" customHeight="1">
      <c r="A131" s="12"/>
      <c r="B131" s="180"/>
      <c r="C131" s="12"/>
      <c r="D131" s="181" t="s">
        <v>73</v>
      </c>
      <c r="E131" s="191" t="s">
        <v>3693</v>
      </c>
      <c r="F131" s="191" t="s">
        <v>3694</v>
      </c>
      <c r="G131" s="12"/>
      <c r="H131" s="12"/>
      <c r="I131" s="183"/>
      <c r="J131" s="192">
        <f>BK131</f>
        <v>0</v>
      </c>
      <c r="K131" s="12"/>
      <c r="L131" s="180"/>
      <c r="M131" s="185"/>
      <c r="N131" s="186"/>
      <c r="O131" s="186"/>
      <c r="P131" s="187">
        <f>SUM(P132:P179)</f>
        <v>0</v>
      </c>
      <c r="Q131" s="186"/>
      <c r="R131" s="187">
        <f>SUM(R132:R179)</f>
        <v>0</v>
      </c>
      <c r="S131" s="186"/>
      <c r="T131" s="188">
        <f>SUM(T132:T179)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81" t="s">
        <v>189</v>
      </c>
      <c r="AT131" s="189" t="s">
        <v>73</v>
      </c>
      <c r="AU131" s="189" t="s">
        <v>82</v>
      </c>
      <c r="AY131" s="181" t="s">
        <v>177</v>
      </c>
      <c r="BK131" s="190">
        <f>SUM(BK132:BK179)</f>
        <v>0</v>
      </c>
    </row>
    <row r="132" s="2" customFormat="1" ht="66.75" customHeight="1">
      <c r="A132" s="35"/>
      <c r="B132" s="157"/>
      <c r="C132" s="212" t="s">
        <v>82</v>
      </c>
      <c r="D132" s="212" t="s">
        <v>439</v>
      </c>
      <c r="E132" s="213" t="s">
        <v>3943</v>
      </c>
      <c r="F132" s="214" t="s">
        <v>3944</v>
      </c>
      <c r="G132" s="215" t="s">
        <v>258</v>
      </c>
      <c r="H132" s="216">
        <v>1</v>
      </c>
      <c r="I132" s="217"/>
      <c r="J132" s="216">
        <f>ROUND(I132*H132,3)</f>
        <v>0</v>
      </c>
      <c r="K132" s="218"/>
      <c r="L132" s="219"/>
      <c r="M132" s="220" t="s">
        <v>1</v>
      </c>
      <c r="N132" s="221" t="s">
        <v>40</v>
      </c>
      <c r="O132" s="79"/>
      <c r="P132" s="202">
        <f>O132*H132</f>
        <v>0</v>
      </c>
      <c r="Q132" s="202">
        <v>0</v>
      </c>
      <c r="R132" s="202">
        <f>Q132*H132</f>
        <v>0</v>
      </c>
      <c r="S132" s="202">
        <v>0</v>
      </c>
      <c r="T132" s="203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4" t="s">
        <v>209</v>
      </c>
      <c r="AT132" s="204" t="s">
        <v>439</v>
      </c>
      <c r="AU132" s="204" t="s">
        <v>155</v>
      </c>
      <c r="AY132" s="16" t="s">
        <v>177</v>
      </c>
      <c r="BE132" s="205">
        <f>IF(N132="základná",J132,0)</f>
        <v>0</v>
      </c>
      <c r="BF132" s="205">
        <f>IF(N132="znížená",J132,0)</f>
        <v>0</v>
      </c>
      <c r="BG132" s="205">
        <f>IF(N132="zákl. prenesená",J132,0)</f>
        <v>0</v>
      </c>
      <c r="BH132" s="205">
        <f>IF(N132="zníž. prenesená",J132,0)</f>
        <v>0</v>
      </c>
      <c r="BI132" s="205">
        <f>IF(N132="nulová",J132,0)</f>
        <v>0</v>
      </c>
      <c r="BJ132" s="16" t="s">
        <v>155</v>
      </c>
      <c r="BK132" s="206">
        <f>ROUND(I132*H132,3)</f>
        <v>0</v>
      </c>
      <c r="BL132" s="16" t="s">
        <v>184</v>
      </c>
      <c r="BM132" s="204" t="s">
        <v>3945</v>
      </c>
    </row>
    <row r="133" s="2" customFormat="1" ht="37.8" customHeight="1">
      <c r="A133" s="35"/>
      <c r="B133" s="157"/>
      <c r="C133" s="212" t="s">
        <v>155</v>
      </c>
      <c r="D133" s="212" t="s">
        <v>439</v>
      </c>
      <c r="E133" s="213" t="s">
        <v>3946</v>
      </c>
      <c r="F133" s="214" t="s">
        <v>3947</v>
      </c>
      <c r="G133" s="215" t="s">
        <v>258</v>
      </c>
      <c r="H133" s="216">
        <v>1</v>
      </c>
      <c r="I133" s="217"/>
      <c r="J133" s="216">
        <f>ROUND(I133*H133,3)</f>
        <v>0</v>
      </c>
      <c r="K133" s="218"/>
      <c r="L133" s="219"/>
      <c r="M133" s="220" t="s">
        <v>1</v>
      </c>
      <c r="N133" s="221" t="s">
        <v>40</v>
      </c>
      <c r="O133" s="79"/>
      <c r="P133" s="202">
        <f>O133*H133</f>
        <v>0</v>
      </c>
      <c r="Q133" s="202">
        <v>0</v>
      </c>
      <c r="R133" s="202">
        <f>Q133*H133</f>
        <v>0</v>
      </c>
      <c r="S133" s="202">
        <v>0</v>
      </c>
      <c r="T133" s="203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4" t="s">
        <v>209</v>
      </c>
      <c r="AT133" s="204" t="s">
        <v>439</v>
      </c>
      <c r="AU133" s="204" t="s">
        <v>155</v>
      </c>
      <c r="AY133" s="16" t="s">
        <v>177</v>
      </c>
      <c r="BE133" s="205">
        <f>IF(N133="základná",J133,0)</f>
        <v>0</v>
      </c>
      <c r="BF133" s="205">
        <f>IF(N133="znížená",J133,0)</f>
        <v>0</v>
      </c>
      <c r="BG133" s="205">
        <f>IF(N133="zákl. prenesená",J133,0)</f>
        <v>0</v>
      </c>
      <c r="BH133" s="205">
        <f>IF(N133="zníž. prenesená",J133,0)</f>
        <v>0</v>
      </c>
      <c r="BI133" s="205">
        <f>IF(N133="nulová",J133,0)</f>
        <v>0</v>
      </c>
      <c r="BJ133" s="16" t="s">
        <v>155</v>
      </c>
      <c r="BK133" s="206">
        <f>ROUND(I133*H133,3)</f>
        <v>0</v>
      </c>
      <c r="BL133" s="16" t="s">
        <v>184</v>
      </c>
      <c r="BM133" s="204" t="s">
        <v>3948</v>
      </c>
    </row>
    <row r="134" s="2" customFormat="1" ht="66.75" customHeight="1">
      <c r="A134" s="35"/>
      <c r="B134" s="157"/>
      <c r="C134" s="212" t="s">
        <v>189</v>
      </c>
      <c r="D134" s="212" t="s">
        <v>439</v>
      </c>
      <c r="E134" s="213" t="s">
        <v>3949</v>
      </c>
      <c r="F134" s="214" t="s">
        <v>3950</v>
      </c>
      <c r="G134" s="215" t="s">
        <v>258</v>
      </c>
      <c r="H134" s="216">
        <v>1</v>
      </c>
      <c r="I134" s="217"/>
      <c r="J134" s="216">
        <f>ROUND(I134*H134,3)</f>
        <v>0</v>
      </c>
      <c r="K134" s="218"/>
      <c r="L134" s="219"/>
      <c r="M134" s="220" t="s">
        <v>1</v>
      </c>
      <c r="N134" s="221" t="s">
        <v>40</v>
      </c>
      <c r="O134" s="79"/>
      <c r="P134" s="202">
        <f>O134*H134</f>
        <v>0</v>
      </c>
      <c r="Q134" s="202">
        <v>0</v>
      </c>
      <c r="R134" s="202">
        <f>Q134*H134</f>
        <v>0</v>
      </c>
      <c r="S134" s="202">
        <v>0</v>
      </c>
      <c r="T134" s="203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4" t="s">
        <v>209</v>
      </c>
      <c r="AT134" s="204" t="s">
        <v>439</v>
      </c>
      <c r="AU134" s="204" t="s">
        <v>155</v>
      </c>
      <c r="AY134" s="16" t="s">
        <v>177</v>
      </c>
      <c r="BE134" s="205">
        <f>IF(N134="základná",J134,0)</f>
        <v>0</v>
      </c>
      <c r="BF134" s="205">
        <f>IF(N134="znížená",J134,0)</f>
        <v>0</v>
      </c>
      <c r="BG134" s="205">
        <f>IF(N134="zákl. prenesená",J134,0)</f>
        <v>0</v>
      </c>
      <c r="BH134" s="205">
        <f>IF(N134="zníž. prenesená",J134,0)</f>
        <v>0</v>
      </c>
      <c r="BI134" s="205">
        <f>IF(N134="nulová",J134,0)</f>
        <v>0</v>
      </c>
      <c r="BJ134" s="16" t="s">
        <v>155</v>
      </c>
      <c r="BK134" s="206">
        <f>ROUND(I134*H134,3)</f>
        <v>0</v>
      </c>
      <c r="BL134" s="16" t="s">
        <v>184</v>
      </c>
      <c r="BM134" s="204" t="s">
        <v>3951</v>
      </c>
    </row>
    <row r="135" s="2" customFormat="1" ht="16.5" customHeight="1">
      <c r="A135" s="35"/>
      <c r="B135" s="157"/>
      <c r="C135" s="212" t="s">
        <v>184</v>
      </c>
      <c r="D135" s="212" t="s">
        <v>439</v>
      </c>
      <c r="E135" s="213" t="s">
        <v>3952</v>
      </c>
      <c r="F135" s="214" t="s">
        <v>3953</v>
      </c>
      <c r="G135" s="215" t="s">
        <v>258</v>
      </c>
      <c r="H135" s="216">
        <v>1</v>
      </c>
      <c r="I135" s="217"/>
      <c r="J135" s="216">
        <f>ROUND(I135*H135,3)</f>
        <v>0</v>
      </c>
      <c r="K135" s="218"/>
      <c r="L135" s="219"/>
      <c r="M135" s="220" t="s">
        <v>1</v>
      </c>
      <c r="N135" s="221" t="s">
        <v>40</v>
      </c>
      <c r="O135" s="79"/>
      <c r="P135" s="202">
        <f>O135*H135</f>
        <v>0</v>
      </c>
      <c r="Q135" s="202">
        <v>0</v>
      </c>
      <c r="R135" s="202">
        <f>Q135*H135</f>
        <v>0</v>
      </c>
      <c r="S135" s="202">
        <v>0</v>
      </c>
      <c r="T135" s="203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4" t="s">
        <v>209</v>
      </c>
      <c r="AT135" s="204" t="s">
        <v>439</v>
      </c>
      <c r="AU135" s="204" t="s">
        <v>155</v>
      </c>
      <c r="AY135" s="16" t="s">
        <v>177</v>
      </c>
      <c r="BE135" s="205">
        <f>IF(N135="základná",J135,0)</f>
        <v>0</v>
      </c>
      <c r="BF135" s="205">
        <f>IF(N135="znížená",J135,0)</f>
        <v>0</v>
      </c>
      <c r="BG135" s="205">
        <f>IF(N135="zákl. prenesená",J135,0)</f>
        <v>0</v>
      </c>
      <c r="BH135" s="205">
        <f>IF(N135="zníž. prenesená",J135,0)</f>
        <v>0</v>
      </c>
      <c r="BI135" s="205">
        <f>IF(N135="nulová",J135,0)</f>
        <v>0</v>
      </c>
      <c r="BJ135" s="16" t="s">
        <v>155</v>
      </c>
      <c r="BK135" s="206">
        <f>ROUND(I135*H135,3)</f>
        <v>0</v>
      </c>
      <c r="BL135" s="16" t="s">
        <v>184</v>
      </c>
      <c r="BM135" s="204" t="s">
        <v>3954</v>
      </c>
    </row>
    <row r="136" s="2" customFormat="1" ht="21.75" customHeight="1">
      <c r="A136" s="35"/>
      <c r="B136" s="157"/>
      <c r="C136" s="212" t="s">
        <v>197</v>
      </c>
      <c r="D136" s="212" t="s">
        <v>439</v>
      </c>
      <c r="E136" s="213" t="s">
        <v>3955</v>
      </c>
      <c r="F136" s="214" t="s">
        <v>3956</v>
      </c>
      <c r="G136" s="215" t="s">
        <v>258</v>
      </c>
      <c r="H136" s="216">
        <v>2</v>
      </c>
      <c r="I136" s="217"/>
      <c r="J136" s="216">
        <f>ROUND(I136*H136,3)</f>
        <v>0</v>
      </c>
      <c r="K136" s="218"/>
      <c r="L136" s="219"/>
      <c r="M136" s="220" t="s">
        <v>1</v>
      </c>
      <c r="N136" s="221" t="s">
        <v>40</v>
      </c>
      <c r="O136" s="79"/>
      <c r="P136" s="202">
        <f>O136*H136</f>
        <v>0</v>
      </c>
      <c r="Q136" s="202">
        <v>0</v>
      </c>
      <c r="R136" s="202">
        <f>Q136*H136</f>
        <v>0</v>
      </c>
      <c r="S136" s="202">
        <v>0</v>
      </c>
      <c r="T136" s="203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4" t="s">
        <v>209</v>
      </c>
      <c r="AT136" s="204" t="s">
        <v>439</v>
      </c>
      <c r="AU136" s="204" t="s">
        <v>155</v>
      </c>
      <c r="AY136" s="16" t="s">
        <v>177</v>
      </c>
      <c r="BE136" s="205">
        <f>IF(N136="základná",J136,0)</f>
        <v>0</v>
      </c>
      <c r="BF136" s="205">
        <f>IF(N136="znížená",J136,0)</f>
        <v>0</v>
      </c>
      <c r="BG136" s="205">
        <f>IF(N136="zákl. prenesená",J136,0)</f>
        <v>0</v>
      </c>
      <c r="BH136" s="205">
        <f>IF(N136="zníž. prenesená",J136,0)</f>
        <v>0</v>
      </c>
      <c r="BI136" s="205">
        <f>IF(N136="nulová",J136,0)</f>
        <v>0</v>
      </c>
      <c r="BJ136" s="16" t="s">
        <v>155</v>
      </c>
      <c r="BK136" s="206">
        <f>ROUND(I136*H136,3)</f>
        <v>0</v>
      </c>
      <c r="BL136" s="16" t="s">
        <v>184</v>
      </c>
      <c r="BM136" s="204" t="s">
        <v>3957</v>
      </c>
    </row>
    <row r="137" s="2" customFormat="1" ht="37.8" customHeight="1">
      <c r="A137" s="35"/>
      <c r="B137" s="157"/>
      <c r="C137" s="212" t="s">
        <v>201</v>
      </c>
      <c r="D137" s="212" t="s">
        <v>439</v>
      </c>
      <c r="E137" s="213" t="s">
        <v>3958</v>
      </c>
      <c r="F137" s="214" t="s">
        <v>3959</v>
      </c>
      <c r="G137" s="215" t="s">
        <v>258</v>
      </c>
      <c r="H137" s="216">
        <v>45</v>
      </c>
      <c r="I137" s="217"/>
      <c r="J137" s="216">
        <f>ROUND(I137*H137,3)</f>
        <v>0</v>
      </c>
      <c r="K137" s="218"/>
      <c r="L137" s="219"/>
      <c r="M137" s="220" t="s">
        <v>1</v>
      </c>
      <c r="N137" s="221" t="s">
        <v>40</v>
      </c>
      <c r="O137" s="79"/>
      <c r="P137" s="202">
        <f>O137*H137</f>
        <v>0</v>
      </c>
      <c r="Q137" s="202">
        <v>0</v>
      </c>
      <c r="R137" s="202">
        <f>Q137*H137</f>
        <v>0</v>
      </c>
      <c r="S137" s="202">
        <v>0</v>
      </c>
      <c r="T137" s="203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4" t="s">
        <v>209</v>
      </c>
      <c r="AT137" s="204" t="s">
        <v>439</v>
      </c>
      <c r="AU137" s="204" t="s">
        <v>155</v>
      </c>
      <c r="AY137" s="16" t="s">
        <v>177</v>
      </c>
      <c r="BE137" s="205">
        <f>IF(N137="základná",J137,0)</f>
        <v>0</v>
      </c>
      <c r="BF137" s="205">
        <f>IF(N137="znížená",J137,0)</f>
        <v>0</v>
      </c>
      <c r="BG137" s="205">
        <f>IF(N137="zákl. prenesená",J137,0)</f>
        <v>0</v>
      </c>
      <c r="BH137" s="205">
        <f>IF(N137="zníž. prenesená",J137,0)</f>
        <v>0</v>
      </c>
      <c r="BI137" s="205">
        <f>IF(N137="nulová",J137,0)</f>
        <v>0</v>
      </c>
      <c r="BJ137" s="16" t="s">
        <v>155</v>
      </c>
      <c r="BK137" s="206">
        <f>ROUND(I137*H137,3)</f>
        <v>0</v>
      </c>
      <c r="BL137" s="16" t="s">
        <v>184</v>
      </c>
      <c r="BM137" s="204" t="s">
        <v>3960</v>
      </c>
    </row>
    <row r="138" s="2" customFormat="1" ht="24.15" customHeight="1">
      <c r="A138" s="35"/>
      <c r="B138" s="157"/>
      <c r="C138" s="212" t="s">
        <v>205</v>
      </c>
      <c r="D138" s="212" t="s">
        <v>439</v>
      </c>
      <c r="E138" s="213" t="s">
        <v>3961</v>
      </c>
      <c r="F138" s="214" t="s">
        <v>3962</v>
      </c>
      <c r="G138" s="215" t="s">
        <v>258</v>
      </c>
      <c r="H138" s="216">
        <v>40</v>
      </c>
      <c r="I138" s="217"/>
      <c r="J138" s="216">
        <f>ROUND(I138*H138,3)</f>
        <v>0</v>
      </c>
      <c r="K138" s="218"/>
      <c r="L138" s="219"/>
      <c r="M138" s="220" t="s">
        <v>1</v>
      </c>
      <c r="N138" s="221" t="s">
        <v>40</v>
      </c>
      <c r="O138" s="79"/>
      <c r="P138" s="202">
        <f>O138*H138</f>
        <v>0</v>
      </c>
      <c r="Q138" s="202">
        <v>0</v>
      </c>
      <c r="R138" s="202">
        <f>Q138*H138</f>
        <v>0</v>
      </c>
      <c r="S138" s="202">
        <v>0</v>
      </c>
      <c r="T138" s="203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4" t="s">
        <v>209</v>
      </c>
      <c r="AT138" s="204" t="s">
        <v>439</v>
      </c>
      <c r="AU138" s="204" t="s">
        <v>155</v>
      </c>
      <c r="AY138" s="16" t="s">
        <v>177</v>
      </c>
      <c r="BE138" s="205">
        <f>IF(N138="základná",J138,0)</f>
        <v>0</v>
      </c>
      <c r="BF138" s="205">
        <f>IF(N138="znížená",J138,0)</f>
        <v>0</v>
      </c>
      <c r="BG138" s="205">
        <f>IF(N138="zákl. prenesená",J138,0)</f>
        <v>0</v>
      </c>
      <c r="BH138" s="205">
        <f>IF(N138="zníž. prenesená",J138,0)</f>
        <v>0</v>
      </c>
      <c r="BI138" s="205">
        <f>IF(N138="nulová",J138,0)</f>
        <v>0</v>
      </c>
      <c r="BJ138" s="16" t="s">
        <v>155</v>
      </c>
      <c r="BK138" s="206">
        <f>ROUND(I138*H138,3)</f>
        <v>0</v>
      </c>
      <c r="BL138" s="16" t="s">
        <v>184</v>
      </c>
      <c r="BM138" s="204" t="s">
        <v>3963</v>
      </c>
    </row>
    <row r="139" s="2" customFormat="1" ht="37.8" customHeight="1">
      <c r="A139" s="35"/>
      <c r="B139" s="157"/>
      <c r="C139" s="212" t="s">
        <v>209</v>
      </c>
      <c r="D139" s="212" t="s">
        <v>439</v>
      </c>
      <c r="E139" s="213" t="s">
        <v>3964</v>
      </c>
      <c r="F139" s="214" t="s">
        <v>3965</v>
      </c>
      <c r="G139" s="215" t="s">
        <v>258</v>
      </c>
      <c r="H139" s="216">
        <v>5</v>
      </c>
      <c r="I139" s="217"/>
      <c r="J139" s="216">
        <f>ROUND(I139*H139,3)</f>
        <v>0</v>
      </c>
      <c r="K139" s="218"/>
      <c r="L139" s="219"/>
      <c r="M139" s="220" t="s">
        <v>1</v>
      </c>
      <c r="N139" s="221" t="s">
        <v>40</v>
      </c>
      <c r="O139" s="79"/>
      <c r="P139" s="202">
        <f>O139*H139</f>
        <v>0</v>
      </c>
      <c r="Q139" s="202">
        <v>0</v>
      </c>
      <c r="R139" s="202">
        <f>Q139*H139</f>
        <v>0</v>
      </c>
      <c r="S139" s="202">
        <v>0</v>
      </c>
      <c r="T139" s="203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4" t="s">
        <v>209</v>
      </c>
      <c r="AT139" s="204" t="s">
        <v>439</v>
      </c>
      <c r="AU139" s="204" t="s">
        <v>155</v>
      </c>
      <c r="AY139" s="16" t="s">
        <v>177</v>
      </c>
      <c r="BE139" s="205">
        <f>IF(N139="základná",J139,0)</f>
        <v>0</v>
      </c>
      <c r="BF139" s="205">
        <f>IF(N139="znížená",J139,0)</f>
        <v>0</v>
      </c>
      <c r="BG139" s="205">
        <f>IF(N139="zákl. prenesená",J139,0)</f>
        <v>0</v>
      </c>
      <c r="BH139" s="205">
        <f>IF(N139="zníž. prenesená",J139,0)</f>
        <v>0</v>
      </c>
      <c r="BI139" s="205">
        <f>IF(N139="nulová",J139,0)</f>
        <v>0</v>
      </c>
      <c r="BJ139" s="16" t="s">
        <v>155</v>
      </c>
      <c r="BK139" s="206">
        <f>ROUND(I139*H139,3)</f>
        <v>0</v>
      </c>
      <c r="BL139" s="16" t="s">
        <v>184</v>
      </c>
      <c r="BM139" s="204" t="s">
        <v>3966</v>
      </c>
    </row>
    <row r="140" s="2" customFormat="1" ht="44.25" customHeight="1">
      <c r="A140" s="35"/>
      <c r="B140" s="157"/>
      <c r="C140" s="212" t="s">
        <v>178</v>
      </c>
      <c r="D140" s="212" t="s">
        <v>439</v>
      </c>
      <c r="E140" s="213" t="s">
        <v>3967</v>
      </c>
      <c r="F140" s="214" t="s">
        <v>3968</v>
      </c>
      <c r="G140" s="215" t="s">
        <v>258</v>
      </c>
      <c r="H140" s="216">
        <v>13</v>
      </c>
      <c r="I140" s="217"/>
      <c r="J140" s="216">
        <f>ROUND(I140*H140,3)</f>
        <v>0</v>
      </c>
      <c r="K140" s="218"/>
      <c r="L140" s="219"/>
      <c r="M140" s="220" t="s">
        <v>1</v>
      </c>
      <c r="N140" s="221" t="s">
        <v>40</v>
      </c>
      <c r="O140" s="79"/>
      <c r="P140" s="202">
        <f>O140*H140</f>
        <v>0</v>
      </c>
      <c r="Q140" s="202">
        <v>0</v>
      </c>
      <c r="R140" s="202">
        <f>Q140*H140</f>
        <v>0</v>
      </c>
      <c r="S140" s="202">
        <v>0</v>
      </c>
      <c r="T140" s="203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4" t="s">
        <v>209</v>
      </c>
      <c r="AT140" s="204" t="s">
        <v>439</v>
      </c>
      <c r="AU140" s="204" t="s">
        <v>155</v>
      </c>
      <c r="AY140" s="16" t="s">
        <v>177</v>
      </c>
      <c r="BE140" s="205">
        <f>IF(N140="základná",J140,0)</f>
        <v>0</v>
      </c>
      <c r="BF140" s="205">
        <f>IF(N140="znížená",J140,0)</f>
        <v>0</v>
      </c>
      <c r="BG140" s="205">
        <f>IF(N140="zákl. prenesená",J140,0)</f>
        <v>0</v>
      </c>
      <c r="BH140" s="205">
        <f>IF(N140="zníž. prenesená",J140,0)</f>
        <v>0</v>
      </c>
      <c r="BI140" s="205">
        <f>IF(N140="nulová",J140,0)</f>
        <v>0</v>
      </c>
      <c r="BJ140" s="16" t="s">
        <v>155</v>
      </c>
      <c r="BK140" s="206">
        <f>ROUND(I140*H140,3)</f>
        <v>0</v>
      </c>
      <c r="BL140" s="16" t="s">
        <v>184</v>
      </c>
      <c r="BM140" s="204" t="s">
        <v>3969</v>
      </c>
    </row>
    <row r="141" s="2" customFormat="1" ht="33" customHeight="1">
      <c r="A141" s="35"/>
      <c r="B141" s="157"/>
      <c r="C141" s="212" t="s">
        <v>111</v>
      </c>
      <c r="D141" s="212" t="s">
        <v>439</v>
      </c>
      <c r="E141" s="213" t="s">
        <v>3970</v>
      </c>
      <c r="F141" s="214" t="s">
        <v>3971</v>
      </c>
      <c r="G141" s="215" t="s">
        <v>258</v>
      </c>
      <c r="H141" s="216">
        <v>13</v>
      </c>
      <c r="I141" s="217"/>
      <c r="J141" s="216">
        <f>ROUND(I141*H141,3)</f>
        <v>0</v>
      </c>
      <c r="K141" s="218"/>
      <c r="L141" s="219"/>
      <c r="M141" s="220" t="s">
        <v>1</v>
      </c>
      <c r="N141" s="221" t="s">
        <v>40</v>
      </c>
      <c r="O141" s="79"/>
      <c r="P141" s="202">
        <f>O141*H141</f>
        <v>0</v>
      </c>
      <c r="Q141" s="202">
        <v>0</v>
      </c>
      <c r="R141" s="202">
        <f>Q141*H141</f>
        <v>0</v>
      </c>
      <c r="S141" s="202">
        <v>0</v>
      </c>
      <c r="T141" s="203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4" t="s">
        <v>209</v>
      </c>
      <c r="AT141" s="204" t="s">
        <v>439</v>
      </c>
      <c r="AU141" s="204" t="s">
        <v>155</v>
      </c>
      <c r="AY141" s="16" t="s">
        <v>177</v>
      </c>
      <c r="BE141" s="205">
        <f>IF(N141="základná",J141,0)</f>
        <v>0</v>
      </c>
      <c r="BF141" s="205">
        <f>IF(N141="znížená",J141,0)</f>
        <v>0</v>
      </c>
      <c r="BG141" s="205">
        <f>IF(N141="zákl. prenesená",J141,0)</f>
        <v>0</v>
      </c>
      <c r="BH141" s="205">
        <f>IF(N141="zníž. prenesená",J141,0)</f>
        <v>0</v>
      </c>
      <c r="BI141" s="205">
        <f>IF(N141="nulová",J141,0)</f>
        <v>0</v>
      </c>
      <c r="BJ141" s="16" t="s">
        <v>155</v>
      </c>
      <c r="BK141" s="206">
        <f>ROUND(I141*H141,3)</f>
        <v>0</v>
      </c>
      <c r="BL141" s="16" t="s">
        <v>184</v>
      </c>
      <c r="BM141" s="204" t="s">
        <v>3972</v>
      </c>
    </row>
    <row r="142" s="2" customFormat="1" ht="44.25" customHeight="1">
      <c r="A142" s="35"/>
      <c r="B142" s="157"/>
      <c r="C142" s="212" t="s">
        <v>114</v>
      </c>
      <c r="D142" s="212" t="s">
        <v>439</v>
      </c>
      <c r="E142" s="213" t="s">
        <v>3973</v>
      </c>
      <c r="F142" s="214" t="s">
        <v>3974</v>
      </c>
      <c r="G142" s="215" t="s">
        <v>258</v>
      </c>
      <c r="H142" s="216">
        <v>2</v>
      </c>
      <c r="I142" s="217"/>
      <c r="J142" s="216">
        <f>ROUND(I142*H142,3)</f>
        <v>0</v>
      </c>
      <c r="K142" s="218"/>
      <c r="L142" s="219"/>
      <c r="M142" s="220" t="s">
        <v>1</v>
      </c>
      <c r="N142" s="221" t="s">
        <v>40</v>
      </c>
      <c r="O142" s="79"/>
      <c r="P142" s="202">
        <f>O142*H142</f>
        <v>0</v>
      </c>
      <c r="Q142" s="202">
        <v>0</v>
      </c>
      <c r="R142" s="202">
        <f>Q142*H142</f>
        <v>0</v>
      </c>
      <c r="S142" s="202">
        <v>0</v>
      </c>
      <c r="T142" s="203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4" t="s">
        <v>209</v>
      </c>
      <c r="AT142" s="204" t="s">
        <v>439</v>
      </c>
      <c r="AU142" s="204" t="s">
        <v>155</v>
      </c>
      <c r="AY142" s="16" t="s">
        <v>177</v>
      </c>
      <c r="BE142" s="205">
        <f>IF(N142="základná",J142,0)</f>
        <v>0</v>
      </c>
      <c r="BF142" s="205">
        <f>IF(N142="znížená",J142,0)</f>
        <v>0</v>
      </c>
      <c r="BG142" s="205">
        <f>IF(N142="zákl. prenesená",J142,0)</f>
        <v>0</v>
      </c>
      <c r="BH142" s="205">
        <f>IF(N142="zníž. prenesená",J142,0)</f>
        <v>0</v>
      </c>
      <c r="BI142" s="205">
        <f>IF(N142="nulová",J142,0)</f>
        <v>0</v>
      </c>
      <c r="BJ142" s="16" t="s">
        <v>155</v>
      </c>
      <c r="BK142" s="206">
        <f>ROUND(I142*H142,3)</f>
        <v>0</v>
      </c>
      <c r="BL142" s="16" t="s">
        <v>184</v>
      </c>
      <c r="BM142" s="204" t="s">
        <v>3975</v>
      </c>
    </row>
    <row r="143" s="2" customFormat="1" ht="37.8" customHeight="1">
      <c r="A143" s="35"/>
      <c r="B143" s="157"/>
      <c r="C143" s="212" t="s">
        <v>117</v>
      </c>
      <c r="D143" s="212" t="s">
        <v>439</v>
      </c>
      <c r="E143" s="213" t="s">
        <v>3976</v>
      </c>
      <c r="F143" s="214" t="s">
        <v>3977</v>
      </c>
      <c r="G143" s="215" t="s">
        <v>258</v>
      </c>
      <c r="H143" s="216">
        <v>1</v>
      </c>
      <c r="I143" s="217"/>
      <c r="J143" s="216">
        <f>ROUND(I143*H143,3)</f>
        <v>0</v>
      </c>
      <c r="K143" s="218"/>
      <c r="L143" s="219"/>
      <c r="M143" s="220" t="s">
        <v>1</v>
      </c>
      <c r="N143" s="221" t="s">
        <v>40</v>
      </c>
      <c r="O143" s="79"/>
      <c r="P143" s="202">
        <f>O143*H143</f>
        <v>0</v>
      </c>
      <c r="Q143" s="202">
        <v>0</v>
      </c>
      <c r="R143" s="202">
        <f>Q143*H143</f>
        <v>0</v>
      </c>
      <c r="S143" s="202">
        <v>0</v>
      </c>
      <c r="T143" s="203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4" t="s">
        <v>209</v>
      </c>
      <c r="AT143" s="204" t="s">
        <v>439</v>
      </c>
      <c r="AU143" s="204" t="s">
        <v>155</v>
      </c>
      <c r="AY143" s="16" t="s">
        <v>177</v>
      </c>
      <c r="BE143" s="205">
        <f>IF(N143="základná",J143,0)</f>
        <v>0</v>
      </c>
      <c r="BF143" s="205">
        <f>IF(N143="znížená",J143,0)</f>
        <v>0</v>
      </c>
      <c r="BG143" s="205">
        <f>IF(N143="zákl. prenesená",J143,0)</f>
        <v>0</v>
      </c>
      <c r="BH143" s="205">
        <f>IF(N143="zníž. prenesená",J143,0)</f>
        <v>0</v>
      </c>
      <c r="BI143" s="205">
        <f>IF(N143="nulová",J143,0)</f>
        <v>0</v>
      </c>
      <c r="BJ143" s="16" t="s">
        <v>155</v>
      </c>
      <c r="BK143" s="206">
        <f>ROUND(I143*H143,3)</f>
        <v>0</v>
      </c>
      <c r="BL143" s="16" t="s">
        <v>184</v>
      </c>
      <c r="BM143" s="204" t="s">
        <v>3978</v>
      </c>
    </row>
    <row r="144" s="2" customFormat="1" ht="16.5" customHeight="1">
      <c r="A144" s="35"/>
      <c r="B144" s="157"/>
      <c r="C144" s="212" t="s">
        <v>120</v>
      </c>
      <c r="D144" s="212" t="s">
        <v>439</v>
      </c>
      <c r="E144" s="213" t="s">
        <v>3979</v>
      </c>
      <c r="F144" s="214" t="s">
        <v>3980</v>
      </c>
      <c r="G144" s="215" t="s">
        <v>258</v>
      </c>
      <c r="H144" s="216">
        <v>1</v>
      </c>
      <c r="I144" s="217"/>
      <c r="J144" s="216">
        <f>ROUND(I144*H144,3)</f>
        <v>0</v>
      </c>
      <c r="K144" s="218"/>
      <c r="L144" s="219"/>
      <c r="M144" s="220" t="s">
        <v>1</v>
      </c>
      <c r="N144" s="221" t="s">
        <v>40</v>
      </c>
      <c r="O144" s="79"/>
      <c r="P144" s="202">
        <f>O144*H144</f>
        <v>0</v>
      </c>
      <c r="Q144" s="202">
        <v>0</v>
      </c>
      <c r="R144" s="202">
        <f>Q144*H144</f>
        <v>0</v>
      </c>
      <c r="S144" s="202">
        <v>0</v>
      </c>
      <c r="T144" s="203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4" t="s">
        <v>209</v>
      </c>
      <c r="AT144" s="204" t="s">
        <v>439</v>
      </c>
      <c r="AU144" s="204" t="s">
        <v>155</v>
      </c>
      <c r="AY144" s="16" t="s">
        <v>177</v>
      </c>
      <c r="BE144" s="205">
        <f>IF(N144="základná",J144,0)</f>
        <v>0</v>
      </c>
      <c r="BF144" s="205">
        <f>IF(N144="znížená",J144,0)</f>
        <v>0</v>
      </c>
      <c r="BG144" s="205">
        <f>IF(N144="zákl. prenesená",J144,0)</f>
        <v>0</v>
      </c>
      <c r="BH144" s="205">
        <f>IF(N144="zníž. prenesená",J144,0)</f>
        <v>0</v>
      </c>
      <c r="BI144" s="205">
        <f>IF(N144="nulová",J144,0)</f>
        <v>0</v>
      </c>
      <c r="BJ144" s="16" t="s">
        <v>155</v>
      </c>
      <c r="BK144" s="206">
        <f>ROUND(I144*H144,3)</f>
        <v>0</v>
      </c>
      <c r="BL144" s="16" t="s">
        <v>184</v>
      </c>
      <c r="BM144" s="204" t="s">
        <v>3981</v>
      </c>
    </row>
    <row r="145" s="2" customFormat="1" ht="44.25" customHeight="1">
      <c r="A145" s="35"/>
      <c r="B145" s="157"/>
      <c r="C145" s="212" t="s">
        <v>123</v>
      </c>
      <c r="D145" s="212" t="s">
        <v>439</v>
      </c>
      <c r="E145" s="213" t="s">
        <v>3982</v>
      </c>
      <c r="F145" s="214" t="s">
        <v>3983</v>
      </c>
      <c r="G145" s="215" t="s">
        <v>258</v>
      </c>
      <c r="H145" s="216">
        <v>1</v>
      </c>
      <c r="I145" s="217"/>
      <c r="J145" s="216">
        <f>ROUND(I145*H145,3)</f>
        <v>0</v>
      </c>
      <c r="K145" s="218"/>
      <c r="L145" s="219"/>
      <c r="M145" s="220" t="s">
        <v>1</v>
      </c>
      <c r="N145" s="221" t="s">
        <v>40</v>
      </c>
      <c r="O145" s="79"/>
      <c r="P145" s="202">
        <f>O145*H145</f>
        <v>0</v>
      </c>
      <c r="Q145" s="202">
        <v>0</v>
      </c>
      <c r="R145" s="202">
        <f>Q145*H145</f>
        <v>0</v>
      </c>
      <c r="S145" s="202">
        <v>0</v>
      </c>
      <c r="T145" s="203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4" t="s">
        <v>209</v>
      </c>
      <c r="AT145" s="204" t="s">
        <v>439</v>
      </c>
      <c r="AU145" s="204" t="s">
        <v>155</v>
      </c>
      <c r="AY145" s="16" t="s">
        <v>177</v>
      </c>
      <c r="BE145" s="205">
        <f>IF(N145="základná",J145,0)</f>
        <v>0</v>
      </c>
      <c r="BF145" s="205">
        <f>IF(N145="znížená",J145,0)</f>
        <v>0</v>
      </c>
      <c r="BG145" s="205">
        <f>IF(N145="zákl. prenesená",J145,0)</f>
        <v>0</v>
      </c>
      <c r="BH145" s="205">
        <f>IF(N145="zníž. prenesená",J145,0)</f>
        <v>0</v>
      </c>
      <c r="BI145" s="205">
        <f>IF(N145="nulová",J145,0)</f>
        <v>0</v>
      </c>
      <c r="BJ145" s="16" t="s">
        <v>155</v>
      </c>
      <c r="BK145" s="206">
        <f>ROUND(I145*H145,3)</f>
        <v>0</v>
      </c>
      <c r="BL145" s="16" t="s">
        <v>184</v>
      </c>
      <c r="BM145" s="204" t="s">
        <v>3984</v>
      </c>
    </row>
    <row r="146" s="2" customFormat="1" ht="21.75" customHeight="1">
      <c r="A146" s="35"/>
      <c r="B146" s="157"/>
      <c r="C146" s="212" t="s">
        <v>231</v>
      </c>
      <c r="D146" s="212" t="s">
        <v>439</v>
      </c>
      <c r="E146" s="213" t="s">
        <v>3985</v>
      </c>
      <c r="F146" s="214" t="s">
        <v>3986</v>
      </c>
      <c r="G146" s="215" t="s">
        <v>258</v>
      </c>
      <c r="H146" s="216">
        <v>2</v>
      </c>
      <c r="I146" s="217"/>
      <c r="J146" s="216">
        <f>ROUND(I146*H146,3)</f>
        <v>0</v>
      </c>
      <c r="K146" s="218"/>
      <c r="L146" s="219"/>
      <c r="M146" s="220" t="s">
        <v>1</v>
      </c>
      <c r="N146" s="221" t="s">
        <v>40</v>
      </c>
      <c r="O146" s="79"/>
      <c r="P146" s="202">
        <f>O146*H146</f>
        <v>0</v>
      </c>
      <c r="Q146" s="202">
        <v>0</v>
      </c>
      <c r="R146" s="202">
        <f>Q146*H146</f>
        <v>0</v>
      </c>
      <c r="S146" s="202">
        <v>0</v>
      </c>
      <c r="T146" s="203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4" t="s">
        <v>209</v>
      </c>
      <c r="AT146" s="204" t="s">
        <v>439</v>
      </c>
      <c r="AU146" s="204" t="s">
        <v>155</v>
      </c>
      <c r="AY146" s="16" t="s">
        <v>177</v>
      </c>
      <c r="BE146" s="205">
        <f>IF(N146="základná",J146,0)</f>
        <v>0</v>
      </c>
      <c r="BF146" s="205">
        <f>IF(N146="znížená",J146,0)</f>
        <v>0</v>
      </c>
      <c r="BG146" s="205">
        <f>IF(N146="zákl. prenesená",J146,0)</f>
        <v>0</v>
      </c>
      <c r="BH146" s="205">
        <f>IF(N146="zníž. prenesená",J146,0)</f>
        <v>0</v>
      </c>
      <c r="BI146" s="205">
        <f>IF(N146="nulová",J146,0)</f>
        <v>0</v>
      </c>
      <c r="BJ146" s="16" t="s">
        <v>155</v>
      </c>
      <c r="BK146" s="206">
        <f>ROUND(I146*H146,3)</f>
        <v>0</v>
      </c>
      <c r="BL146" s="16" t="s">
        <v>184</v>
      </c>
      <c r="BM146" s="204" t="s">
        <v>3987</v>
      </c>
    </row>
    <row r="147" s="2" customFormat="1" ht="16.5" customHeight="1">
      <c r="A147" s="35"/>
      <c r="B147" s="157"/>
      <c r="C147" s="212" t="s">
        <v>235</v>
      </c>
      <c r="D147" s="212" t="s">
        <v>439</v>
      </c>
      <c r="E147" s="213" t="s">
        <v>3765</v>
      </c>
      <c r="F147" s="214" t="s">
        <v>3766</v>
      </c>
      <c r="G147" s="215" t="s">
        <v>812</v>
      </c>
      <c r="H147" s="217"/>
      <c r="I147" s="217"/>
      <c r="J147" s="216">
        <f>ROUND(I147*H147,3)</f>
        <v>0</v>
      </c>
      <c r="K147" s="218"/>
      <c r="L147" s="219"/>
      <c r="M147" s="220" t="s">
        <v>1</v>
      </c>
      <c r="N147" s="221" t="s">
        <v>40</v>
      </c>
      <c r="O147" s="79"/>
      <c r="P147" s="202">
        <f>O147*H147</f>
        <v>0</v>
      </c>
      <c r="Q147" s="202">
        <v>0</v>
      </c>
      <c r="R147" s="202">
        <f>Q147*H147</f>
        <v>0</v>
      </c>
      <c r="S147" s="202">
        <v>0</v>
      </c>
      <c r="T147" s="203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4" t="s">
        <v>209</v>
      </c>
      <c r="AT147" s="204" t="s">
        <v>439</v>
      </c>
      <c r="AU147" s="204" t="s">
        <v>155</v>
      </c>
      <c r="AY147" s="16" t="s">
        <v>177</v>
      </c>
      <c r="BE147" s="205">
        <f>IF(N147="základná",J147,0)</f>
        <v>0</v>
      </c>
      <c r="BF147" s="205">
        <f>IF(N147="znížená",J147,0)</f>
        <v>0</v>
      </c>
      <c r="BG147" s="205">
        <f>IF(N147="zákl. prenesená",J147,0)</f>
        <v>0</v>
      </c>
      <c r="BH147" s="205">
        <f>IF(N147="zníž. prenesená",J147,0)</f>
        <v>0</v>
      </c>
      <c r="BI147" s="205">
        <f>IF(N147="nulová",J147,0)</f>
        <v>0</v>
      </c>
      <c r="BJ147" s="16" t="s">
        <v>155</v>
      </c>
      <c r="BK147" s="206">
        <f>ROUND(I147*H147,3)</f>
        <v>0</v>
      </c>
      <c r="BL147" s="16" t="s">
        <v>184</v>
      </c>
      <c r="BM147" s="204" t="s">
        <v>3988</v>
      </c>
    </row>
    <row r="148" s="2" customFormat="1" ht="16.5" customHeight="1">
      <c r="A148" s="35"/>
      <c r="B148" s="157"/>
      <c r="C148" s="193" t="s">
        <v>239</v>
      </c>
      <c r="D148" s="193" t="s">
        <v>180</v>
      </c>
      <c r="E148" s="194" t="s">
        <v>3989</v>
      </c>
      <c r="F148" s="195" t="s">
        <v>3990</v>
      </c>
      <c r="G148" s="196" t="s">
        <v>258</v>
      </c>
      <c r="H148" s="197">
        <v>40</v>
      </c>
      <c r="I148" s="198"/>
      <c r="J148" s="197">
        <f>ROUND(I148*H148,3)</f>
        <v>0</v>
      </c>
      <c r="K148" s="199"/>
      <c r="L148" s="36"/>
      <c r="M148" s="200" t="s">
        <v>1</v>
      </c>
      <c r="N148" s="201" t="s">
        <v>40</v>
      </c>
      <c r="O148" s="79"/>
      <c r="P148" s="202">
        <f>O148*H148</f>
        <v>0</v>
      </c>
      <c r="Q148" s="202">
        <v>0</v>
      </c>
      <c r="R148" s="202">
        <f>Q148*H148</f>
        <v>0</v>
      </c>
      <c r="S148" s="202">
        <v>0</v>
      </c>
      <c r="T148" s="203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4" t="s">
        <v>184</v>
      </c>
      <c r="AT148" s="204" t="s">
        <v>180</v>
      </c>
      <c r="AU148" s="204" t="s">
        <v>155</v>
      </c>
      <c r="AY148" s="16" t="s">
        <v>177</v>
      </c>
      <c r="BE148" s="205">
        <f>IF(N148="základná",J148,0)</f>
        <v>0</v>
      </c>
      <c r="BF148" s="205">
        <f>IF(N148="znížená",J148,0)</f>
        <v>0</v>
      </c>
      <c r="BG148" s="205">
        <f>IF(N148="zákl. prenesená",J148,0)</f>
        <v>0</v>
      </c>
      <c r="BH148" s="205">
        <f>IF(N148="zníž. prenesená",J148,0)</f>
        <v>0</v>
      </c>
      <c r="BI148" s="205">
        <f>IF(N148="nulová",J148,0)</f>
        <v>0</v>
      </c>
      <c r="BJ148" s="16" t="s">
        <v>155</v>
      </c>
      <c r="BK148" s="206">
        <f>ROUND(I148*H148,3)</f>
        <v>0</v>
      </c>
      <c r="BL148" s="16" t="s">
        <v>184</v>
      </c>
      <c r="BM148" s="204" t="s">
        <v>3991</v>
      </c>
    </row>
    <row r="149" s="2" customFormat="1" ht="16.5" customHeight="1">
      <c r="A149" s="35"/>
      <c r="B149" s="157"/>
      <c r="C149" s="193" t="s">
        <v>243</v>
      </c>
      <c r="D149" s="193" t="s">
        <v>180</v>
      </c>
      <c r="E149" s="194" t="s">
        <v>3992</v>
      </c>
      <c r="F149" s="195" t="s">
        <v>3993</v>
      </c>
      <c r="G149" s="196" t="s">
        <v>258</v>
      </c>
      <c r="H149" s="197">
        <v>5</v>
      </c>
      <c r="I149" s="198"/>
      <c r="J149" s="197">
        <f>ROUND(I149*H149,3)</f>
        <v>0</v>
      </c>
      <c r="K149" s="199"/>
      <c r="L149" s="36"/>
      <c r="M149" s="200" t="s">
        <v>1</v>
      </c>
      <c r="N149" s="201" t="s">
        <v>40</v>
      </c>
      <c r="O149" s="79"/>
      <c r="P149" s="202">
        <f>O149*H149</f>
        <v>0</v>
      </c>
      <c r="Q149" s="202">
        <v>0</v>
      </c>
      <c r="R149" s="202">
        <f>Q149*H149</f>
        <v>0</v>
      </c>
      <c r="S149" s="202">
        <v>0</v>
      </c>
      <c r="T149" s="203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4" t="s">
        <v>184</v>
      </c>
      <c r="AT149" s="204" t="s">
        <v>180</v>
      </c>
      <c r="AU149" s="204" t="s">
        <v>155</v>
      </c>
      <c r="AY149" s="16" t="s">
        <v>177</v>
      </c>
      <c r="BE149" s="205">
        <f>IF(N149="základná",J149,0)</f>
        <v>0</v>
      </c>
      <c r="BF149" s="205">
        <f>IF(N149="znížená",J149,0)</f>
        <v>0</v>
      </c>
      <c r="BG149" s="205">
        <f>IF(N149="zákl. prenesená",J149,0)</f>
        <v>0</v>
      </c>
      <c r="BH149" s="205">
        <f>IF(N149="zníž. prenesená",J149,0)</f>
        <v>0</v>
      </c>
      <c r="BI149" s="205">
        <f>IF(N149="nulová",J149,0)</f>
        <v>0</v>
      </c>
      <c r="BJ149" s="16" t="s">
        <v>155</v>
      </c>
      <c r="BK149" s="206">
        <f>ROUND(I149*H149,3)</f>
        <v>0</v>
      </c>
      <c r="BL149" s="16" t="s">
        <v>184</v>
      </c>
      <c r="BM149" s="204" t="s">
        <v>3994</v>
      </c>
    </row>
    <row r="150" s="2" customFormat="1" ht="16.5" customHeight="1">
      <c r="A150" s="35"/>
      <c r="B150" s="157"/>
      <c r="C150" s="193" t="s">
        <v>247</v>
      </c>
      <c r="D150" s="193" t="s">
        <v>180</v>
      </c>
      <c r="E150" s="194" t="s">
        <v>3995</v>
      </c>
      <c r="F150" s="195" t="s">
        <v>3996</v>
      </c>
      <c r="G150" s="196" t="s">
        <v>258</v>
      </c>
      <c r="H150" s="197">
        <v>45</v>
      </c>
      <c r="I150" s="198"/>
      <c r="J150" s="197">
        <f>ROUND(I150*H150,3)</f>
        <v>0</v>
      </c>
      <c r="K150" s="199"/>
      <c r="L150" s="36"/>
      <c r="M150" s="200" t="s">
        <v>1</v>
      </c>
      <c r="N150" s="201" t="s">
        <v>40</v>
      </c>
      <c r="O150" s="79"/>
      <c r="P150" s="202">
        <f>O150*H150</f>
        <v>0</v>
      </c>
      <c r="Q150" s="202">
        <v>0</v>
      </c>
      <c r="R150" s="202">
        <f>Q150*H150</f>
        <v>0</v>
      </c>
      <c r="S150" s="202">
        <v>0</v>
      </c>
      <c r="T150" s="203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4" t="s">
        <v>184</v>
      </c>
      <c r="AT150" s="204" t="s">
        <v>180</v>
      </c>
      <c r="AU150" s="204" t="s">
        <v>155</v>
      </c>
      <c r="AY150" s="16" t="s">
        <v>177</v>
      </c>
      <c r="BE150" s="205">
        <f>IF(N150="základná",J150,0)</f>
        <v>0</v>
      </c>
      <c r="BF150" s="205">
        <f>IF(N150="znížená",J150,0)</f>
        <v>0</v>
      </c>
      <c r="BG150" s="205">
        <f>IF(N150="zákl. prenesená",J150,0)</f>
        <v>0</v>
      </c>
      <c r="BH150" s="205">
        <f>IF(N150="zníž. prenesená",J150,0)</f>
        <v>0</v>
      </c>
      <c r="BI150" s="205">
        <f>IF(N150="nulová",J150,0)</f>
        <v>0</v>
      </c>
      <c r="BJ150" s="16" t="s">
        <v>155</v>
      </c>
      <c r="BK150" s="206">
        <f>ROUND(I150*H150,3)</f>
        <v>0</v>
      </c>
      <c r="BL150" s="16" t="s">
        <v>184</v>
      </c>
      <c r="BM150" s="204" t="s">
        <v>3997</v>
      </c>
    </row>
    <row r="151" s="2" customFormat="1" ht="16.5" customHeight="1">
      <c r="A151" s="35"/>
      <c r="B151" s="157"/>
      <c r="C151" s="193" t="s">
        <v>7</v>
      </c>
      <c r="D151" s="193" t="s">
        <v>180</v>
      </c>
      <c r="E151" s="194" t="s">
        <v>3998</v>
      </c>
      <c r="F151" s="195" t="s">
        <v>3999</v>
      </c>
      <c r="G151" s="196" t="s">
        <v>258</v>
      </c>
      <c r="H151" s="197">
        <v>13</v>
      </c>
      <c r="I151" s="198"/>
      <c r="J151" s="197">
        <f>ROUND(I151*H151,3)</f>
        <v>0</v>
      </c>
      <c r="K151" s="199"/>
      <c r="L151" s="36"/>
      <c r="M151" s="200" t="s">
        <v>1</v>
      </c>
      <c r="N151" s="201" t="s">
        <v>40</v>
      </c>
      <c r="O151" s="79"/>
      <c r="P151" s="202">
        <f>O151*H151</f>
        <v>0</v>
      </c>
      <c r="Q151" s="202">
        <v>0</v>
      </c>
      <c r="R151" s="202">
        <f>Q151*H151</f>
        <v>0</v>
      </c>
      <c r="S151" s="202">
        <v>0</v>
      </c>
      <c r="T151" s="203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4" t="s">
        <v>184</v>
      </c>
      <c r="AT151" s="204" t="s">
        <v>180</v>
      </c>
      <c r="AU151" s="204" t="s">
        <v>155</v>
      </c>
      <c r="AY151" s="16" t="s">
        <v>177</v>
      </c>
      <c r="BE151" s="205">
        <f>IF(N151="základná",J151,0)</f>
        <v>0</v>
      </c>
      <c r="BF151" s="205">
        <f>IF(N151="znížená",J151,0)</f>
        <v>0</v>
      </c>
      <c r="BG151" s="205">
        <f>IF(N151="zákl. prenesená",J151,0)</f>
        <v>0</v>
      </c>
      <c r="BH151" s="205">
        <f>IF(N151="zníž. prenesená",J151,0)</f>
        <v>0</v>
      </c>
      <c r="BI151" s="205">
        <f>IF(N151="nulová",J151,0)</f>
        <v>0</v>
      </c>
      <c r="BJ151" s="16" t="s">
        <v>155</v>
      </c>
      <c r="BK151" s="206">
        <f>ROUND(I151*H151,3)</f>
        <v>0</v>
      </c>
      <c r="BL151" s="16" t="s">
        <v>184</v>
      </c>
      <c r="BM151" s="204" t="s">
        <v>4000</v>
      </c>
    </row>
    <row r="152" s="2" customFormat="1" ht="16.5" customHeight="1">
      <c r="A152" s="35"/>
      <c r="B152" s="157"/>
      <c r="C152" s="193" t="s">
        <v>255</v>
      </c>
      <c r="D152" s="193" t="s">
        <v>180</v>
      </c>
      <c r="E152" s="194" t="s">
        <v>4001</v>
      </c>
      <c r="F152" s="195" t="s">
        <v>4002</v>
      </c>
      <c r="G152" s="196" t="s">
        <v>258</v>
      </c>
      <c r="H152" s="197">
        <v>13</v>
      </c>
      <c r="I152" s="198"/>
      <c r="J152" s="197">
        <f>ROUND(I152*H152,3)</f>
        <v>0</v>
      </c>
      <c r="K152" s="199"/>
      <c r="L152" s="36"/>
      <c r="M152" s="200" t="s">
        <v>1</v>
      </c>
      <c r="N152" s="201" t="s">
        <v>40</v>
      </c>
      <c r="O152" s="79"/>
      <c r="P152" s="202">
        <f>O152*H152</f>
        <v>0</v>
      </c>
      <c r="Q152" s="202">
        <v>0</v>
      </c>
      <c r="R152" s="202">
        <f>Q152*H152</f>
        <v>0</v>
      </c>
      <c r="S152" s="202">
        <v>0</v>
      </c>
      <c r="T152" s="203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4" t="s">
        <v>184</v>
      </c>
      <c r="AT152" s="204" t="s">
        <v>180</v>
      </c>
      <c r="AU152" s="204" t="s">
        <v>155</v>
      </c>
      <c r="AY152" s="16" t="s">
        <v>177</v>
      </c>
      <c r="BE152" s="205">
        <f>IF(N152="základná",J152,0)</f>
        <v>0</v>
      </c>
      <c r="BF152" s="205">
        <f>IF(N152="znížená",J152,0)</f>
        <v>0</v>
      </c>
      <c r="BG152" s="205">
        <f>IF(N152="zákl. prenesená",J152,0)</f>
        <v>0</v>
      </c>
      <c r="BH152" s="205">
        <f>IF(N152="zníž. prenesená",J152,0)</f>
        <v>0</v>
      </c>
      <c r="BI152" s="205">
        <f>IF(N152="nulová",J152,0)</f>
        <v>0</v>
      </c>
      <c r="BJ152" s="16" t="s">
        <v>155</v>
      </c>
      <c r="BK152" s="206">
        <f>ROUND(I152*H152,3)</f>
        <v>0</v>
      </c>
      <c r="BL152" s="16" t="s">
        <v>184</v>
      </c>
      <c r="BM152" s="204" t="s">
        <v>4003</v>
      </c>
    </row>
    <row r="153" s="2" customFormat="1" ht="16.5" customHeight="1">
      <c r="A153" s="35"/>
      <c r="B153" s="157"/>
      <c r="C153" s="193" t="s">
        <v>260</v>
      </c>
      <c r="D153" s="193" t="s">
        <v>180</v>
      </c>
      <c r="E153" s="194" t="s">
        <v>4004</v>
      </c>
      <c r="F153" s="195" t="s">
        <v>4005</v>
      </c>
      <c r="G153" s="196" t="s">
        <v>258</v>
      </c>
      <c r="H153" s="197">
        <v>3</v>
      </c>
      <c r="I153" s="198"/>
      <c r="J153" s="197">
        <f>ROUND(I153*H153,3)</f>
        <v>0</v>
      </c>
      <c r="K153" s="199"/>
      <c r="L153" s="36"/>
      <c r="M153" s="200" t="s">
        <v>1</v>
      </c>
      <c r="N153" s="201" t="s">
        <v>40</v>
      </c>
      <c r="O153" s="79"/>
      <c r="P153" s="202">
        <f>O153*H153</f>
        <v>0</v>
      </c>
      <c r="Q153" s="202">
        <v>0</v>
      </c>
      <c r="R153" s="202">
        <f>Q153*H153</f>
        <v>0</v>
      </c>
      <c r="S153" s="202">
        <v>0</v>
      </c>
      <c r="T153" s="203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4" t="s">
        <v>184</v>
      </c>
      <c r="AT153" s="204" t="s">
        <v>180</v>
      </c>
      <c r="AU153" s="204" t="s">
        <v>155</v>
      </c>
      <c r="AY153" s="16" t="s">
        <v>177</v>
      </c>
      <c r="BE153" s="205">
        <f>IF(N153="základná",J153,0)</f>
        <v>0</v>
      </c>
      <c r="BF153" s="205">
        <f>IF(N153="znížená",J153,0)</f>
        <v>0</v>
      </c>
      <c r="BG153" s="205">
        <f>IF(N153="zákl. prenesená",J153,0)</f>
        <v>0</v>
      </c>
      <c r="BH153" s="205">
        <f>IF(N153="zníž. prenesená",J153,0)</f>
        <v>0</v>
      </c>
      <c r="BI153" s="205">
        <f>IF(N153="nulová",J153,0)</f>
        <v>0</v>
      </c>
      <c r="BJ153" s="16" t="s">
        <v>155</v>
      </c>
      <c r="BK153" s="206">
        <f>ROUND(I153*H153,3)</f>
        <v>0</v>
      </c>
      <c r="BL153" s="16" t="s">
        <v>184</v>
      </c>
      <c r="BM153" s="204" t="s">
        <v>4006</v>
      </c>
    </row>
    <row r="154" s="2" customFormat="1" ht="24.15" customHeight="1">
      <c r="A154" s="35"/>
      <c r="B154" s="157"/>
      <c r="C154" s="193" t="s">
        <v>264</v>
      </c>
      <c r="D154" s="193" t="s">
        <v>180</v>
      </c>
      <c r="E154" s="194" t="s">
        <v>4007</v>
      </c>
      <c r="F154" s="195" t="s">
        <v>4008</v>
      </c>
      <c r="G154" s="196" t="s">
        <v>258</v>
      </c>
      <c r="H154" s="197">
        <v>1</v>
      </c>
      <c r="I154" s="198"/>
      <c r="J154" s="197">
        <f>ROUND(I154*H154,3)</f>
        <v>0</v>
      </c>
      <c r="K154" s="199"/>
      <c r="L154" s="36"/>
      <c r="M154" s="200" t="s">
        <v>1</v>
      </c>
      <c r="N154" s="201" t="s">
        <v>40</v>
      </c>
      <c r="O154" s="79"/>
      <c r="P154" s="202">
        <f>O154*H154</f>
        <v>0</v>
      </c>
      <c r="Q154" s="202">
        <v>0</v>
      </c>
      <c r="R154" s="202">
        <f>Q154*H154</f>
        <v>0</v>
      </c>
      <c r="S154" s="202">
        <v>0</v>
      </c>
      <c r="T154" s="203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4" t="s">
        <v>184</v>
      </c>
      <c r="AT154" s="204" t="s">
        <v>180</v>
      </c>
      <c r="AU154" s="204" t="s">
        <v>155</v>
      </c>
      <c r="AY154" s="16" t="s">
        <v>177</v>
      </c>
      <c r="BE154" s="205">
        <f>IF(N154="základná",J154,0)</f>
        <v>0</v>
      </c>
      <c r="BF154" s="205">
        <f>IF(N154="znížená",J154,0)</f>
        <v>0</v>
      </c>
      <c r="BG154" s="205">
        <f>IF(N154="zákl. prenesená",J154,0)</f>
        <v>0</v>
      </c>
      <c r="BH154" s="205">
        <f>IF(N154="zníž. prenesená",J154,0)</f>
        <v>0</v>
      </c>
      <c r="BI154" s="205">
        <f>IF(N154="nulová",J154,0)</f>
        <v>0</v>
      </c>
      <c r="BJ154" s="16" t="s">
        <v>155</v>
      </c>
      <c r="BK154" s="206">
        <f>ROUND(I154*H154,3)</f>
        <v>0</v>
      </c>
      <c r="BL154" s="16" t="s">
        <v>184</v>
      </c>
      <c r="BM154" s="204" t="s">
        <v>4009</v>
      </c>
    </row>
    <row r="155" s="2" customFormat="1" ht="16.5" customHeight="1">
      <c r="A155" s="35"/>
      <c r="B155" s="157"/>
      <c r="C155" s="193" t="s">
        <v>268</v>
      </c>
      <c r="D155" s="193" t="s">
        <v>180</v>
      </c>
      <c r="E155" s="194" t="s">
        <v>4010</v>
      </c>
      <c r="F155" s="195" t="s">
        <v>4011</v>
      </c>
      <c r="G155" s="196" t="s">
        <v>258</v>
      </c>
      <c r="H155" s="197">
        <v>1</v>
      </c>
      <c r="I155" s="198"/>
      <c r="J155" s="197">
        <f>ROUND(I155*H155,3)</f>
        <v>0</v>
      </c>
      <c r="K155" s="199"/>
      <c r="L155" s="36"/>
      <c r="M155" s="200" t="s">
        <v>1</v>
      </c>
      <c r="N155" s="201" t="s">
        <v>40</v>
      </c>
      <c r="O155" s="79"/>
      <c r="P155" s="202">
        <f>O155*H155</f>
        <v>0</v>
      </c>
      <c r="Q155" s="202">
        <v>0</v>
      </c>
      <c r="R155" s="202">
        <f>Q155*H155</f>
        <v>0</v>
      </c>
      <c r="S155" s="202">
        <v>0</v>
      </c>
      <c r="T155" s="203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4" t="s">
        <v>184</v>
      </c>
      <c r="AT155" s="204" t="s">
        <v>180</v>
      </c>
      <c r="AU155" s="204" t="s">
        <v>155</v>
      </c>
      <c r="AY155" s="16" t="s">
        <v>177</v>
      </c>
      <c r="BE155" s="205">
        <f>IF(N155="základná",J155,0)</f>
        <v>0</v>
      </c>
      <c r="BF155" s="205">
        <f>IF(N155="znížená",J155,0)</f>
        <v>0</v>
      </c>
      <c r="BG155" s="205">
        <f>IF(N155="zákl. prenesená",J155,0)</f>
        <v>0</v>
      </c>
      <c r="BH155" s="205">
        <f>IF(N155="zníž. prenesená",J155,0)</f>
        <v>0</v>
      </c>
      <c r="BI155" s="205">
        <f>IF(N155="nulová",J155,0)</f>
        <v>0</v>
      </c>
      <c r="BJ155" s="16" t="s">
        <v>155</v>
      </c>
      <c r="BK155" s="206">
        <f>ROUND(I155*H155,3)</f>
        <v>0</v>
      </c>
      <c r="BL155" s="16" t="s">
        <v>184</v>
      </c>
      <c r="BM155" s="204" t="s">
        <v>4012</v>
      </c>
    </row>
    <row r="156" s="2" customFormat="1" ht="16.5" customHeight="1">
      <c r="A156" s="35"/>
      <c r="B156" s="157"/>
      <c r="C156" s="193" t="s">
        <v>272</v>
      </c>
      <c r="D156" s="193" t="s">
        <v>180</v>
      </c>
      <c r="E156" s="194" t="s">
        <v>4013</v>
      </c>
      <c r="F156" s="195" t="s">
        <v>4014</v>
      </c>
      <c r="G156" s="196" t="s">
        <v>258</v>
      </c>
      <c r="H156" s="197">
        <v>1</v>
      </c>
      <c r="I156" s="198"/>
      <c r="J156" s="197">
        <f>ROUND(I156*H156,3)</f>
        <v>0</v>
      </c>
      <c r="K156" s="199"/>
      <c r="L156" s="36"/>
      <c r="M156" s="200" t="s">
        <v>1</v>
      </c>
      <c r="N156" s="201" t="s">
        <v>40</v>
      </c>
      <c r="O156" s="79"/>
      <c r="P156" s="202">
        <f>O156*H156</f>
        <v>0</v>
      </c>
      <c r="Q156" s="202">
        <v>0</v>
      </c>
      <c r="R156" s="202">
        <f>Q156*H156</f>
        <v>0</v>
      </c>
      <c r="S156" s="202">
        <v>0</v>
      </c>
      <c r="T156" s="203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4" t="s">
        <v>184</v>
      </c>
      <c r="AT156" s="204" t="s">
        <v>180</v>
      </c>
      <c r="AU156" s="204" t="s">
        <v>155</v>
      </c>
      <c r="AY156" s="16" t="s">
        <v>177</v>
      </c>
      <c r="BE156" s="205">
        <f>IF(N156="základná",J156,0)</f>
        <v>0</v>
      </c>
      <c r="BF156" s="205">
        <f>IF(N156="znížená",J156,0)</f>
        <v>0</v>
      </c>
      <c r="BG156" s="205">
        <f>IF(N156="zákl. prenesená",J156,0)</f>
        <v>0</v>
      </c>
      <c r="BH156" s="205">
        <f>IF(N156="zníž. prenesená",J156,0)</f>
        <v>0</v>
      </c>
      <c r="BI156" s="205">
        <f>IF(N156="nulová",J156,0)</f>
        <v>0</v>
      </c>
      <c r="BJ156" s="16" t="s">
        <v>155</v>
      </c>
      <c r="BK156" s="206">
        <f>ROUND(I156*H156,3)</f>
        <v>0</v>
      </c>
      <c r="BL156" s="16" t="s">
        <v>184</v>
      </c>
      <c r="BM156" s="204" t="s">
        <v>4015</v>
      </c>
    </row>
    <row r="157" s="2" customFormat="1" ht="24.15" customHeight="1">
      <c r="A157" s="35"/>
      <c r="B157" s="157"/>
      <c r="C157" s="193" t="s">
        <v>276</v>
      </c>
      <c r="D157" s="193" t="s">
        <v>180</v>
      </c>
      <c r="E157" s="194" t="s">
        <v>4016</v>
      </c>
      <c r="F157" s="195" t="s">
        <v>4017</v>
      </c>
      <c r="G157" s="196" t="s">
        <v>3807</v>
      </c>
      <c r="H157" s="197">
        <v>1</v>
      </c>
      <c r="I157" s="198"/>
      <c r="J157" s="197">
        <f>ROUND(I157*H157,3)</f>
        <v>0</v>
      </c>
      <c r="K157" s="199"/>
      <c r="L157" s="36"/>
      <c r="M157" s="200" t="s">
        <v>1</v>
      </c>
      <c r="N157" s="201" t="s">
        <v>40</v>
      </c>
      <c r="O157" s="79"/>
      <c r="P157" s="202">
        <f>O157*H157</f>
        <v>0</v>
      </c>
      <c r="Q157" s="202">
        <v>0</v>
      </c>
      <c r="R157" s="202">
        <f>Q157*H157</f>
        <v>0</v>
      </c>
      <c r="S157" s="202">
        <v>0</v>
      </c>
      <c r="T157" s="203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4" t="s">
        <v>184</v>
      </c>
      <c r="AT157" s="204" t="s">
        <v>180</v>
      </c>
      <c r="AU157" s="204" t="s">
        <v>155</v>
      </c>
      <c r="AY157" s="16" t="s">
        <v>177</v>
      </c>
      <c r="BE157" s="205">
        <f>IF(N157="základná",J157,0)</f>
        <v>0</v>
      </c>
      <c r="BF157" s="205">
        <f>IF(N157="znížená",J157,0)</f>
        <v>0</v>
      </c>
      <c r="BG157" s="205">
        <f>IF(N157="zákl. prenesená",J157,0)</f>
        <v>0</v>
      </c>
      <c r="BH157" s="205">
        <f>IF(N157="zníž. prenesená",J157,0)</f>
        <v>0</v>
      </c>
      <c r="BI157" s="205">
        <f>IF(N157="nulová",J157,0)</f>
        <v>0</v>
      </c>
      <c r="BJ157" s="16" t="s">
        <v>155</v>
      </c>
      <c r="BK157" s="206">
        <f>ROUND(I157*H157,3)</f>
        <v>0</v>
      </c>
      <c r="BL157" s="16" t="s">
        <v>184</v>
      </c>
      <c r="BM157" s="204" t="s">
        <v>4018</v>
      </c>
    </row>
    <row r="158" s="2" customFormat="1" ht="37.8" customHeight="1">
      <c r="A158" s="35"/>
      <c r="B158" s="157"/>
      <c r="C158" s="193" t="s">
        <v>280</v>
      </c>
      <c r="D158" s="193" t="s">
        <v>180</v>
      </c>
      <c r="E158" s="194" t="s">
        <v>4019</v>
      </c>
      <c r="F158" s="195" t="s">
        <v>4020</v>
      </c>
      <c r="G158" s="196" t="s">
        <v>4021</v>
      </c>
      <c r="H158" s="197">
        <v>1</v>
      </c>
      <c r="I158" s="198"/>
      <c r="J158" s="197">
        <f>ROUND(I158*H158,3)</f>
        <v>0</v>
      </c>
      <c r="K158" s="199"/>
      <c r="L158" s="36"/>
      <c r="M158" s="200" t="s">
        <v>1</v>
      </c>
      <c r="N158" s="201" t="s">
        <v>40</v>
      </c>
      <c r="O158" s="79"/>
      <c r="P158" s="202">
        <f>O158*H158</f>
        <v>0</v>
      </c>
      <c r="Q158" s="202">
        <v>0</v>
      </c>
      <c r="R158" s="202">
        <f>Q158*H158</f>
        <v>0</v>
      </c>
      <c r="S158" s="202">
        <v>0</v>
      </c>
      <c r="T158" s="203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4" t="s">
        <v>184</v>
      </c>
      <c r="AT158" s="204" t="s">
        <v>180</v>
      </c>
      <c r="AU158" s="204" t="s">
        <v>155</v>
      </c>
      <c r="AY158" s="16" t="s">
        <v>177</v>
      </c>
      <c r="BE158" s="205">
        <f>IF(N158="základná",J158,0)</f>
        <v>0</v>
      </c>
      <c r="BF158" s="205">
        <f>IF(N158="znížená",J158,0)</f>
        <v>0</v>
      </c>
      <c r="BG158" s="205">
        <f>IF(N158="zákl. prenesená",J158,0)</f>
        <v>0</v>
      </c>
      <c r="BH158" s="205">
        <f>IF(N158="zníž. prenesená",J158,0)</f>
        <v>0</v>
      </c>
      <c r="BI158" s="205">
        <f>IF(N158="nulová",J158,0)</f>
        <v>0</v>
      </c>
      <c r="BJ158" s="16" t="s">
        <v>155</v>
      </c>
      <c r="BK158" s="206">
        <f>ROUND(I158*H158,3)</f>
        <v>0</v>
      </c>
      <c r="BL158" s="16" t="s">
        <v>184</v>
      </c>
      <c r="BM158" s="204" t="s">
        <v>4022</v>
      </c>
    </row>
    <row r="159" s="2" customFormat="1" ht="24.15" customHeight="1">
      <c r="A159" s="35"/>
      <c r="B159" s="157"/>
      <c r="C159" s="212" t="s">
        <v>285</v>
      </c>
      <c r="D159" s="212" t="s">
        <v>439</v>
      </c>
      <c r="E159" s="213" t="s">
        <v>4023</v>
      </c>
      <c r="F159" s="214" t="s">
        <v>4024</v>
      </c>
      <c r="G159" s="215" t="s">
        <v>253</v>
      </c>
      <c r="H159" s="216">
        <v>600</v>
      </c>
      <c r="I159" s="217"/>
      <c r="J159" s="216">
        <f>ROUND(I159*H159,3)</f>
        <v>0</v>
      </c>
      <c r="K159" s="218"/>
      <c r="L159" s="219"/>
      <c r="M159" s="220" t="s">
        <v>1</v>
      </c>
      <c r="N159" s="221" t="s">
        <v>40</v>
      </c>
      <c r="O159" s="79"/>
      <c r="P159" s="202">
        <f>O159*H159</f>
        <v>0</v>
      </c>
      <c r="Q159" s="202">
        <v>0</v>
      </c>
      <c r="R159" s="202">
        <f>Q159*H159</f>
        <v>0</v>
      </c>
      <c r="S159" s="202">
        <v>0</v>
      </c>
      <c r="T159" s="203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4" t="s">
        <v>209</v>
      </c>
      <c r="AT159" s="204" t="s">
        <v>439</v>
      </c>
      <c r="AU159" s="204" t="s">
        <v>155</v>
      </c>
      <c r="AY159" s="16" t="s">
        <v>177</v>
      </c>
      <c r="BE159" s="205">
        <f>IF(N159="základná",J159,0)</f>
        <v>0</v>
      </c>
      <c r="BF159" s="205">
        <f>IF(N159="znížená",J159,0)</f>
        <v>0</v>
      </c>
      <c r="BG159" s="205">
        <f>IF(N159="zákl. prenesená",J159,0)</f>
        <v>0</v>
      </c>
      <c r="BH159" s="205">
        <f>IF(N159="zníž. prenesená",J159,0)</f>
        <v>0</v>
      </c>
      <c r="BI159" s="205">
        <f>IF(N159="nulová",J159,0)</f>
        <v>0</v>
      </c>
      <c r="BJ159" s="16" t="s">
        <v>155</v>
      </c>
      <c r="BK159" s="206">
        <f>ROUND(I159*H159,3)</f>
        <v>0</v>
      </c>
      <c r="BL159" s="16" t="s">
        <v>184</v>
      </c>
      <c r="BM159" s="204" t="s">
        <v>4025</v>
      </c>
    </row>
    <row r="160" s="2" customFormat="1" ht="24.15" customHeight="1">
      <c r="A160" s="35"/>
      <c r="B160" s="157"/>
      <c r="C160" s="212" t="s">
        <v>289</v>
      </c>
      <c r="D160" s="212" t="s">
        <v>439</v>
      </c>
      <c r="E160" s="213" t="s">
        <v>4026</v>
      </c>
      <c r="F160" s="214" t="s">
        <v>4027</v>
      </c>
      <c r="G160" s="215" t="s">
        <v>253</v>
      </c>
      <c r="H160" s="216">
        <v>200</v>
      </c>
      <c r="I160" s="217"/>
      <c r="J160" s="216">
        <f>ROUND(I160*H160,3)</f>
        <v>0</v>
      </c>
      <c r="K160" s="218"/>
      <c r="L160" s="219"/>
      <c r="M160" s="220" t="s">
        <v>1</v>
      </c>
      <c r="N160" s="221" t="s">
        <v>40</v>
      </c>
      <c r="O160" s="79"/>
      <c r="P160" s="202">
        <f>O160*H160</f>
        <v>0</v>
      </c>
      <c r="Q160" s="202">
        <v>0</v>
      </c>
      <c r="R160" s="202">
        <f>Q160*H160</f>
        <v>0</v>
      </c>
      <c r="S160" s="202">
        <v>0</v>
      </c>
      <c r="T160" s="203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4" t="s">
        <v>209</v>
      </c>
      <c r="AT160" s="204" t="s">
        <v>439</v>
      </c>
      <c r="AU160" s="204" t="s">
        <v>155</v>
      </c>
      <c r="AY160" s="16" t="s">
        <v>177</v>
      </c>
      <c r="BE160" s="205">
        <f>IF(N160="základná",J160,0)</f>
        <v>0</v>
      </c>
      <c r="BF160" s="205">
        <f>IF(N160="znížená",J160,0)</f>
        <v>0</v>
      </c>
      <c r="BG160" s="205">
        <f>IF(N160="zákl. prenesená",J160,0)</f>
        <v>0</v>
      </c>
      <c r="BH160" s="205">
        <f>IF(N160="zníž. prenesená",J160,0)</f>
        <v>0</v>
      </c>
      <c r="BI160" s="205">
        <f>IF(N160="nulová",J160,0)</f>
        <v>0</v>
      </c>
      <c r="BJ160" s="16" t="s">
        <v>155</v>
      </c>
      <c r="BK160" s="206">
        <f>ROUND(I160*H160,3)</f>
        <v>0</v>
      </c>
      <c r="BL160" s="16" t="s">
        <v>184</v>
      </c>
      <c r="BM160" s="204" t="s">
        <v>4028</v>
      </c>
    </row>
    <row r="161" s="2" customFormat="1" ht="24.15" customHeight="1">
      <c r="A161" s="35"/>
      <c r="B161" s="157"/>
      <c r="C161" s="212" t="s">
        <v>293</v>
      </c>
      <c r="D161" s="212" t="s">
        <v>439</v>
      </c>
      <c r="E161" s="213" t="s">
        <v>4029</v>
      </c>
      <c r="F161" s="214" t="s">
        <v>4030</v>
      </c>
      <c r="G161" s="215" t="s">
        <v>253</v>
      </c>
      <c r="H161" s="216">
        <v>250</v>
      </c>
      <c r="I161" s="217"/>
      <c r="J161" s="216">
        <f>ROUND(I161*H161,3)</f>
        <v>0</v>
      </c>
      <c r="K161" s="218"/>
      <c r="L161" s="219"/>
      <c r="M161" s="220" t="s">
        <v>1</v>
      </c>
      <c r="N161" s="221" t="s">
        <v>40</v>
      </c>
      <c r="O161" s="79"/>
      <c r="P161" s="202">
        <f>O161*H161</f>
        <v>0</v>
      </c>
      <c r="Q161" s="202">
        <v>0</v>
      </c>
      <c r="R161" s="202">
        <f>Q161*H161</f>
        <v>0</v>
      </c>
      <c r="S161" s="202">
        <v>0</v>
      </c>
      <c r="T161" s="203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4" t="s">
        <v>209</v>
      </c>
      <c r="AT161" s="204" t="s">
        <v>439</v>
      </c>
      <c r="AU161" s="204" t="s">
        <v>155</v>
      </c>
      <c r="AY161" s="16" t="s">
        <v>177</v>
      </c>
      <c r="BE161" s="205">
        <f>IF(N161="základná",J161,0)</f>
        <v>0</v>
      </c>
      <c r="BF161" s="205">
        <f>IF(N161="znížená",J161,0)</f>
        <v>0</v>
      </c>
      <c r="BG161" s="205">
        <f>IF(N161="zákl. prenesená",J161,0)</f>
        <v>0</v>
      </c>
      <c r="BH161" s="205">
        <f>IF(N161="zníž. prenesená",J161,0)</f>
        <v>0</v>
      </c>
      <c r="BI161" s="205">
        <f>IF(N161="nulová",J161,0)</f>
        <v>0</v>
      </c>
      <c r="BJ161" s="16" t="s">
        <v>155</v>
      </c>
      <c r="BK161" s="206">
        <f>ROUND(I161*H161,3)</f>
        <v>0</v>
      </c>
      <c r="BL161" s="16" t="s">
        <v>184</v>
      </c>
      <c r="BM161" s="204" t="s">
        <v>4031</v>
      </c>
    </row>
    <row r="162" s="2" customFormat="1" ht="24.15" customHeight="1">
      <c r="A162" s="35"/>
      <c r="B162" s="157"/>
      <c r="C162" s="212" t="s">
        <v>297</v>
      </c>
      <c r="D162" s="212" t="s">
        <v>439</v>
      </c>
      <c r="E162" s="213" t="s">
        <v>4032</v>
      </c>
      <c r="F162" s="214" t="s">
        <v>4033</v>
      </c>
      <c r="G162" s="215" t="s">
        <v>253</v>
      </c>
      <c r="H162" s="216">
        <v>50</v>
      </c>
      <c r="I162" s="217"/>
      <c r="J162" s="216">
        <f>ROUND(I162*H162,3)</f>
        <v>0</v>
      </c>
      <c r="K162" s="218"/>
      <c r="L162" s="219"/>
      <c r="M162" s="220" t="s">
        <v>1</v>
      </c>
      <c r="N162" s="221" t="s">
        <v>40</v>
      </c>
      <c r="O162" s="79"/>
      <c r="P162" s="202">
        <f>O162*H162</f>
        <v>0</v>
      </c>
      <c r="Q162" s="202">
        <v>0</v>
      </c>
      <c r="R162" s="202">
        <f>Q162*H162</f>
        <v>0</v>
      </c>
      <c r="S162" s="202">
        <v>0</v>
      </c>
      <c r="T162" s="203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4" t="s">
        <v>209</v>
      </c>
      <c r="AT162" s="204" t="s">
        <v>439</v>
      </c>
      <c r="AU162" s="204" t="s">
        <v>155</v>
      </c>
      <c r="AY162" s="16" t="s">
        <v>177</v>
      </c>
      <c r="BE162" s="205">
        <f>IF(N162="základná",J162,0)</f>
        <v>0</v>
      </c>
      <c r="BF162" s="205">
        <f>IF(N162="znížená",J162,0)</f>
        <v>0</v>
      </c>
      <c r="BG162" s="205">
        <f>IF(N162="zákl. prenesená",J162,0)</f>
        <v>0</v>
      </c>
      <c r="BH162" s="205">
        <f>IF(N162="zníž. prenesená",J162,0)</f>
        <v>0</v>
      </c>
      <c r="BI162" s="205">
        <f>IF(N162="nulová",J162,0)</f>
        <v>0</v>
      </c>
      <c r="BJ162" s="16" t="s">
        <v>155</v>
      </c>
      <c r="BK162" s="206">
        <f>ROUND(I162*H162,3)</f>
        <v>0</v>
      </c>
      <c r="BL162" s="16" t="s">
        <v>184</v>
      </c>
      <c r="BM162" s="204" t="s">
        <v>4034</v>
      </c>
    </row>
    <row r="163" s="2" customFormat="1" ht="24.15" customHeight="1">
      <c r="A163" s="35"/>
      <c r="B163" s="157"/>
      <c r="C163" s="212" t="s">
        <v>301</v>
      </c>
      <c r="D163" s="212" t="s">
        <v>439</v>
      </c>
      <c r="E163" s="213" t="s">
        <v>4035</v>
      </c>
      <c r="F163" s="214" t="s">
        <v>4036</v>
      </c>
      <c r="G163" s="215" t="s">
        <v>258</v>
      </c>
      <c r="H163" s="216">
        <v>100</v>
      </c>
      <c r="I163" s="217"/>
      <c r="J163" s="216">
        <f>ROUND(I163*H163,3)</f>
        <v>0</v>
      </c>
      <c r="K163" s="218"/>
      <c r="L163" s="219"/>
      <c r="M163" s="220" t="s">
        <v>1</v>
      </c>
      <c r="N163" s="221" t="s">
        <v>40</v>
      </c>
      <c r="O163" s="79"/>
      <c r="P163" s="202">
        <f>O163*H163</f>
        <v>0</v>
      </c>
      <c r="Q163" s="202">
        <v>0</v>
      </c>
      <c r="R163" s="202">
        <f>Q163*H163</f>
        <v>0</v>
      </c>
      <c r="S163" s="202">
        <v>0</v>
      </c>
      <c r="T163" s="203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4" t="s">
        <v>209</v>
      </c>
      <c r="AT163" s="204" t="s">
        <v>439</v>
      </c>
      <c r="AU163" s="204" t="s">
        <v>155</v>
      </c>
      <c r="AY163" s="16" t="s">
        <v>177</v>
      </c>
      <c r="BE163" s="205">
        <f>IF(N163="základná",J163,0)</f>
        <v>0</v>
      </c>
      <c r="BF163" s="205">
        <f>IF(N163="znížená",J163,0)</f>
        <v>0</v>
      </c>
      <c r="BG163" s="205">
        <f>IF(N163="zákl. prenesená",J163,0)</f>
        <v>0</v>
      </c>
      <c r="BH163" s="205">
        <f>IF(N163="zníž. prenesená",J163,0)</f>
        <v>0</v>
      </c>
      <c r="BI163" s="205">
        <f>IF(N163="nulová",J163,0)</f>
        <v>0</v>
      </c>
      <c r="BJ163" s="16" t="s">
        <v>155</v>
      </c>
      <c r="BK163" s="206">
        <f>ROUND(I163*H163,3)</f>
        <v>0</v>
      </c>
      <c r="BL163" s="16" t="s">
        <v>184</v>
      </c>
      <c r="BM163" s="204" t="s">
        <v>4037</v>
      </c>
    </row>
    <row r="164" s="2" customFormat="1" ht="16.5" customHeight="1">
      <c r="A164" s="35"/>
      <c r="B164" s="157"/>
      <c r="C164" s="212" t="s">
        <v>309</v>
      </c>
      <c r="D164" s="212" t="s">
        <v>439</v>
      </c>
      <c r="E164" s="213" t="s">
        <v>4038</v>
      </c>
      <c r="F164" s="214" t="s">
        <v>4039</v>
      </c>
      <c r="G164" s="215" t="s">
        <v>258</v>
      </c>
      <c r="H164" s="216">
        <v>800</v>
      </c>
      <c r="I164" s="217"/>
      <c r="J164" s="216">
        <f>ROUND(I164*H164,3)</f>
        <v>0</v>
      </c>
      <c r="K164" s="218"/>
      <c r="L164" s="219"/>
      <c r="M164" s="220" t="s">
        <v>1</v>
      </c>
      <c r="N164" s="221" t="s">
        <v>40</v>
      </c>
      <c r="O164" s="79"/>
      <c r="P164" s="202">
        <f>O164*H164</f>
        <v>0</v>
      </c>
      <c r="Q164" s="202">
        <v>0</v>
      </c>
      <c r="R164" s="202">
        <f>Q164*H164</f>
        <v>0</v>
      </c>
      <c r="S164" s="202">
        <v>0</v>
      </c>
      <c r="T164" s="203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4" t="s">
        <v>209</v>
      </c>
      <c r="AT164" s="204" t="s">
        <v>439</v>
      </c>
      <c r="AU164" s="204" t="s">
        <v>155</v>
      </c>
      <c r="AY164" s="16" t="s">
        <v>177</v>
      </c>
      <c r="BE164" s="205">
        <f>IF(N164="základná",J164,0)</f>
        <v>0</v>
      </c>
      <c r="BF164" s="205">
        <f>IF(N164="znížená",J164,0)</f>
        <v>0</v>
      </c>
      <c r="BG164" s="205">
        <f>IF(N164="zákl. prenesená",J164,0)</f>
        <v>0</v>
      </c>
      <c r="BH164" s="205">
        <f>IF(N164="zníž. prenesená",J164,0)</f>
        <v>0</v>
      </c>
      <c r="BI164" s="205">
        <f>IF(N164="nulová",J164,0)</f>
        <v>0</v>
      </c>
      <c r="BJ164" s="16" t="s">
        <v>155</v>
      </c>
      <c r="BK164" s="206">
        <f>ROUND(I164*H164,3)</f>
        <v>0</v>
      </c>
      <c r="BL164" s="16" t="s">
        <v>184</v>
      </c>
      <c r="BM164" s="204" t="s">
        <v>4040</v>
      </c>
    </row>
    <row r="165" s="2" customFormat="1" ht="16.5" customHeight="1">
      <c r="A165" s="35"/>
      <c r="B165" s="157"/>
      <c r="C165" s="212" t="s">
        <v>314</v>
      </c>
      <c r="D165" s="212" t="s">
        <v>439</v>
      </c>
      <c r="E165" s="213" t="s">
        <v>4041</v>
      </c>
      <c r="F165" s="214" t="s">
        <v>4042</v>
      </c>
      <c r="G165" s="215" t="s">
        <v>258</v>
      </c>
      <c r="H165" s="216">
        <v>800</v>
      </c>
      <c r="I165" s="217"/>
      <c r="J165" s="216">
        <f>ROUND(I165*H165,3)</f>
        <v>0</v>
      </c>
      <c r="K165" s="218"/>
      <c r="L165" s="219"/>
      <c r="M165" s="220" t="s">
        <v>1</v>
      </c>
      <c r="N165" s="221" t="s">
        <v>40</v>
      </c>
      <c r="O165" s="79"/>
      <c r="P165" s="202">
        <f>O165*H165</f>
        <v>0</v>
      </c>
      <c r="Q165" s="202">
        <v>0</v>
      </c>
      <c r="R165" s="202">
        <f>Q165*H165</f>
        <v>0</v>
      </c>
      <c r="S165" s="202">
        <v>0</v>
      </c>
      <c r="T165" s="203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4" t="s">
        <v>209</v>
      </c>
      <c r="AT165" s="204" t="s">
        <v>439</v>
      </c>
      <c r="AU165" s="204" t="s">
        <v>155</v>
      </c>
      <c r="AY165" s="16" t="s">
        <v>177</v>
      </c>
      <c r="BE165" s="205">
        <f>IF(N165="základná",J165,0)</f>
        <v>0</v>
      </c>
      <c r="BF165" s="205">
        <f>IF(N165="znížená",J165,0)</f>
        <v>0</v>
      </c>
      <c r="BG165" s="205">
        <f>IF(N165="zákl. prenesená",J165,0)</f>
        <v>0</v>
      </c>
      <c r="BH165" s="205">
        <f>IF(N165="zníž. prenesená",J165,0)</f>
        <v>0</v>
      </c>
      <c r="BI165" s="205">
        <f>IF(N165="nulová",J165,0)</f>
        <v>0</v>
      </c>
      <c r="BJ165" s="16" t="s">
        <v>155</v>
      </c>
      <c r="BK165" s="206">
        <f>ROUND(I165*H165,3)</f>
        <v>0</v>
      </c>
      <c r="BL165" s="16" t="s">
        <v>184</v>
      </c>
      <c r="BM165" s="204" t="s">
        <v>4043</v>
      </c>
    </row>
    <row r="166" s="2" customFormat="1" ht="16.5" customHeight="1">
      <c r="A166" s="35"/>
      <c r="B166" s="157"/>
      <c r="C166" s="212" t="s">
        <v>318</v>
      </c>
      <c r="D166" s="212" t="s">
        <v>439</v>
      </c>
      <c r="E166" s="213" t="s">
        <v>3765</v>
      </c>
      <c r="F166" s="214" t="s">
        <v>3766</v>
      </c>
      <c r="G166" s="215" t="s">
        <v>812</v>
      </c>
      <c r="H166" s="217"/>
      <c r="I166" s="217"/>
      <c r="J166" s="216">
        <f>ROUND(I166*H166,3)</f>
        <v>0</v>
      </c>
      <c r="K166" s="218"/>
      <c r="L166" s="219"/>
      <c r="M166" s="220" t="s">
        <v>1</v>
      </c>
      <c r="N166" s="221" t="s">
        <v>40</v>
      </c>
      <c r="O166" s="79"/>
      <c r="P166" s="202">
        <f>O166*H166</f>
        <v>0</v>
      </c>
      <c r="Q166" s="202">
        <v>0</v>
      </c>
      <c r="R166" s="202">
        <f>Q166*H166</f>
        <v>0</v>
      </c>
      <c r="S166" s="202">
        <v>0</v>
      </c>
      <c r="T166" s="203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4" t="s">
        <v>209</v>
      </c>
      <c r="AT166" s="204" t="s">
        <v>439</v>
      </c>
      <c r="AU166" s="204" t="s">
        <v>155</v>
      </c>
      <c r="AY166" s="16" t="s">
        <v>177</v>
      </c>
      <c r="BE166" s="205">
        <f>IF(N166="základná",J166,0)</f>
        <v>0</v>
      </c>
      <c r="BF166" s="205">
        <f>IF(N166="znížená",J166,0)</f>
        <v>0</v>
      </c>
      <c r="BG166" s="205">
        <f>IF(N166="zákl. prenesená",J166,0)</f>
        <v>0</v>
      </c>
      <c r="BH166" s="205">
        <f>IF(N166="zníž. prenesená",J166,0)</f>
        <v>0</v>
      </c>
      <c r="BI166" s="205">
        <f>IF(N166="nulová",J166,0)</f>
        <v>0</v>
      </c>
      <c r="BJ166" s="16" t="s">
        <v>155</v>
      </c>
      <c r="BK166" s="206">
        <f>ROUND(I166*H166,3)</f>
        <v>0</v>
      </c>
      <c r="BL166" s="16" t="s">
        <v>184</v>
      </c>
      <c r="BM166" s="204" t="s">
        <v>4044</v>
      </c>
    </row>
    <row r="167" s="2" customFormat="1" ht="16.5" customHeight="1">
      <c r="A167" s="35"/>
      <c r="B167" s="157"/>
      <c r="C167" s="212" t="s">
        <v>322</v>
      </c>
      <c r="D167" s="212" t="s">
        <v>439</v>
      </c>
      <c r="E167" s="213" t="s">
        <v>4045</v>
      </c>
      <c r="F167" s="214" t="s">
        <v>4046</v>
      </c>
      <c r="G167" s="215" t="s">
        <v>258</v>
      </c>
      <c r="H167" s="216">
        <v>1</v>
      </c>
      <c r="I167" s="217"/>
      <c r="J167" s="216">
        <f>ROUND(I167*H167,3)</f>
        <v>0</v>
      </c>
      <c r="K167" s="218"/>
      <c r="L167" s="219"/>
      <c r="M167" s="220" t="s">
        <v>1</v>
      </c>
      <c r="N167" s="221" t="s">
        <v>40</v>
      </c>
      <c r="O167" s="79"/>
      <c r="P167" s="202">
        <f>O167*H167</f>
        <v>0</v>
      </c>
      <c r="Q167" s="202">
        <v>0</v>
      </c>
      <c r="R167" s="202">
        <f>Q167*H167</f>
        <v>0</v>
      </c>
      <c r="S167" s="202">
        <v>0</v>
      </c>
      <c r="T167" s="203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4" t="s">
        <v>209</v>
      </c>
      <c r="AT167" s="204" t="s">
        <v>439</v>
      </c>
      <c r="AU167" s="204" t="s">
        <v>155</v>
      </c>
      <c r="AY167" s="16" t="s">
        <v>177</v>
      </c>
      <c r="BE167" s="205">
        <f>IF(N167="základná",J167,0)</f>
        <v>0</v>
      </c>
      <c r="BF167" s="205">
        <f>IF(N167="znížená",J167,0)</f>
        <v>0</v>
      </c>
      <c r="BG167" s="205">
        <f>IF(N167="zákl. prenesená",J167,0)</f>
        <v>0</v>
      </c>
      <c r="BH167" s="205">
        <f>IF(N167="zníž. prenesená",J167,0)</f>
        <v>0</v>
      </c>
      <c r="BI167" s="205">
        <f>IF(N167="nulová",J167,0)</f>
        <v>0</v>
      </c>
      <c r="BJ167" s="16" t="s">
        <v>155</v>
      </c>
      <c r="BK167" s="206">
        <f>ROUND(I167*H167,3)</f>
        <v>0</v>
      </c>
      <c r="BL167" s="16" t="s">
        <v>184</v>
      </c>
      <c r="BM167" s="204" t="s">
        <v>4047</v>
      </c>
    </row>
    <row r="168" s="2" customFormat="1" ht="21.75" customHeight="1">
      <c r="A168" s="35"/>
      <c r="B168" s="157"/>
      <c r="C168" s="193" t="s">
        <v>326</v>
      </c>
      <c r="D168" s="193" t="s">
        <v>180</v>
      </c>
      <c r="E168" s="194" t="s">
        <v>3885</v>
      </c>
      <c r="F168" s="195" t="s">
        <v>3886</v>
      </c>
      <c r="G168" s="196" t="s">
        <v>253</v>
      </c>
      <c r="H168" s="197">
        <v>250</v>
      </c>
      <c r="I168" s="198"/>
      <c r="J168" s="197">
        <f>ROUND(I168*H168,3)</f>
        <v>0</v>
      </c>
      <c r="K168" s="199"/>
      <c r="L168" s="36"/>
      <c r="M168" s="200" t="s">
        <v>1</v>
      </c>
      <c r="N168" s="201" t="s">
        <v>40</v>
      </c>
      <c r="O168" s="79"/>
      <c r="P168" s="202">
        <f>O168*H168</f>
        <v>0</v>
      </c>
      <c r="Q168" s="202">
        <v>0</v>
      </c>
      <c r="R168" s="202">
        <f>Q168*H168</f>
        <v>0</v>
      </c>
      <c r="S168" s="202">
        <v>0</v>
      </c>
      <c r="T168" s="203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4" t="s">
        <v>184</v>
      </c>
      <c r="AT168" s="204" t="s">
        <v>180</v>
      </c>
      <c r="AU168" s="204" t="s">
        <v>155</v>
      </c>
      <c r="AY168" s="16" t="s">
        <v>177</v>
      </c>
      <c r="BE168" s="205">
        <f>IF(N168="základná",J168,0)</f>
        <v>0</v>
      </c>
      <c r="BF168" s="205">
        <f>IF(N168="znížená",J168,0)</f>
        <v>0</v>
      </c>
      <c r="BG168" s="205">
        <f>IF(N168="zákl. prenesená",J168,0)</f>
        <v>0</v>
      </c>
      <c r="BH168" s="205">
        <f>IF(N168="zníž. prenesená",J168,0)</f>
        <v>0</v>
      </c>
      <c r="BI168" s="205">
        <f>IF(N168="nulová",J168,0)</f>
        <v>0</v>
      </c>
      <c r="BJ168" s="16" t="s">
        <v>155</v>
      </c>
      <c r="BK168" s="206">
        <f>ROUND(I168*H168,3)</f>
        <v>0</v>
      </c>
      <c r="BL168" s="16" t="s">
        <v>184</v>
      </c>
      <c r="BM168" s="204" t="s">
        <v>4048</v>
      </c>
    </row>
    <row r="169" s="2" customFormat="1" ht="16.5" customHeight="1">
      <c r="A169" s="35"/>
      <c r="B169" s="157"/>
      <c r="C169" s="193" t="s">
        <v>330</v>
      </c>
      <c r="D169" s="193" t="s">
        <v>180</v>
      </c>
      <c r="E169" s="194" t="s">
        <v>4049</v>
      </c>
      <c r="F169" s="195" t="s">
        <v>4050</v>
      </c>
      <c r="G169" s="196" t="s">
        <v>258</v>
      </c>
      <c r="H169" s="197">
        <v>60</v>
      </c>
      <c r="I169" s="198"/>
      <c r="J169" s="197">
        <f>ROUND(I169*H169,3)</f>
        <v>0</v>
      </c>
      <c r="K169" s="199"/>
      <c r="L169" s="36"/>
      <c r="M169" s="200" t="s">
        <v>1</v>
      </c>
      <c r="N169" s="201" t="s">
        <v>40</v>
      </c>
      <c r="O169" s="79"/>
      <c r="P169" s="202">
        <f>O169*H169</f>
        <v>0</v>
      </c>
      <c r="Q169" s="202">
        <v>0</v>
      </c>
      <c r="R169" s="202">
        <f>Q169*H169</f>
        <v>0</v>
      </c>
      <c r="S169" s="202">
        <v>0</v>
      </c>
      <c r="T169" s="203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4" t="s">
        <v>184</v>
      </c>
      <c r="AT169" s="204" t="s">
        <v>180</v>
      </c>
      <c r="AU169" s="204" t="s">
        <v>155</v>
      </c>
      <c r="AY169" s="16" t="s">
        <v>177</v>
      </c>
      <c r="BE169" s="205">
        <f>IF(N169="základná",J169,0)</f>
        <v>0</v>
      </c>
      <c r="BF169" s="205">
        <f>IF(N169="znížená",J169,0)</f>
        <v>0</v>
      </c>
      <c r="BG169" s="205">
        <f>IF(N169="zákl. prenesená",J169,0)</f>
        <v>0</v>
      </c>
      <c r="BH169" s="205">
        <f>IF(N169="zníž. prenesená",J169,0)</f>
        <v>0</v>
      </c>
      <c r="BI169" s="205">
        <f>IF(N169="nulová",J169,0)</f>
        <v>0</v>
      </c>
      <c r="BJ169" s="16" t="s">
        <v>155</v>
      </c>
      <c r="BK169" s="206">
        <f>ROUND(I169*H169,3)</f>
        <v>0</v>
      </c>
      <c r="BL169" s="16" t="s">
        <v>184</v>
      </c>
      <c r="BM169" s="204" t="s">
        <v>4051</v>
      </c>
    </row>
    <row r="170" s="2" customFormat="1" ht="16.5" customHeight="1">
      <c r="A170" s="35"/>
      <c r="B170" s="157"/>
      <c r="C170" s="193" t="s">
        <v>336</v>
      </c>
      <c r="D170" s="193" t="s">
        <v>180</v>
      </c>
      <c r="E170" s="194" t="s">
        <v>4052</v>
      </c>
      <c r="F170" s="195" t="s">
        <v>4053</v>
      </c>
      <c r="G170" s="196" t="s">
        <v>258</v>
      </c>
      <c r="H170" s="197">
        <v>10</v>
      </c>
      <c r="I170" s="198"/>
      <c r="J170" s="197">
        <f>ROUND(I170*H170,3)</f>
        <v>0</v>
      </c>
      <c r="K170" s="199"/>
      <c r="L170" s="36"/>
      <c r="M170" s="200" t="s">
        <v>1</v>
      </c>
      <c r="N170" s="201" t="s">
        <v>40</v>
      </c>
      <c r="O170" s="79"/>
      <c r="P170" s="202">
        <f>O170*H170</f>
        <v>0</v>
      </c>
      <c r="Q170" s="202">
        <v>0</v>
      </c>
      <c r="R170" s="202">
        <f>Q170*H170</f>
        <v>0</v>
      </c>
      <c r="S170" s="202">
        <v>0</v>
      </c>
      <c r="T170" s="203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4" t="s">
        <v>184</v>
      </c>
      <c r="AT170" s="204" t="s">
        <v>180</v>
      </c>
      <c r="AU170" s="204" t="s">
        <v>155</v>
      </c>
      <c r="AY170" s="16" t="s">
        <v>177</v>
      </c>
      <c r="BE170" s="205">
        <f>IF(N170="základná",J170,0)</f>
        <v>0</v>
      </c>
      <c r="BF170" s="205">
        <f>IF(N170="znížená",J170,0)</f>
        <v>0</v>
      </c>
      <c r="BG170" s="205">
        <f>IF(N170="zákl. prenesená",J170,0)</f>
        <v>0</v>
      </c>
      <c r="BH170" s="205">
        <f>IF(N170="zníž. prenesená",J170,0)</f>
        <v>0</v>
      </c>
      <c r="BI170" s="205">
        <f>IF(N170="nulová",J170,0)</f>
        <v>0</v>
      </c>
      <c r="BJ170" s="16" t="s">
        <v>155</v>
      </c>
      <c r="BK170" s="206">
        <f>ROUND(I170*H170,3)</f>
        <v>0</v>
      </c>
      <c r="BL170" s="16" t="s">
        <v>184</v>
      </c>
      <c r="BM170" s="204" t="s">
        <v>4054</v>
      </c>
    </row>
    <row r="171" s="2" customFormat="1" ht="24.15" customHeight="1">
      <c r="A171" s="35"/>
      <c r="B171" s="157"/>
      <c r="C171" s="193" t="s">
        <v>342</v>
      </c>
      <c r="D171" s="193" t="s">
        <v>180</v>
      </c>
      <c r="E171" s="194" t="s">
        <v>4055</v>
      </c>
      <c r="F171" s="195" t="s">
        <v>4056</v>
      </c>
      <c r="G171" s="196" t="s">
        <v>253</v>
      </c>
      <c r="H171" s="197">
        <v>800</v>
      </c>
      <c r="I171" s="198"/>
      <c r="J171" s="197">
        <f>ROUND(I171*H171,3)</f>
        <v>0</v>
      </c>
      <c r="K171" s="199"/>
      <c r="L171" s="36"/>
      <c r="M171" s="200" t="s">
        <v>1</v>
      </c>
      <c r="N171" s="201" t="s">
        <v>40</v>
      </c>
      <c r="O171" s="79"/>
      <c r="P171" s="202">
        <f>O171*H171</f>
        <v>0</v>
      </c>
      <c r="Q171" s="202">
        <v>0</v>
      </c>
      <c r="R171" s="202">
        <f>Q171*H171</f>
        <v>0</v>
      </c>
      <c r="S171" s="202">
        <v>0</v>
      </c>
      <c r="T171" s="203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4" t="s">
        <v>184</v>
      </c>
      <c r="AT171" s="204" t="s">
        <v>180</v>
      </c>
      <c r="AU171" s="204" t="s">
        <v>155</v>
      </c>
      <c r="AY171" s="16" t="s">
        <v>177</v>
      </c>
      <c r="BE171" s="205">
        <f>IF(N171="základná",J171,0)</f>
        <v>0</v>
      </c>
      <c r="BF171" s="205">
        <f>IF(N171="znížená",J171,0)</f>
        <v>0</v>
      </c>
      <c r="BG171" s="205">
        <f>IF(N171="zákl. prenesená",J171,0)</f>
        <v>0</v>
      </c>
      <c r="BH171" s="205">
        <f>IF(N171="zníž. prenesená",J171,0)</f>
        <v>0</v>
      </c>
      <c r="BI171" s="205">
        <f>IF(N171="nulová",J171,0)</f>
        <v>0</v>
      </c>
      <c r="BJ171" s="16" t="s">
        <v>155</v>
      </c>
      <c r="BK171" s="206">
        <f>ROUND(I171*H171,3)</f>
        <v>0</v>
      </c>
      <c r="BL171" s="16" t="s">
        <v>184</v>
      </c>
      <c r="BM171" s="204" t="s">
        <v>4057</v>
      </c>
    </row>
    <row r="172" s="2" customFormat="1" ht="21.75" customHeight="1">
      <c r="A172" s="35"/>
      <c r="B172" s="157"/>
      <c r="C172" s="193" t="s">
        <v>346</v>
      </c>
      <c r="D172" s="193" t="s">
        <v>180</v>
      </c>
      <c r="E172" s="194" t="s">
        <v>4058</v>
      </c>
      <c r="F172" s="195" t="s">
        <v>4059</v>
      </c>
      <c r="G172" s="196" t="s">
        <v>253</v>
      </c>
      <c r="H172" s="197">
        <v>300</v>
      </c>
      <c r="I172" s="198"/>
      <c r="J172" s="197">
        <f>ROUND(I172*H172,3)</f>
        <v>0</v>
      </c>
      <c r="K172" s="199"/>
      <c r="L172" s="36"/>
      <c r="M172" s="200" t="s">
        <v>1</v>
      </c>
      <c r="N172" s="201" t="s">
        <v>40</v>
      </c>
      <c r="O172" s="79"/>
      <c r="P172" s="202">
        <f>O172*H172</f>
        <v>0</v>
      </c>
      <c r="Q172" s="202">
        <v>0</v>
      </c>
      <c r="R172" s="202">
        <f>Q172*H172</f>
        <v>0</v>
      </c>
      <c r="S172" s="202">
        <v>0</v>
      </c>
      <c r="T172" s="203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4" t="s">
        <v>184</v>
      </c>
      <c r="AT172" s="204" t="s">
        <v>180</v>
      </c>
      <c r="AU172" s="204" t="s">
        <v>155</v>
      </c>
      <c r="AY172" s="16" t="s">
        <v>177</v>
      </c>
      <c r="BE172" s="205">
        <f>IF(N172="základná",J172,0)</f>
        <v>0</v>
      </c>
      <c r="BF172" s="205">
        <f>IF(N172="znížená",J172,0)</f>
        <v>0</v>
      </c>
      <c r="BG172" s="205">
        <f>IF(N172="zákl. prenesená",J172,0)</f>
        <v>0</v>
      </c>
      <c r="BH172" s="205">
        <f>IF(N172="zníž. prenesená",J172,0)</f>
        <v>0</v>
      </c>
      <c r="BI172" s="205">
        <f>IF(N172="nulová",J172,0)</f>
        <v>0</v>
      </c>
      <c r="BJ172" s="16" t="s">
        <v>155</v>
      </c>
      <c r="BK172" s="206">
        <f>ROUND(I172*H172,3)</f>
        <v>0</v>
      </c>
      <c r="BL172" s="16" t="s">
        <v>184</v>
      </c>
      <c r="BM172" s="204" t="s">
        <v>4060</v>
      </c>
    </row>
    <row r="173" s="2" customFormat="1" ht="24.15" customHeight="1">
      <c r="A173" s="35"/>
      <c r="B173" s="157"/>
      <c r="C173" s="193" t="s">
        <v>350</v>
      </c>
      <c r="D173" s="193" t="s">
        <v>180</v>
      </c>
      <c r="E173" s="194" t="s">
        <v>4061</v>
      </c>
      <c r="F173" s="195" t="s">
        <v>4062</v>
      </c>
      <c r="G173" s="196" t="s">
        <v>258</v>
      </c>
      <c r="H173" s="197">
        <v>900</v>
      </c>
      <c r="I173" s="198"/>
      <c r="J173" s="197">
        <f>ROUND(I173*H173,3)</f>
        <v>0</v>
      </c>
      <c r="K173" s="199"/>
      <c r="L173" s="36"/>
      <c r="M173" s="200" t="s">
        <v>1</v>
      </c>
      <c r="N173" s="201" t="s">
        <v>40</v>
      </c>
      <c r="O173" s="79"/>
      <c r="P173" s="202">
        <f>O173*H173</f>
        <v>0</v>
      </c>
      <c r="Q173" s="202">
        <v>0</v>
      </c>
      <c r="R173" s="202">
        <f>Q173*H173</f>
        <v>0</v>
      </c>
      <c r="S173" s="202">
        <v>0</v>
      </c>
      <c r="T173" s="203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4" t="s">
        <v>184</v>
      </c>
      <c r="AT173" s="204" t="s">
        <v>180</v>
      </c>
      <c r="AU173" s="204" t="s">
        <v>155</v>
      </c>
      <c r="AY173" s="16" t="s">
        <v>177</v>
      </c>
      <c r="BE173" s="205">
        <f>IF(N173="základná",J173,0)</f>
        <v>0</v>
      </c>
      <c r="BF173" s="205">
        <f>IF(N173="znížená",J173,0)</f>
        <v>0</v>
      </c>
      <c r="BG173" s="205">
        <f>IF(N173="zákl. prenesená",J173,0)</f>
        <v>0</v>
      </c>
      <c r="BH173" s="205">
        <f>IF(N173="zníž. prenesená",J173,0)</f>
        <v>0</v>
      </c>
      <c r="BI173" s="205">
        <f>IF(N173="nulová",J173,0)</f>
        <v>0</v>
      </c>
      <c r="BJ173" s="16" t="s">
        <v>155</v>
      </c>
      <c r="BK173" s="206">
        <f>ROUND(I173*H173,3)</f>
        <v>0</v>
      </c>
      <c r="BL173" s="16" t="s">
        <v>184</v>
      </c>
      <c r="BM173" s="204" t="s">
        <v>4063</v>
      </c>
    </row>
    <row r="174" s="2" customFormat="1" ht="16.5" customHeight="1">
      <c r="A174" s="35"/>
      <c r="B174" s="157"/>
      <c r="C174" s="193" t="s">
        <v>356</v>
      </c>
      <c r="D174" s="193" t="s">
        <v>180</v>
      </c>
      <c r="E174" s="194" t="s">
        <v>4064</v>
      </c>
      <c r="F174" s="195" t="s">
        <v>4065</v>
      </c>
      <c r="G174" s="196" t="s">
        <v>3807</v>
      </c>
      <c r="H174" s="197">
        <v>71</v>
      </c>
      <c r="I174" s="198"/>
      <c r="J174" s="197">
        <f>ROUND(I174*H174,3)</f>
        <v>0</v>
      </c>
      <c r="K174" s="199"/>
      <c r="L174" s="36"/>
      <c r="M174" s="200" t="s">
        <v>1</v>
      </c>
      <c r="N174" s="201" t="s">
        <v>40</v>
      </c>
      <c r="O174" s="79"/>
      <c r="P174" s="202">
        <f>O174*H174</f>
        <v>0</v>
      </c>
      <c r="Q174" s="202">
        <v>0</v>
      </c>
      <c r="R174" s="202">
        <f>Q174*H174</f>
        <v>0</v>
      </c>
      <c r="S174" s="202">
        <v>0</v>
      </c>
      <c r="T174" s="203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4" t="s">
        <v>184</v>
      </c>
      <c r="AT174" s="204" t="s">
        <v>180</v>
      </c>
      <c r="AU174" s="204" t="s">
        <v>155</v>
      </c>
      <c r="AY174" s="16" t="s">
        <v>177</v>
      </c>
      <c r="BE174" s="205">
        <f>IF(N174="základná",J174,0)</f>
        <v>0</v>
      </c>
      <c r="BF174" s="205">
        <f>IF(N174="znížená",J174,0)</f>
        <v>0</v>
      </c>
      <c r="BG174" s="205">
        <f>IF(N174="zákl. prenesená",J174,0)</f>
        <v>0</v>
      </c>
      <c r="BH174" s="205">
        <f>IF(N174="zníž. prenesená",J174,0)</f>
        <v>0</v>
      </c>
      <c r="BI174" s="205">
        <f>IF(N174="nulová",J174,0)</f>
        <v>0</v>
      </c>
      <c r="BJ174" s="16" t="s">
        <v>155</v>
      </c>
      <c r="BK174" s="206">
        <f>ROUND(I174*H174,3)</f>
        <v>0</v>
      </c>
      <c r="BL174" s="16" t="s">
        <v>184</v>
      </c>
      <c r="BM174" s="204" t="s">
        <v>4066</v>
      </c>
    </row>
    <row r="175" s="2" customFormat="1" ht="16.5" customHeight="1">
      <c r="A175" s="35"/>
      <c r="B175" s="157"/>
      <c r="C175" s="193" t="s">
        <v>362</v>
      </c>
      <c r="D175" s="193" t="s">
        <v>180</v>
      </c>
      <c r="E175" s="194" t="s">
        <v>4067</v>
      </c>
      <c r="F175" s="195" t="s">
        <v>4068</v>
      </c>
      <c r="G175" s="196" t="s">
        <v>258</v>
      </c>
      <c r="H175" s="197">
        <v>15</v>
      </c>
      <c r="I175" s="198"/>
      <c r="J175" s="197">
        <f>ROUND(I175*H175,3)</f>
        <v>0</v>
      </c>
      <c r="K175" s="199"/>
      <c r="L175" s="36"/>
      <c r="M175" s="200" t="s">
        <v>1</v>
      </c>
      <c r="N175" s="201" t="s">
        <v>40</v>
      </c>
      <c r="O175" s="79"/>
      <c r="P175" s="202">
        <f>O175*H175</f>
        <v>0</v>
      </c>
      <c r="Q175" s="202">
        <v>0</v>
      </c>
      <c r="R175" s="202">
        <f>Q175*H175</f>
        <v>0</v>
      </c>
      <c r="S175" s="202">
        <v>0</v>
      </c>
      <c r="T175" s="203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4" t="s">
        <v>184</v>
      </c>
      <c r="AT175" s="204" t="s">
        <v>180</v>
      </c>
      <c r="AU175" s="204" t="s">
        <v>155</v>
      </c>
      <c r="AY175" s="16" t="s">
        <v>177</v>
      </c>
      <c r="BE175" s="205">
        <f>IF(N175="základná",J175,0)</f>
        <v>0</v>
      </c>
      <c r="BF175" s="205">
        <f>IF(N175="znížená",J175,0)</f>
        <v>0</v>
      </c>
      <c r="BG175" s="205">
        <f>IF(N175="zákl. prenesená",J175,0)</f>
        <v>0</v>
      </c>
      <c r="BH175" s="205">
        <f>IF(N175="zníž. prenesená",J175,0)</f>
        <v>0</v>
      </c>
      <c r="BI175" s="205">
        <f>IF(N175="nulová",J175,0)</f>
        <v>0</v>
      </c>
      <c r="BJ175" s="16" t="s">
        <v>155</v>
      </c>
      <c r="BK175" s="206">
        <f>ROUND(I175*H175,3)</f>
        <v>0</v>
      </c>
      <c r="BL175" s="16" t="s">
        <v>184</v>
      </c>
      <c r="BM175" s="204" t="s">
        <v>4069</v>
      </c>
    </row>
    <row r="176" s="2" customFormat="1" ht="21.75" customHeight="1">
      <c r="A176" s="35"/>
      <c r="B176" s="157"/>
      <c r="C176" s="193" t="s">
        <v>366</v>
      </c>
      <c r="D176" s="193" t="s">
        <v>180</v>
      </c>
      <c r="E176" s="194" t="s">
        <v>4070</v>
      </c>
      <c r="F176" s="195" t="s">
        <v>4071</v>
      </c>
      <c r="G176" s="196" t="s">
        <v>750</v>
      </c>
      <c r="H176" s="197">
        <v>24</v>
      </c>
      <c r="I176" s="198"/>
      <c r="J176" s="197">
        <f>ROUND(I176*H176,3)</f>
        <v>0</v>
      </c>
      <c r="K176" s="199"/>
      <c r="L176" s="36"/>
      <c r="M176" s="200" t="s">
        <v>1</v>
      </c>
      <c r="N176" s="201" t="s">
        <v>40</v>
      </c>
      <c r="O176" s="79"/>
      <c r="P176" s="202">
        <f>O176*H176</f>
        <v>0</v>
      </c>
      <c r="Q176" s="202">
        <v>0</v>
      </c>
      <c r="R176" s="202">
        <f>Q176*H176</f>
        <v>0</v>
      </c>
      <c r="S176" s="202">
        <v>0</v>
      </c>
      <c r="T176" s="203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4" t="s">
        <v>184</v>
      </c>
      <c r="AT176" s="204" t="s">
        <v>180</v>
      </c>
      <c r="AU176" s="204" t="s">
        <v>155</v>
      </c>
      <c r="AY176" s="16" t="s">
        <v>177</v>
      </c>
      <c r="BE176" s="205">
        <f>IF(N176="základná",J176,0)</f>
        <v>0</v>
      </c>
      <c r="BF176" s="205">
        <f>IF(N176="znížená",J176,0)</f>
        <v>0</v>
      </c>
      <c r="BG176" s="205">
        <f>IF(N176="zákl. prenesená",J176,0)</f>
        <v>0</v>
      </c>
      <c r="BH176" s="205">
        <f>IF(N176="zníž. prenesená",J176,0)</f>
        <v>0</v>
      </c>
      <c r="BI176" s="205">
        <f>IF(N176="nulová",J176,0)</f>
        <v>0</v>
      </c>
      <c r="BJ176" s="16" t="s">
        <v>155</v>
      </c>
      <c r="BK176" s="206">
        <f>ROUND(I176*H176,3)</f>
        <v>0</v>
      </c>
      <c r="BL176" s="16" t="s">
        <v>184</v>
      </c>
      <c r="BM176" s="204" t="s">
        <v>4072</v>
      </c>
    </row>
    <row r="177" s="2" customFormat="1" ht="16.5" customHeight="1">
      <c r="A177" s="35"/>
      <c r="B177" s="157"/>
      <c r="C177" s="193" t="s">
        <v>372</v>
      </c>
      <c r="D177" s="193" t="s">
        <v>180</v>
      </c>
      <c r="E177" s="194" t="s">
        <v>3898</v>
      </c>
      <c r="F177" s="195" t="s">
        <v>3899</v>
      </c>
      <c r="G177" s="196" t="s">
        <v>258</v>
      </c>
      <c r="H177" s="197">
        <v>1</v>
      </c>
      <c r="I177" s="198"/>
      <c r="J177" s="197">
        <f>ROUND(I177*H177,3)</f>
        <v>0</v>
      </c>
      <c r="K177" s="199"/>
      <c r="L177" s="36"/>
      <c r="M177" s="200" t="s">
        <v>1</v>
      </c>
      <c r="N177" s="201" t="s">
        <v>40</v>
      </c>
      <c r="O177" s="79"/>
      <c r="P177" s="202">
        <f>O177*H177</f>
        <v>0</v>
      </c>
      <c r="Q177" s="202">
        <v>0</v>
      </c>
      <c r="R177" s="202">
        <f>Q177*H177</f>
        <v>0</v>
      </c>
      <c r="S177" s="202">
        <v>0</v>
      </c>
      <c r="T177" s="203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4" t="s">
        <v>184</v>
      </c>
      <c r="AT177" s="204" t="s">
        <v>180</v>
      </c>
      <c r="AU177" s="204" t="s">
        <v>155</v>
      </c>
      <c r="AY177" s="16" t="s">
        <v>177</v>
      </c>
      <c r="BE177" s="205">
        <f>IF(N177="základná",J177,0)</f>
        <v>0</v>
      </c>
      <c r="BF177" s="205">
        <f>IF(N177="znížená",J177,0)</f>
        <v>0</v>
      </c>
      <c r="BG177" s="205">
        <f>IF(N177="zákl. prenesená",J177,0)</f>
        <v>0</v>
      </c>
      <c r="BH177" s="205">
        <f>IF(N177="zníž. prenesená",J177,0)</f>
        <v>0</v>
      </c>
      <c r="BI177" s="205">
        <f>IF(N177="nulová",J177,0)</f>
        <v>0</v>
      </c>
      <c r="BJ177" s="16" t="s">
        <v>155</v>
      </c>
      <c r="BK177" s="206">
        <f>ROUND(I177*H177,3)</f>
        <v>0</v>
      </c>
      <c r="BL177" s="16" t="s">
        <v>184</v>
      </c>
      <c r="BM177" s="204" t="s">
        <v>4073</v>
      </c>
    </row>
    <row r="178" s="2" customFormat="1" ht="16.5" customHeight="1">
      <c r="A178" s="35"/>
      <c r="B178" s="157"/>
      <c r="C178" s="193" t="s">
        <v>376</v>
      </c>
      <c r="D178" s="193" t="s">
        <v>180</v>
      </c>
      <c r="E178" s="194" t="s">
        <v>3902</v>
      </c>
      <c r="F178" s="195" t="s">
        <v>3903</v>
      </c>
      <c r="G178" s="196" t="s">
        <v>812</v>
      </c>
      <c r="H178" s="198"/>
      <c r="I178" s="198"/>
      <c r="J178" s="197">
        <f>ROUND(I178*H178,3)</f>
        <v>0</v>
      </c>
      <c r="K178" s="199"/>
      <c r="L178" s="36"/>
      <c r="M178" s="200" t="s">
        <v>1</v>
      </c>
      <c r="N178" s="201" t="s">
        <v>40</v>
      </c>
      <c r="O178" s="79"/>
      <c r="P178" s="202">
        <f>O178*H178</f>
        <v>0</v>
      </c>
      <c r="Q178" s="202">
        <v>0</v>
      </c>
      <c r="R178" s="202">
        <f>Q178*H178</f>
        <v>0</v>
      </c>
      <c r="S178" s="202">
        <v>0</v>
      </c>
      <c r="T178" s="203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4" t="s">
        <v>184</v>
      </c>
      <c r="AT178" s="204" t="s">
        <v>180</v>
      </c>
      <c r="AU178" s="204" t="s">
        <v>155</v>
      </c>
      <c r="AY178" s="16" t="s">
        <v>177</v>
      </c>
      <c r="BE178" s="205">
        <f>IF(N178="základná",J178,0)</f>
        <v>0</v>
      </c>
      <c r="BF178" s="205">
        <f>IF(N178="znížená",J178,0)</f>
        <v>0</v>
      </c>
      <c r="BG178" s="205">
        <f>IF(N178="zákl. prenesená",J178,0)</f>
        <v>0</v>
      </c>
      <c r="BH178" s="205">
        <f>IF(N178="zníž. prenesená",J178,0)</f>
        <v>0</v>
      </c>
      <c r="BI178" s="205">
        <f>IF(N178="nulová",J178,0)</f>
        <v>0</v>
      </c>
      <c r="BJ178" s="16" t="s">
        <v>155</v>
      </c>
      <c r="BK178" s="206">
        <f>ROUND(I178*H178,3)</f>
        <v>0</v>
      </c>
      <c r="BL178" s="16" t="s">
        <v>184</v>
      </c>
      <c r="BM178" s="204" t="s">
        <v>4074</v>
      </c>
    </row>
    <row r="179" s="2" customFormat="1" ht="16.5" customHeight="1">
      <c r="A179" s="35"/>
      <c r="B179" s="157"/>
      <c r="C179" s="193" t="s">
        <v>382</v>
      </c>
      <c r="D179" s="193" t="s">
        <v>180</v>
      </c>
      <c r="E179" s="194" t="s">
        <v>3905</v>
      </c>
      <c r="F179" s="195" t="s">
        <v>3906</v>
      </c>
      <c r="G179" s="196" t="s">
        <v>812</v>
      </c>
      <c r="H179" s="198"/>
      <c r="I179" s="198"/>
      <c r="J179" s="197">
        <f>ROUND(I179*H179,3)</f>
        <v>0</v>
      </c>
      <c r="K179" s="199"/>
      <c r="L179" s="36"/>
      <c r="M179" s="200" t="s">
        <v>1</v>
      </c>
      <c r="N179" s="201" t="s">
        <v>40</v>
      </c>
      <c r="O179" s="79"/>
      <c r="P179" s="202">
        <f>O179*H179</f>
        <v>0</v>
      </c>
      <c r="Q179" s="202">
        <v>0</v>
      </c>
      <c r="R179" s="202">
        <f>Q179*H179</f>
        <v>0</v>
      </c>
      <c r="S179" s="202">
        <v>0</v>
      </c>
      <c r="T179" s="203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4" t="s">
        <v>184</v>
      </c>
      <c r="AT179" s="204" t="s">
        <v>180</v>
      </c>
      <c r="AU179" s="204" t="s">
        <v>155</v>
      </c>
      <c r="AY179" s="16" t="s">
        <v>177</v>
      </c>
      <c r="BE179" s="205">
        <f>IF(N179="základná",J179,0)</f>
        <v>0</v>
      </c>
      <c r="BF179" s="205">
        <f>IF(N179="znížená",J179,0)</f>
        <v>0</v>
      </c>
      <c r="BG179" s="205">
        <f>IF(N179="zákl. prenesená",J179,0)</f>
        <v>0</v>
      </c>
      <c r="BH179" s="205">
        <f>IF(N179="zníž. prenesená",J179,0)</f>
        <v>0</v>
      </c>
      <c r="BI179" s="205">
        <f>IF(N179="nulová",J179,0)</f>
        <v>0</v>
      </c>
      <c r="BJ179" s="16" t="s">
        <v>155</v>
      </c>
      <c r="BK179" s="206">
        <f>ROUND(I179*H179,3)</f>
        <v>0</v>
      </c>
      <c r="BL179" s="16" t="s">
        <v>184</v>
      </c>
      <c r="BM179" s="204" t="s">
        <v>4075</v>
      </c>
    </row>
    <row r="180" s="12" customFormat="1" ht="25.92" customHeight="1">
      <c r="A180" s="12"/>
      <c r="B180" s="180"/>
      <c r="C180" s="12"/>
      <c r="D180" s="181" t="s">
        <v>73</v>
      </c>
      <c r="E180" s="182" t="s">
        <v>154</v>
      </c>
      <c r="F180" s="182" t="s">
        <v>1322</v>
      </c>
      <c r="G180" s="12"/>
      <c r="H180" s="12"/>
      <c r="I180" s="183"/>
      <c r="J180" s="184">
        <f>BK180</f>
        <v>0</v>
      </c>
      <c r="K180" s="12"/>
      <c r="L180" s="180"/>
      <c r="M180" s="185"/>
      <c r="N180" s="186"/>
      <c r="O180" s="186"/>
      <c r="P180" s="187">
        <f>SUM(P181:P188)</f>
        <v>0</v>
      </c>
      <c r="Q180" s="186"/>
      <c r="R180" s="187">
        <f>SUM(R181:R188)</f>
        <v>0</v>
      </c>
      <c r="S180" s="186"/>
      <c r="T180" s="188">
        <f>SUM(T181:T188)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181" t="s">
        <v>197</v>
      </c>
      <c r="AT180" s="189" t="s">
        <v>73</v>
      </c>
      <c r="AU180" s="189" t="s">
        <v>74</v>
      </c>
      <c r="AY180" s="181" t="s">
        <v>177</v>
      </c>
      <c r="BK180" s="190">
        <f>SUM(BK181:BK188)</f>
        <v>0</v>
      </c>
    </row>
    <row r="181" s="2" customFormat="1" ht="16.5" customHeight="1">
      <c r="A181" s="35"/>
      <c r="B181" s="157"/>
      <c r="C181" s="193" t="s">
        <v>386</v>
      </c>
      <c r="D181" s="193" t="s">
        <v>180</v>
      </c>
      <c r="E181" s="194" t="s">
        <v>1324</v>
      </c>
      <c r="F181" s="195" t="s">
        <v>1</v>
      </c>
      <c r="G181" s="196" t="s">
        <v>1302</v>
      </c>
      <c r="H181" s="197">
        <v>0</v>
      </c>
      <c r="I181" s="198"/>
      <c r="J181" s="197">
        <f>ROUND(I181*H181,3)</f>
        <v>0</v>
      </c>
      <c r="K181" s="199"/>
      <c r="L181" s="36"/>
      <c r="M181" s="200" t="s">
        <v>1</v>
      </c>
      <c r="N181" s="201" t="s">
        <v>40</v>
      </c>
      <c r="O181" s="79"/>
      <c r="P181" s="202">
        <f>O181*H181</f>
        <v>0</v>
      </c>
      <c r="Q181" s="202">
        <v>0</v>
      </c>
      <c r="R181" s="202">
        <f>Q181*H181</f>
        <v>0</v>
      </c>
      <c r="S181" s="202">
        <v>0</v>
      </c>
      <c r="T181" s="203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4" t="s">
        <v>1303</v>
      </c>
      <c r="AT181" s="204" t="s">
        <v>180</v>
      </c>
      <c r="AU181" s="204" t="s">
        <v>82</v>
      </c>
      <c r="AY181" s="16" t="s">
        <v>177</v>
      </c>
      <c r="BE181" s="205">
        <f>IF(N181="základná",J181,0)</f>
        <v>0</v>
      </c>
      <c r="BF181" s="205">
        <f>IF(N181="znížená",J181,0)</f>
        <v>0</v>
      </c>
      <c r="BG181" s="205">
        <f>IF(N181="zákl. prenesená",J181,0)</f>
        <v>0</v>
      </c>
      <c r="BH181" s="205">
        <f>IF(N181="zníž. prenesená",J181,0)</f>
        <v>0</v>
      </c>
      <c r="BI181" s="205">
        <f>IF(N181="nulová",J181,0)</f>
        <v>0</v>
      </c>
      <c r="BJ181" s="16" t="s">
        <v>155</v>
      </c>
      <c r="BK181" s="206">
        <f>ROUND(I181*H181,3)</f>
        <v>0</v>
      </c>
      <c r="BL181" s="16" t="s">
        <v>1303</v>
      </c>
      <c r="BM181" s="204" t="s">
        <v>4076</v>
      </c>
    </row>
    <row r="182" s="2" customFormat="1" ht="16.5" customHeight="1">
      <c r="A182" s="35"/>
      <c r="B182" s="157"/>
      <c r="C182" s="193" t="s">
        <v>390</v>
      </c>
      <c r="D182" s="193" t="s">
        <v>180</v>
      </c>
      <c r="E182" s="194" t="s">
        <v>1324</v>
      </c>
      <c r="F182" s="195" t="s">
        <v>1</v>
      </c>
      <c r="G182" s="196" t="s">
        <v>1302</v>
      </c>
      <c r="H182" s="197">
        <v>0</v>
      </c>
      <c r="I182" s="198"/>
      <c r="J182" s="197">
        <f>ROUND(I182*H182,3)</f>
        <v>0</v>
      </c>
      <c r="K182" s="199"/>
      <c r="L182" s="36"/>
      <c r="M182" s="200" t="s">
        <v>1</v>
      </c>
      <c r="N182" s="201" t="s">
        <v>40</v>
      </c>
      <c r="O182" s="79"/>
      <c r="P182" s="202">
        <f>O182*H182</f>
        <v>0</v>
      </c>
      <c r="Q182" s="202">
        <v>0</v>
      </c>
      <c r="R182" s="202">
        <f>Q182*H182</f>
        <v>0</v>
      </c>
      <c r="S182" s="202">
        <v>0</v>
      </c>
      <c r="T182" s="203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4" t="s">
        <v>1303</v>
      </c>
      <c r="AT182" s="204" t="s">
        <v>180</v>
      </c>
      <c r="AU182" s="204" t="s">
        <v>82</v>
      </c>
      <c r="AY182" s="16" t="s">
        <v>177</v>
      </c>
      <c r="BE182" s="205">
        <f>IF(N182="základná",J182,0)</f>
        <v>0</v>
      </c>
      <c r="BF182" s="205">
        <f>IF(N182="znížená",J182,0)</f>
        <v>0</v>
      </c>
      <c r="BG182" s="205">
        <f>IF(N182="zákl. prenesená",J182,0)</f>
        <v>0</v>
      </c>
      <c r="BH182" s="205">
        <f>IF(N182="zníž. prenesená",J182,0)</f>
        <v>0</v>
      </c>
      <c r="BI182" s="205">
        <f>IF(N182="nulová",J182,0)</f>
        <v>0</v>
      </c>
      <c r="BJ182" s="16" t="s">
        <v>155</v>
      </c>
      <c r="BK182" s="206">
        <f>ROUND(I182*H182,3)</f>
        <v>0</v>
      </c>
      <c r="BL182" s="16" t="s">
        <v>1303</v>
      </c>
      <c r="BM182" s="204" t="s">
        <v>4077</v>
      </c>
    </row>
    <row r="183" s="2" customFormat="1" ht="16.5" customHeight="1">
      <c r="A183" s="35"/>
      <c r="B183" s="157"/>
      <c r="C183" s="193" t="s">
        <v>394</v>
      </c>
      <c r="D183" s="193" t="s">
        <v>180</v>
      </c>
      <c r="E183" s="194" t="s">
        <v>1324</v>
      </c>
      <c r="F183" s="195" t="s">
        <v>1</v>
      </c>
      <c r="G183" s="196" t="s">
        <v>1302</v>
      </c>
      <c r="H183" s="197">
        <v>0</v>
      </c>
      <c r="I183" s="198"/>
      <c r="J183" s="197">
        <f>ROUND(I183*H183,3)</f>
        <v>0</v>
      </c>
      <c r="K183" s="199"/>
      <c r="L183" s="36"/>
      <c r="M183" s="200" t="s">
        <v>1</v>
      </c>
      <c r="N183" s="201" t="s">
        <v>40</v>
      </c>
      <c r="O183" s="79"/>
      <c r="P183" s="202">
        <f>O183*H183</f>
        <v>0</v>
      </c>
      <c r="Q183" s="202">
        <v>0</v>
      </c>
      <c r="R183" s="202">
        <f>Q183*H183</f>
        <v>0</v>
      </c>
      <c r="S183" s="202">
        <v>0</v>
      </c>
      <c r="T183" s="203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4" t="s">
        <v>1303</v>
      </c>
      <c r="AT183" s="204" t="s">
        <v>180</v>
      </c>
      <c r="AU183" s="204" t="s">
        <v>82</v>
      </c>
      <c r="AY183" s="16" t="s">
        <v>177</v>
      </c>
      <c r="BE183" s="205">
        <f>IF(N183="základná",J183,0)</f>
        <v>0</v>
      </c>
      <c r="BF183" s="205">
        <f>IF(N183="znížená",J183,0)</f>
        <v>0</v>
      </c>
      <c r="BG183" s="205">
        <f>IF(N183="zákl. prenesená",J183,0)</f>
        <v>0</v>
      </c>
      <c r="BH183" s="205">
        <f>IF(N183="zníž. prenesená",J183,0)</f>
        <v>0</v>
      </c>
      <c r="BI183" s="205">
        <f>IF(N183="nulová",J183,0)</f>
        <v>0</v>
      </c>
      <c r="BJ183" s="16" t="s">
        <v>155</v>
      </c>
      <c r="BK183" s="206">
        <f>ROUND(I183*H183,3)</f>
        <v>0</v>
      </c>
      <c r="BL183" s="16" t="s">
        <v>1303</v>
      </c>
      <c r="BM183" s="204" t="s">
        <v>4078</v>
      </c>
    </row>
    <row r="184" s="2" customFormat="1" ht="16.5" customHeight="1">
      <c r="A184" s="35"/>
      <c r="B184" s="157"/>
      <c r="C184" s="193" t="s">
        <v>400</v>
      </c>
      <c r="D184" s="193" t="s">
        <v>180</v>
      </c>
      <c r="E184" s="194" t="s">
        <v>1324</v>
      </c>
      <c r="F184" s="195" t="s">
        <v>1</v>
      </c>
      <c r="G184" s="196" t="s">
        <v>1302</v>
      </c>
      <c r="H184" s="197">
        <v>0</v>
      </c>
      <c r="I184" s="198"/>
      <c r="J184" s="197">
        <f>ROUND(I184*H184,3)</f>
        <v>0</v>
      </c>
      <c r="K184" s="199"/>
      <c r="L184" s="36"/>
      <c r="M184" s="200" t="s">
        <v>1</v>
      </c>
      <c r="N184" s="201" t="s">
        <v>40</v>
      </c>
      <c r="O184" s="79"/>
      <c r="P184" s="202">
        <f>O184*H184</f>
        <v>0</v>
      </c>
      <c r="Q184" s="202">
        <v>0</v>
      </c>
      <c r="R184" s="202">
        <f>Q184*H184</f>
        <v>0</v>
      </c>
      <c r="S184" s="202">
        <v>0</v>
      </c>
      <c r="T184" s="203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4" t="s">
        <v>1303</v>
      </c>
      <c r="AT184" s="204" t="s">
        <v>180</v>
      </c>
      <c r="AU184" s="204" t="s">
        <v>82</v>
      </c>
      <c r="AY184" s="16" t="s">
        <v>177</v>
      </c>
      <c r="BE184" s="205">
        <f>IF(N184="základná",J184,0)</f>
        <v>0</v>
      </c>
      <c r="BF184" s="205">
        <f>IF(N184="znížená",J184,0)</f>
        <v>0</v>
      </c>
      <c r="BG184" s="205">
        <f>IF(N184="zákl. prenesená",J184,0)</f>
        <v>0</v>
      </c>
      <c r="BH184" s="205">
        <f>IF(N184="zníž. prenesená",J184,0)</f>
        <v>0</v>
      </c>
      <c r="BI184" s="205">
        <f>IF(N184="nulová",J184,0)</f>
        <v>0</v>
      </c>
      <c r="BJ184" s="16" t="s">
        <v>155</v>
      </c>
      <c r="BK184" s="206">
        <f>ROUND(I184*H184,3)</f>
        <v>0</v>
      </c>
      <c r="BL184" s="16" t="s">
        <v>1303</v>
      </c>
      <c r="BM184" s="204" t="s">
        <v>4079</v>
      </c>
    </row>
    <row r="185" s="2" customFormat="1" ht="16.5" customHeight="1">
      <c r="A185" s="35"/>
      <c r="B185" s="157"/>
      <c r="C185" s="193" t="s">
        <v>404</v>
      </c>
      <c r="D185" s="193" t="s">
        <v>180</v>
      </c>
      <c r="E185" s="194" t="s">
        <v>1333</v>
      </c>
      <c r="F185" s="195" t="s">
        <v>1</v>
      </c>
      <c r="G185" s="196" t="s">
        <v>1302</v>
      </c>
      <c r="H185" s="197">
        <v>0</v>
      </c>
      <c r="I185" s="198"/>
      <c r="J185" s="197">
        <f>ROUND(I185*H185,3)</f>
        <v>0</v>
      </c>
      <c r="K185" s="199"/>
      <c r="L185" s="36"/>
      <c r="M185" s="200" t="s">
        <v>1</v>
      </c>
      <c r="N185" s="201" t="s">
        <v>40</v>
      </c>
      <c r="O185" s="79"/>
      <c r="P185" s="202">
        <f>O185*H185</f>
        <v>0</v>
      </c>
      <c r="Q185" s="202">
        <v>0</v>
      </c>
      <c r="R185" s="202">
        <f>Q185*H185</f>
        <v>0</v>
      </c>
      <c r="S185" s="202">
        <v>0</v>
      </c>
      <c r="T185" s="203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4" t="s">
        <v>1303</v>
      </c>
      <c r="AT185" s="204" t="s">
        <v>180</v>
      </c>
      <c r="AU185" s="204" t="s">
        <v>82</v>
      </c>
      <c r="AY185" s="16" t="s">
        <v>177</v>
      </c>
      <c r="BE185" s="205">
        <f>IF(N185="základná",J185,0)</f>
        <v>0</v>
      </c>
      <c r="BF185" s="205">
        <f>IF(N185="znížená",J185,0)</f>
        <v>0</v>
      </c>
      <c r="BG185" s="205">
        <f>IF(N185="zákl. prenesená",J185,0)</f>
        <v>0</v>
      </c>
      <c r="BH185" s="205">
        <f>IF(N185="zníž. prenesená",J185,0)</f>
        <v>0</v>
      </c>
      <c r="BI185" s="205">
        <f>IF(N185="nulová",J185,0)</f>
        <v>0</v>
      </c>
      <c r="BJ185" s="16" t="s">
        <v>155</v>
      </c>
      <c r="BK185" s="206">
        <f>ROUND(I185*H185,3)</f>
        <v>0</v>
      </c>
      <c r="BL185" s="16" t="s">
        <v>1303</v>
      </c>
      <c r="BM185" s="204" t="s">
        <v>4080</v>
      </c>
    </row>
    <row r="186" s="2" customFormat="1" ht="16.5" customHeight="1">
      <c r="A186" s="35"/>
      <c r="B186" s="157"/>
      <c r="C186" s="193" t="s">
        <v>408</v>
      </c>
      <c r="D186" s="193" t="s">
        <v>180</v>
      </c>
      <c r="E186" s="194" t="s">
        <v>1333</v>
      </c>
      <c r="F186" s="195" t="s">
        <v>1</v>
      </c>
      <c r="G186" s="196" t="s">
        <v>1302</v>
      </c>
      <c r="H186" s="197">
        <v>0</v>
      </c>
      <c r="I186" s="198"/>
      <c r="J186" s="197">
        <f>ROUND(I186*H186,3)</f>
        <v>0</v>
      </c>
      <c r="K186" s="199"/>
      <c r="L186" s="36"/>
      <c r="M186" s="200" t="s">
        <v>1</v>
      </c>
      <c r="N186" s="201" t="s">
        <v>40</v>
      </c>
      <c r="O186" s="79"/>
      <c r="P186" s="202">
        <f>O186*H186</f>
        <v>0</v>
      </c>
      <c r="Q186" s="202">
        <v>0</v>
      </c>
      <c r="R186" s="202">
        <f>Q186*H186</f>
        <v>0</v>
      </c>
      <c r="S186" s="202">
        <v>0</v>
      </c>
      <c r="T186" s="203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4" t="s">
        <v>1303</v>
      </c>
      <c r="AT186" s="204" t="s">
        <v>180</v>
      </c>
      <c r="AU186" s="204" t="s">
        <v>82</v>
      </c>
      <c r="AY186" s="16" t="s">
        <v>177</v>
      </c>
      <c r="BE186" s="205">
        <f>IF(N186="základná",J186,0)</f>
        <v>0</v>
      </c>
      <c r="BF186" s="205">
        <f>IF(N186="znížená",J186,0)</f>
        <v>0</v>
      </c>
      <c r="BG186" s="205">
        <f>IF(N186="zákl. prenesená",J186,0)</f>
        <v>0</v>
      </c>
      <c r="BH186" s="205">
        <f>IF(N186="zníž. prenesená",J186,0)</f>
        <v>0</v>
      </c>
      <c r="BI186" s="205">
        <f>IF(N186="nulová",J186,0)</f>
        <v>0</v>
      </c>
      <c r="BJ186" s="16" t="s">
        <v>155</v>
      </c>
      <c r="BK186" s="206">
        <f>ROUND(I186*H186,3)</f>
        <v>0</v>
      </c>
      <c r="BL186" s="16" t="s">
        <v>1303</v>
      </c>
      <c r="BM186" s="204" t="s">
        <v>4081</v>
      </c>
    </row>
    <row r="187" s="2" customFormat="1" ht="16.5" customHeight="1">
      <c r="A187" s="35"/>
      <c r="B187" s="157"/>
      <c r="C187" s="193" t="s">
        <v>415</v>
      </c>
      <c r="D187" s="193" t="s">
        <v>180</v>
      </c>
      <c r="E187" s="194" t="s">
        <v>1333</v>
      </c>
      <c r="F187" s="195" t="s">
        <v>1</v>
      </c>
      <c r="G187" s="196" t="s">
        <v>1302</v>
      </c>
      <c r="H187" s="197">
        <v>0</v>
      </c>
      <c r="I187" s="198"/>
      <c r="J187" s="197">
        <f>ROUND(I187*H187,3)</f>
        <v>0</v>
      </c>
      <c r="K187" s="199"/>
      <c r="L187" s="36"/>
      <c r="M187" s="200" t="s">
        <v>1</v>
      </c>
      <c r="N187" s="201" t="s">
        <v>40</v>
      </c>
      <c r="O187" s="79"/>
      <c r="P187" s="202">
        <f>O187*H187</f>
        <v>0</v>
      </c>
      <c r="Q187" s="202">
        <v>0</v>
      </c>
      <c r="R187" s="202">
        <f>Q187*H187</f>
        <v>0</v>
      </c>
      <c r="S187" s="202">
        <v>0</v>
      </c>
      <c r="T187" s="203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04" t="s">
        <v>1303</v>
      </c>
      <c r="AT187" s="204" t="s">
        <v>180</v>
      </c>
      <c r="AU187" s="204" t="s">
        <v>82</v>
      </c>
      <c r="AY187" s="16" t="s">
        <v>177</v>
      </c>
      <c r="BE187" s="205">
        <f>IF(N187="základná",J187,0)</f>
        <v>0</v>
      </c>
      <c r="BF187" s="205">
        <f>IF(N187="znížená",J187,0)</f>
        <v>0</v>
      </c>
      <c r="BG187" s="205">
        <f>IF(N187="zákl. prenesená",J187,0)</f>
        <v>0</v>
      </c>
      <c r="BH187" s="205">
        <f>IF(N187="zníž. prenesená",J187,0)</f>
        <v>0</v>
      </c>
      <c r="BI187" s="205">
        <f>IF(N187="nulová",J187,0)</f>
        <v>0</v>
      </c>
      <c r="BJ187" s="16" t="s">
        <v>155</v>
      </c>
      <c r="BK187" s="206">
        <f>ROUND(I187*H187,3)</f>
        <v>0</v>
      </c>
      <c r="BL187" s="16" t="s">
        <v>1303</v>
      </c>
      <c r="BM187" s="204" t="s">
        <v>4082</v>
      </c>
    </row>
    <row r="188" s="2" customFormat="1" ht="16.5" customHeight="1">
      <c r="A188" s="35"/>
      <c r="B188" s="157"/>
      <c r="C188" s="193" t="s">
        <v>421</v>
      </c>
      <c r="D188" s="193" t="s">
        <v>180</v>
      </c>
      <c r="E188" s="194" t="s">
        <v>1333</v>
      </c>
      <c r="F188" s="195" t="s">
        <v>1</v>
      </c>
      <c r="G188" s="196" t="s">
        <v>1302</v>
      </c>
      <c r="H188" s="197">
        <v>0</v>
      </c>
      <c r="I188" s="198"/>
      <c r="J188" s="197">
        <f>ROUND(I188*H188,3)</f>
        <v>0</v>
      </c>
      <c r="K188" s="199"/>
      <c r="L188" s="36"/>
      <c r="M188" s="207" t="s">
        <v>1</v>
      </c>
      <c r="N188" s="208" t="s">
        <v>40</v>
      </c>
      <c r="O188" s="209"/>
      <c r="P188" s="210">
        <f>O188*H188</f>
        <v>0</v>
      </c>
      <c r="Q188" s="210">
        <v>0</v>
      </c>
      <c r="R188" s="210">
        <f>Q188*H188</f>
        <v>0</v>
      </c>
      <c r="S188" s="210">
        <v>0</v>
      </c>
      <c r="T188" s="211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4" t="s">
        <v>1303</v>
      </c>
      <c r="AT188" s="204" t="s">
        <v>180</v>
      </c>
      <c r="AU188" s="204" t="s">
        <v>82</v>
      </c>
      <c r="AY188" s="16" t="s">
        <v>177</v>
      </c>
      <c r="BE188" s="205">
        <f>IF(N188="základná",J188,0)</f>
        <v>0</v>
      </c>
      <c r="BF188" s="205">
        <f>IF(N188="znížená",J188,0)</f>
        <v>0</v>
      </c>
      <c r="BG188" s="205">
        <f>IF(N188="zákl. prenesená",J188,0)</f>
        <v>0</v>
      </c>
      <c r="BH188" s="205">
        <f>IF(N188="zníž. prenesená",J188,0)</f>
        <v>0</v>
      </c>
      <c r="BI188" s="205">
        <f>IF(N188="nulová",J188,0)</f>
        <v>0</v>
      </c>
      <c r="BJ188" s="16" t="s">
        <v>155</v>
      </c>
      <c r="BK188" s="206">
        <f>ROUND(I188*H188,3)</f>
        <v>0</v>
      </c>
      <c r="BL188" s="16" t="s">
        <v>1303</v>
      </c>
      <c r="BM188" s="204" t="s">
        <v>4083</v>
      </c>
    </row>
    <row r="189" s="2" customFormat="1" ht="6.96" customHeight="1">
      <c r="A189" s="35"/>
      <c r="B189" s="62"/>
      <c r="C189" s="63"/>
      <c r="D189" s="63"/>
      <c r="E189" s="63"/>
      <c r="F189" s="63"/>
      <c r="G189" s="63"/>
      <c r="H189" s="63"/>
      <c r="I189" s="63"/>
      <c r="J189" s="63"/>
      <c r="K189" s="63"/>
      <c r="L189" s="36"/>
      <c r="M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</row>
  </sheetData>
  <autoFilter ref="C128:K188"/>
  <mergeCells count="14">
    <mergeCell ref="E7:H7"/>
    <mergeCell ref="E9:H9"/>
    <mergeCell ref="E18:H18"/>
    <mergeCell ref="E27:H27"/>
    <mergeCell ref="E85:H85"/>
    <mergeCell ref="E87:H87"/>
    <mergeCell ref="D103:F103"/>
    <mergeCell ref="D104:F104"/>
    <mergeCell ref="D105:F105"/>
    <mergeCell ref="D106:F106"/>
    <mergeCell ref="D107:F10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5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113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="1" customFormat="1" ht="24.96" customHeight="1">
      <c r="B4" s="19"/>
      <c r="D4" s="20" t="s">
        <v>126</v>
      </c>
      <c r="L4" s="19"/>
      <c r="M4" s="122" t="s">
        <v>9</v>
      </c>
      <c r="AT4" s="16" t="s">
        <v>3</v>
      </c>
    </row>
    <row r="5" s="1" customFormat="1" ht="6.96" customHeight="1">
      <c r="B5" s="19"/>
      <c r="L5" s="19"/>
    </row>
    <row r="6" s="1" customFormat="1" ht="12" customHeight="1">
      <c r="B6" s="19"/>
      <c r="D6" s="29" t="s">
        <v>14</v>
      </c>
      <c r="L6" s="19"/>
    </row>
    <row r="7" s="1" customFormat="1" ht="16.5" customHeight="1">
      <c r="B7" s="19"/>
      <c r="E7" s="123" t="str">
        <f>'Rekapitulácia stavby'!K6</f>
        <v xml:space="preserve">Športová hala Angels Aréna  Rekonštrukcia a Modernizácia</v>
      </c>
      <c r="F7" s="29"/>
      <c r="G7" s="29"/>
      <c r="H7" s="29"/>
      <c r="L7" s="19"/>
    </row>
    <row r="8" s="2" customFormat="1" ht="12" customHeight="1">
      <c r="A8" s="35"/>
      <c r="B8" s="36"/>
      <c r="C8" s="35"/>
      <c r="D8" s="29" t="s">
        <v>127</v>
      </c>
      <c r="E8" s="35"/>
      <c r="F8" s="35"/>
      <c r="G8" s="35"/>
      <c r="H8" s="35"/>
      <c r="I8" s="35"/>
      <c r="J8" s="35"/>
      <c r="K8" s="35"/>
      <c r="L8" s="5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36"/>
      <c r="C9" s="35"/>
      <c r="D9" s="35"/>
      <c r="E9" s="69" t="s">
        <v>4084</v>
      </c>
      <c r="F9" s="35"/>
      <c r="G9" s="35"/>
      <c r="H9" s="35"/>
      <c r="I9" s="35"/>
      <c r="J9" s="35"/>
      <c r="K9" s="35"/>
      <c r="L9" s="5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5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36"/>
      <c r="C11" s="35"/>
      <c r="D11" s="29" t="s">
        <v>16</v>
      </c>
      <c r="E11" s="35"/>
      <c r="F11" s="24" t="s">
        <v>1</v>
      </c>
      <c r="G11" s="35"/>
      <c r="H11" s="35"/>
      <c r="I11" s="29" t="s">
        <v>17</v>
      </c>
      <c r="J11" s="24" t="s">
        <v>1</v>
      </c>
      <c r="K11" s="35"/>
      <c r="L11" s="5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36"/>
      <c r="C12" s="35"/>
      <c r="D12" s="29" t="s">
        <v>18</v>
      </c>
      <c r="E12" s="35"/>
      <c r="F12" s="24" t="s">
        <v>19</v>
      </c>
      <c r="G12" s="35"/>
      <c r="H12" s="35"/>
      <c r="I12" s="29" t="s">
        <v>20</v>
      </c>
      <c r="J12" s="71" t="str">
        <f>'Rekapitulácia stavby'!AN8</f>
        <v>16. 7. 2021</v>
      </c>
      <c r="K12" s="35"/>
      <c r="L12" s="5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5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36"/>
      <c r="C14" s="35"/>
      <c r="D14" s="29" t="s">
        <v>22</v>
      </c>
      <c r="E14" s="35"/>
      <c r="F14" s="35"/>
      <c r="G14" s="35"/>
      <c r="H14" s="35"/>
      <c r="I14" s="29" t="s">
        <v>23</v>
      </c>
      <c r="J14" s="24" t="s">
        <v>1</v>
      </c>
      <c r="K14" s="35"/>
      <c r="L14" s="5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36"/>
      <c r="C15" s="35"/>
      <c r="D15" s="35"/>
      <c r="E15" s="24" t="s">
        <v>24</v>
      </c>
      <c r="F15" s="35"/>
      <c r="G15" s="35"/>
      <c r="H15" s="35"/>
      <c r="I15" s="29" t="s">
        <v>25</v>
      </c>
      <c r="J15" s="24" t="s">
        <v>1</v>
      </c>
      <c r="K15" s="35"/>
      <c r="L15" s="5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5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36"/>
      <c r="C17" s="35"/>
      <c r="D17" s="29" t="s">
        <v>26</v>
      </c>
      <c r="E17" s="35"/>
      <c r="F17" s="35"/>
      <c r="G17" s="35"/>
      <c r="H17" s="35"/>
      <c r="I17" s="29" t="s">
        <v>23</v>
      </c>
      <c r="J17" s="30" t="str">
        <f>'Rekapitulácia stavby'!AN13</f>
        <v>Vyplň údaj</v>
      </c>
      <c r="K17" s="35"/>
      <c r="L17" s="5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36"/>
      <c r="C18" s="35"/>
      <c r="D18" s="35"/>
      <c r="E18" s="30" t="str">
        <f>'Rekapitulácia stavby'!E14</f>
        <v>Vyplň údaj</v>
      </c>
      <c r="F18" s="24"/>
      <c r="G18" s="24"/>
      <c r="H18" s="24"/>
      <c r="I18" s="29" t="s">
        <v>25</v>
      </c>
      <c r="J18" s="30" t="str">
        <f>'Rekapitulácia stavby'!AN14</f>
        <v>Vyplň údaj</v>
      </c>
      <c r="K18" s="35"/>
      <c r="L18" s="5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5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36"/>
      <c r="C20" s="35"/>
      <c r="D20" s="29" t="s">
        <v>28</v>
      </c>
      <c r="E20" s="35"/>
      <c r="F20" s="35"/>
      <c r="G20" s="35"/>
      <c r="H20" s="35"/>
      <c r="I20" s="29" t="s">
        <v>23</v>
      </c>
      <c r="J20" s="24" t="str">
        <f>IF('Rekapitulácia stavby'!AN16="","",'Rekapitulácia stavby'!AN16)</f>
        <v/>
      </c>
      <c r="K20" s="35"/>
      <c r="L20" s="5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36"/>
      <c r="C21" s="35"/>
      <c r="D21" s="35"/>
      <c r="E21" s="24" t="str">
        <f>IF('Rekapitulácia stavby'!E17="","",'Rekapitulácia stavby'!E17)</f>
        <v xml:space="preserve"> </v>
      </c>
      <c r="F21" s="35"/>
      <c r="G21" s="35"/>
      <c r="H21" s="35"/>
      <c r="I21" s="29" t="s">
        <v>25</v>
      </c>
      <c r="J21" s="24" t="str">
        <f>IF('Rekapitulácia stavby'!AN17="","",'Rekapitulácia stavby'!AN17)</f>
        <v/>
      </c>
      <c r="K21" s="35"/>
      <c r="L21" s="5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5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36"/>
      <c r="C23" s="35"/>
      <c r="D23" s="29" t="s">
        <v>32</v>
      </c>
      <c r="E23" s="35"/>
      <c r="F23" s="35"/>
      <c r="G23" s="35"/>
      <c r="H23" s="35"/>
      <c r="I23" s="29" t="s">
        <v>23</v>
      </c>
      <c r="J23" s="24" t="str">
        <f>IF('Rekapitulácia stavby'!AN19="","",'Rekapitulácia stavby'!AN19)</f>
        <v/>
      </c>
      <c r="K23" s="35"/>
      <c r="L23" s="5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36"/>
      <c r="C24" s="35"/>
      <c r="D24" s="35"/>
      <c r="E24" s="24" t="str">
        <f>IF('Rekapitulácia stavby'!E20="","",'Rekapitulácia stavby'!E20)</f>
        <v xml:space="preserve"> </v>
      </c>
      <c r="F24" s="35"/>
      <c r="G24" s="35"/>
      <c r="H24" s="35"/>
      <c r="I24" s="29" t="s">
        <v>25</v>
      </c>
      <c r="J24" s="24" t="str">
        <f>IF('Rekapitulácia stavby'!AN20="","",'Rekapitulácia stavby'!AN20)</f>
        <v/>
      </c>
      <c r="K24" s="35"/>
      <c r="L24" s="5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5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36"/>
      <c r="C26" s="35"/>
      <c r="D26" s="29" t="s">
        <v>33</v>
      </c>
      <c r="E26" s="35"/>
      <c r="F26" s="35"/>
      <c r="G26" s="35"/>
      <c r="H26" s="35"/>
      <c r="I26" s="35"/>
      <c r="J26" s="35"/>
      <c r="K26" s="35"/>
      <c r="L26" s="5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24"/>
      <c r="B27" s="125"/>
      <c r="C27" s="124"/>
      <c r="D27" s="124"/>
      <c r="E27" s="33" t="s">
        <v>1</v>
      </c>
      <c r="F27" s="33"/>
      <c r="G27" s="33"/>
      <c r="H27" s="33"/>
      <c r="I27" s="124"/>
      <c r="J27" s="124"/>
      <c r="K27" s="124"/>
      <c r="L27" s="126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</row>
    <row r="28" s="2" customFormat="1" ht="6.96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5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36"/>
      <c r="C29" s="35"/>
      <c r="D29" s="92"/>
      <c r="E29" s="92"/>
      <c r="F29" s="92"/>
      <c r="G29" s="92"/>
      <c r="H29" s="92"/>
      <c r="I29" s="92"/>
      <c r="J29" s="92"/>
      <c r="K29" s="92"/>
      <c r="L29" s="5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14.4" customHeight="1">
      <c r="A30" s="35"/>
      <c r="B30" s="36"/>
      <c r="C30" s="35"/>
      <c r="D30" s="24" t="s">
        <v>129</v>
      </c>
      <c r="E30" s="35"/>
      <c r="F30" s="35"/>
      <c r="G30" s="35"/>
      <c r="H30" s="35"/>
      <c r="I30" s="35"/>
      <c r="J30" s="127">
        <f>J96</f>
        <v>0</v>
      </c>
      <c r="K30" s="35"/>
      <c r="L30" s="5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14.4" customHeight="1">
      <c r="A31" s="35"/>
      <c r="B31" s="36"/>
      <c r="C31" s="35"/>
      <c r="D31" s="128" t="s">
        <v>130</v>
      </c>
      <c r="E31" s="35"/>
      <c r="F31" s="35"/>
      <c r="G31" s="35"/>
      <c r="H31" s="35"/>
      <c r="I31" s="35"/>
      <c r="J31" s="127">
        <f>J106</f>
        <v>0</v>
      </c>
      <c r="K31" s="35"/>
      <c r="L31" s="5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36"/>
      <c r="C32" s="35"/>
      <c r="D32" s="129" t="s">
        <v>34</v>
      </c>
      <c r="E32" s="35"/>
      <c r="F32" s="35"/>
      <c r="G32" s="35"/>
      <c r="H32" s="35"/>
      <c r="I32" s="35"/>
      <c r="J32" s="98">
        <f>ROUND(J30 + J31, 2)</f>
        <v>0</v>
      </c>
      <c r="K32" s="35"/>
      <c r="L32" s="5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36"/>
      <c r="C33" s="35"/>
      <c r="D33" s="92"/>
      <c r="E33" s="92"/>
      <c r="F33" s="92"/>
      <c r="G33" s="92"/>
      <c r="H33" s="92"/>
      <c r="I33" s="92"/>
      <c r="J33" s="92"/>
      <c r="K33" s="92"/>
      <c r="L33" s="5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36"/>
      <c r="C34" s="35"/>
      <c r="D34" s="35"/>
      <c r="E34" s="35"/>
      <c r="F34" s="40" t="s">
        <v>36</v>
      </c>
      <c r="G34" s="35"/>
      <c r="H34" s="35"/>
      <c r="I34" s="40" t="s">
        <v>35</v>
      </c>
      <c r="J34" s="40" t="s">
        <v>37</v>
      </c>
      <c r="K34" s="35"/>
      <c r="L34" s="5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36"/>
      <c r="C35" s="35"/>
      <c r="D35" s="130" t="s">
        <v>38</v>
      </c>
      <c r="E35" s="42" t="s">
        <v>39</v>
      </c>
      <c r="F35" s="131">
        <f>ROUND((SUM(BE106:BE113) + SUM(BE133:BE182)),  2)</f>
        <v>0</v>
      </c>
      <c r="G35" s="132"/>
      <c r="H35" s="132"/>
      <c r="I35" s="133">
        <v>0.20000000000000001</v>
      </c>
      <c r="J35" s="131">
        <f>ROUND(((SUM(BE106:BE113) + SUM(BE133:BE182))*I35),  2)</f>
        <v>0</v>
      </c>
      <c r="K35" s="35"/>
      <c r="L35" s="5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36"/>
      <c r="C36" s="35"/>
      <c r="D36" s="35"/>
      <c r="E36" s="42" t="s">
        <v>40</v>
      </c>
      <c r="F36" s="131">
        <f>ROUND((SUM(BF106:BF113) + SUM(BF133:BF182)),  2)</f>
        <v>0</v>
      </c>
      <c r="G36" s="132"/>
      <c r="H36" s="132"/>
      <c r="I36" s="133">
        <v>0.20000000000000001</v>
      </c>
      <c r="J36" s="131">
        <f>ROUND(((SUM(BF106:BF113) + SUM(BF133:BF182))*I36),  2)</f>
        <v>0</v>
      </c>
      <c r="K36" s="35"/>
      <c r="L36" s="5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36"/>
      <c r="C37" s="35"/>
      <c r="D37" s="35"/>
      <c r="E37" s="29" t="s">
        <v>41</v>
      </c>
      <c r="F37" s="134">
        <f>ROUND((SUM(BG106:BG113) + SUM(BG133:BG182)),  2)</f>
        <v>0</v>
      </c>
      <c r="G37" s="35"/>
      <c r="H37" s="35"/>
      <c r="I37" s="135">
        <v>0.20000000000000001</v>
      </c>
      <c r="J37" s="134">
        <f>0</f>
        <v>0</v>
      </c>
      <c r="K37" s="35"/>
      <c r="L37" s="5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36"/>
      <c r="C38" s="35"/>
      <c r="D38" s="35"/>
      <c r="E38" s="29" t="s">
        <v>42</v>
      </c>
      <c r="F38" s="134">
        <f>ROUND((SUM(BH106:BH113) + SUM(BH133:BH182)),  2)</f>
        <v>0</v>
      </c>
      <c r="G38" s="35"/>
      <c r="H38" s="35"/>
      <c r="I38" s="135">
        <v>0.20000000000000001</v>
      </c>
      <c r="J38" s="134">
        <f>0</f>
        <v>0</v>
      </c>
      <c r="K38" s="35"/>
      <c r="L38" s="5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36"/>
      <c r="C39" s="35"/>
      <c r="D39" s="35"/>
      <c r="E39" s="42" t="s">
        <v>43</v>
      </c>
      <c r="F39" s="131">
        <f>ROUND((SUM(BI106:BI113) + SUM(BI133:BI182)),  2)</f>
        <v>0</v>
      </c>
      <c r="G39" s="132"/>
      <c r="H39" s="132"/>
      <c r="I39" s="133">
        <v>0</v>
      </c>
      <c r="J39" s="131">
        <f>0</f>
        <v>0</v>
      </c>
      <c r="K39" s="35"/>
      <c r="L39" s="5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5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36"/>
      <c r="C41" s="136"/>
      <c r="D41" s="137" t="s">
        <v>44</v>
      </c>
      <c r="E41" s="83"/>
      <c r="F41" s="83"/>
      <c r="G41" s="138" t="s">
        <v>45</v>
      </c>
      <c r="H41" s="139" t="s">
        <v>46</v>
      </c>
      <c r="I41" s="83"/>
      <c r="J41" s="140">
        <f>SUM(J32:J39)</f>
        <v>0</v>
      </c>
      <c r="K41" s="141"/>
      <c r="L41" s="57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36"/>
      <c r="C42" s="35"/>
      <c r="D42" s="35"/>
      <c r="E42" s="35"/>
      <c r="F42" s="35"/>
      <c r="G42" s="35"/>
      <c r="H42" s="35"/>
      <c r="I42" s="35"/>
      <c r="J42" s="35"/>
      <c r="K42" s="35"/>
      <c r="L42" s="57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57"/>
      <c r="D50" s="58" t="s">
        <v>47</v>
      </c>
      <c r="E50" s="59"/>
      <c r="F50" s="59"/>
      <c r="G50" s="58" t="s">
        <v>48</v>
      </c>
      <c r="H50" s="59"/>
      <c r="I50" s="59"/>
      <c r="J50" s="59"/>
      <c r="K50" s="59"/>
      <c r="L50" s="57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5"/>
      <c r="B61" s="36"/>
      <c r="C61" s="35"/>
      <c r="D61" s="60" t="s">
        <v>49</v>
      </c>
      <c r="E61" s="38"/>
      <c r="F61" s="142" t="s">
        <v>50</v>
      </c>
      <c r="G61" s="60" t="s">
        <v>49</v>
      </c>
      <c r="H61" s="38"/>
      <c r="I61" s="38"/>
      <c r="J61" s="143" t="s">
        <v>50</v>
      </c>
      <c r="K61" s="38"/>
      <c r="L61" s="57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5"/>
      <c r="B65" s="36"/>
      <c r="C65" s="35"/>
      <c r="D65" s="58" t="s">
        <v>51</v>
      </c>
      <c r="E65" s="61"/>
      <c r="F65" s="61"/>
      <c r="G65" s="58" t="s">
        <v>52</v>
      </c>
      <c r="H65" s="61"/>
      <c r="I65" s="61"/>
      <c r="J65" s="61"/>
      <c r="K65" s="61"/>
      <c r="L65" s="5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5"/>
      <c r="B76" s="36"/>
      <c r="C76" s="35"/>
      <c r="D76" s="60" t="s">
        <v>49</v>
      </c>
      <c r="E76" s="38"/>
      <c r="F76" s="142" t="s">
        <v>50</v>
      </c>
      <c r="G76" s="60" t="s">
        <v>49</v>
      </c>
      <c r="H76" s="38"/>
      <c r="I76" s="38"/>
      <c r="J76" s="143" t="s">
        <v>50</v>
      </c>
      <c r="K76" s="38"/>
      <c r="L76" s="5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5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5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131</v>
      </c>
      <c r="D82" s="35"/>
      <c r="E82" s="35"/>
      <c r="F82" s="35"/>
      <c r="G82" s="35"/>
      <c r="H82" s="35"/>
      <c r="I82" s="35"/>
      <c r="J82" s="35"/>
      <c r="K82" s="35"/>
      <c r="L82" s="57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57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5"/>
      <c r="E84" s="35"/>
      <c r="F84" s="35"/>
      <c r="G84" s="35"/>
      <c r="H84" s="35"/>
      <c r="I84" s="35"/>
      <c r="J84" s="35"/>
      <c r="K84" s="35"/>
      <c r="L84" s="57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5"/>
      <c r="D85" s="35"/>
      <c r="E85" s="123" t="str">
        <f>E7</f>
        <v xml:space="preserve">Športová hala Angels Aréna  Rekonštrukcia a Modernizácia</v>
      </c>
      <c r="F85" s="29"/>
      <c r="G85" s="29"/>
      <c r="H85" s="29"/>
      <c r="I85" s="35"/>
      <c r="J85" s="35"/>
      <c r="K85" s="35"/>
      <c r="L85" s="57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127</v>
      </c>
      <c r="D86" s="35"/>
      <c r="E86" s="35"/>
      <c r="F86" s="35"/>
      <c r="G86" s="35"/>
      <c r="H86" s="35"/>
      <c r="I86" s="35"/>
      <c r="J86" s="35"/>
      <c r="K86" s="35"/>
      <c r="L86" s="57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5"/>
      <c r="D87" s="35"/>
      <c r="E87" s="69" t="str">
        <f>E9</f>
        <v xml:space="preserve">10 - SO 01.8  Športova hala - HSP </v>
      </c>
      <c r="F87" s="35"/>
      <c r="G87" s="35"/>
      <c r="H87" s="35"/>
      <c r="I87" s="35"/>
      <c r="J87" s="35"/>
      <c r="K87" s="35"/>
      <c r="L87" s="57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57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18</v>
      </c>
      <c r="D89" s="35"/>
      <c r="E89" s="35"/>
      <c r="F89" s="24" t="str">
        <f>F12</f>
        <v>Košice</v>
      </c>
      <c r="G89" s="35"/>
      <c r="H89" s="35"/>
      <c r="I89" s="29" t="s">
        <v>20</v>
      </c>
      <c r="J89" s="71" t="str">
        <f>IF(J12="","",J12)</f>
        <v>16. 7. 2021</v>
      </c>
      <c r="K89" s="35"/>
      <c r="L89" s="57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57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22</v>
      </c>
      <c r="D91" s="35"/>
      <c r="E91" s="35"/>
      <c r="F91" s="24" t="str">
        <f>E15</f>
        <v xml:space="preserve">Mesto Košice </v>
      </c>
      <c r="G91" s="35"/>
      <c r="H91" s="35"/>
      <c r="I91" s="29" t="s">
        <v>28</v>
      </c>
      <c r="J91" s="33" t="str">
        <f>E21</f>
        <v xml:space="preserve"> </v>
      </c>
      <c r="K91" s="35"/>
      <c r="L91" s="57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5"/>
      <c r="E92" s="35"/>
      <c r="F92" s="24" t="str">
        <f>IF(E18="","",E18)</f>
        <v>Vyplň údaj</v>
      </c>
      <c r="G92" s="35"/>
      <c r="H92" s="35"/>
      <c r="I92" s="29" t="s">
        <v>32</v>
      </c>
      <c r="J92" s="33" t="str">
        <f>E24</f>
        <v xml:space="preserve"> </v>
      </c>
      <c r="K92" s="35"/>
      <c r="L92" s="57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57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44" t="s">
        <v>132</v>
      </c>
      <c r="D94" s="136"/>
      <c r="E94" s="136"/>
      <c r="F94" s="136"/>
      <c r="G94" s="136"/>
      <c r="H94" s="136"/>
      <c r="I94" s="136"/>
      <c r="J94" s="145" t="s">
        <v>133</v>
      </c>
      <c r="K94" s="136"/>
      <c r="L94" s="57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57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46" t="s">
        <v>134</v>
      </c>
      <c r="D96" s="35"/>
      <c r="E96" s="35"/>
      <c r="F96" s="35"/>
      <c r="G96" s="35"/>
      <c r="H96" s="35"/>
      <c r="I96" s="35"/>
      <c r="J96" s="98">
        <f>J133</f>
        <v>0</v>
      </c>
      <c r="K96" s="35"/>
      <c r="L96" s="57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6" t="s">
        <v>135</v>
      </c>
    </row>
    <row r="97" s="9" customFormat="1" ht="24.96" customHeight="1">
      <c r="A97" s="9"/>
      <c r="B97" s="147"/>
      <c r="C97" s="9"/>
      <c r="D97" s="148" t="s">
        <v>4085</v>
      </c>
      <c r="E97" s="149"/>
      <c r="F97" s="149"/>
      <c r="G97" s="149"/>
      <c r="H97" s="149"/>
      <c r="I97" s="149"/>
      <c r="J97" s="150">
        <f>J134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47"/>
      <c r="C98" s="9"/>
      <c r="D98" s="148" t="s">
        <v>4086</v>
      </c>
      <c r="E98" s="149"/>
      <c r="F98" s="149"/>
      <c r="G98" s="149"/>
      <c r="H98" s="149"/>
      <c r="I98" s="149"/>
      <c r="J98" s="150">
        <f>J143</f>
        <v>0</v>
      </c>
      <c r="K98" s="9"/>
      <c r="L98" s="147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47"/>
      <c r="C99" s="9"/>
      <c r="D99" s="148" t="s">
        <v>4087</v>
      </c>
      <c r="E99" s="149"/>
      <c r="F99" s="149"/>
      <c r="G99" s="149"/>
      <c r="H99" s="149"/>
      <c r="I99" s="149"/>
      <c r="J99" s="150">
        <f>J152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7"/>
      <c r="C100" s="9"/>
      <c r="D100" s="148" t="s">
        <v>4088</v>
      </c>
      <c r="E100" s="149"/>
      <c r="F100" s="149"/>
      <c r="G100" s="149"/>
      <c r="H100" s="149"/>
      <c r="I100" s="149"/>
      <c r="J100" s="150">
        <f>J159</f>
        <v>0</v>
      </c>
      <c r="K100" s="9"/>
      <c r="L100" s="147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47"/>
      <c r="C101" s="9"/>
      <c r="D101" s="148" t="s">
        <v>4089</v>
      </c>
      <c r="E101" s="149"/>
      <c r="F101" s="149"/>
      <c r="G101" s="149"/>
      <c r="H101" s="149"/>
      <c r="I101" s="149"/>
      <c r="J101" s="150">
        <f>J169</f>
        <v>0</v>
      </c>
      <c r="K101" s="9"/>
      <c r="L101" s="147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47"/>
      <c r="C102" s="9"/>
      <c r="D102" s="148" t="s">
        <v>4090</v>
      </c>
      <c r="E102" s="149"/>
      <c r="F102" s="149"/>
      <c r="G102" s="149"/>
      <c r="H102" s="149"/>
      <c r="I102" s="149"/>
      <c r="J102" s="150">
        <f>J171</f>
        <v>0</v>
      </c>
      <c r="K102" s="9"/>
      <c r="L102" s="147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47"/>
      <c r="C103" s="9"/>
      <c r="D103" s="148" t="s">
        <v>1353</v>
      </c>
      <c r="E103" s="149"/>
      <c r="F103" s="149"/>
      <c r="G103" s="149"/>
      <c r="H103" s="149"/>
      <c r="I103" s="149"/>
      <c r="J103" s="150">
        <f>J174</f>
        <v>0</v>
      </c>
      <c r="K103" s="9"/>
      <c r="L103" s="147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5"/>
      <c r="B104" s="36"/>
      <c r="C104" s="35"/>
      <c r="D104" s="35"/>
      <c r="E104" s="35"/>
      <c r="F104" s="35"/>
      <c r="G104" s="35"/>
      <c r="H104" s="35"/>
      <c r="I104" s="35"/>
      <c r="J104" s="35"/>
      <c r="K104" s="35"/>
      <c r="L104" s="57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6.96" customHeight="1">
      <c r="A105" s="35"/>
      <c r="B105" s="36"/>
      <c r="C105" s="35"/>
      <c r="D105" s="35"/>
      <c r="E105" s="35"/>
      <c r="F105" s="35"/>
      <c r="G105" s="35"/>
      <c r="H105" s="35"/>
      <c r="I105" s="35"/>
      <c r="J105" s="35"/>
      <c r="K105" s="35"/>
      <c r="L105" s="57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29.28" customHeight="1">
      <c r="A106" s="35"/>
      <c r="B106" s="36"/>
      <c r="C106" s="146" t="s">
        <v>152</v>
      </c>
      <c r="D106" s="35"/>
      <c r="E106" s="35"/>
      <c r="F106" s="35"/>
      <c r="G106" s="35"/>
      <c r="H106" s="35"/>
      <c r="I106" s="35"/>
      <c r="J106" s="155">
        <f>ROUND(J107 + J108 + J109 + J110 + J111 + J112,2)</f>
        <v>0</v>
      </c>
      <c r="K106" s="35"/>
      <c r="L106" s="57"/>
      <c r="N106" s="156" t="s">
        <v>38</v>
      </c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18" customHeight="1">
      <c r="A107" s="35"/>
      <c r="B107" s="157"/>
      <c r="C107" s="158"/>
      <c r="D107" s="159" t="s">
        <v>153</v>
      </c>
      <c r="E107" s="160"/>
      <c r="F107" s="160"/>
      <c r="G107" s="158"/>
      <c r="H107" s="158"/>
      <c r="I107" s="158"/>
      <c r="J107" s="161">
        <v>0</v>
      </c>
      <c r="K107" s="158"/>
      <c r="L107" s="162"/>
      <c r="M107" s="163"/>
      <c r="N107" s="164" t="s">
        <v>40</v>
      </c>
      <c r="O107" s="163"/>
      <c r="P107" s="163"/>
      <c r="Q107" s="163"/>
      <c r="R107" s="163"/>
      <c r="S107" s="158"/>
      <c r="T107" s="158"/>
      <c r="U107" s="158"/>
      <c r="V107" s="158"/>
      <c r="W107" s="158"/>
      <c r="X107" s="158"/>
      <c r="Y107" s="158"/>
      <c r="Z107" s="158"/>
      <c r="AA107" s="158"/>
      <c r="AB107" s="158"/>
      <c r="AC107" s="158"/>
      <c r="AD107" s="158"/>
      <c r="AE107" s="158"/>
      <c r="AF107" s="163"/>
      <c r="AG107" s="163"/>
      <c r="AH107" s="163"/>
      <c r="AI107" s="163"/>
      <c r="AJ107" s="163"/>
      <c r="AK107" s="163"/>
      <c r="AL107" s="163"/>
      <c r="AM107" s="163"/>
      <c r="AN107" s="163"/>
      <c r="AO107" s="163"/>
      <c r="AP107" s="163"/>
      <c r="AQ107" s="163"/>
      <c r="AR107" s="163"/>
      <c r="AS107" s="163"/>
      <c r="AT107" s="163"/>
      <c r="AU107" s="163"/>
      <c r="AV107" s="163"/>
      <c r="AW107" s="163"/>
      <c r="AX107" s="163"/>
      <c r="AY107" s="165" t="s">
        <v>154</v>
      </c>
      <c r="AZ107" s="163"/>
      <c r="BA107" s="163"/>
      <c r="BB107" s="163"/>
      <c r="BC107" s="163"/>
      <c r="BD107" s="163"/>
      <c r="BE107" s="166">
        <f>IF(N107="základná",J107,0)</f>
        <v>0</v>
      </c>
      <c r="BF107" s="166">
        <f>IF(N107="znížená",J107,0)</f>
        <v>0</v>
      </c>
      <c r="BG107" s="166">
        <f>IF(N107="zákl. prenesená",J107,0)</f>
        <v>0</v>
      </c>
      <c r="BH107" s="166">
        <f>IF(N107="zníž. prenesená",J107,0)</f>
        <v>0</v>
      </c>
      <c r="BI107" s="166">
        <f>IF(N107="nulová",J107,0)</f>
        <v>0</v>
      </c>
      <c r="BJ107" s="165" t="s">
        <v>155</v>
      </c>
      <c r="BK107" s="163"/>
      <c r="BL107" s="163"/>
      <c r="BM107" s="163"/>
    </row>
    <row r="108" s="2" customFormat="1" ht="18" customHeight="1">
      <c r="A108" s="35"/>
      <c r="B108" s="157"/>
      <c r="C108" s="158"/>
      <c r="D108" s="159" t="s">
        <v>156</v>
      </c>
      <c r="E108" s="160"/>
      <c r="F108" s="160"/>
      <c r="G108" s="158"/>
      <c r="H108" s="158"/>
      <c r="I108" s="158"/>
      <c r="J108" s="161">
        <v>0</v>
      </c>
      <c r="K108" s="158"/>
      <c r="L108" s="162"/>
      <c r="M108" s="163"/>
      <c r="N108" s="164" t="s">
        <v>40</v>
      </c>
      <c r="O108" s="163"/>
      <c r="P108" s="163"/>
      <c r="Q108" s="163"/>
      <c r="R108" s="163"/>
      <c r="S108" s="158"/>
      <c r="T108" s="158"/>
      <c r="U108" s="158"/>
      <c r="V108" s="158"/>
      <c r="W108" s="158"/>
      <c r="X108" s="158"/>
      <c r="Y108" s="158"/>
      <c r="Z108" s="158"/>
      <c r="AA108" s="158"/>
      <c r="AB108" s="158"/>
      <c r="AC108" s="158"/>
      <c r="AD108" s="158"/>
      <c r="AE108" s="158"/>
      <c r="AF108" s="163"/>
      <c r="AG108" s="163"/>
      <c r="AH108" s="163"/>
      <c r="AI108" s="163"/>
      <c r="AJ108" s="163"/>
      <c r="AK108" s="163"/>
      <c r="AL108" s="163"/>
      <c r="AM108" s="163"/>
      <c r="AN108" s="163"/>
      <c r="AO108" s="163"/>
      <c r="AP108" s="163"/>
      <c r="AQ108" s="163"/>
      <c r="AR108" s="163"/>
      <c r="AS108" s="163"/>
      <c r="AT108" s="163"/>
      <c r="AU108" s="163"/>
      <c r="AV108" s="163"/>
      <c r="AW108" s="163"/>
      <c r="AX108" s="163"/>
      <c r="AY108" s="165" t="s">
        <v>154</v>
      </c>
      <c r="AZ108" s="163"/>
      <c r="BA108" s="163"/>
      <c r="BB108" s="163"/>
      <c r="BC108" s="163"/>
      <c r="BD108" s="163"/>
      <c r="BE108" s="166">
        <f>IF(N108="základná",J108,0)</f>
        <v>0</v>
      </c>
      <c r="BF108" s="166">
        <f>IF(N108="znížená",J108,0)</f>
        <v>0</v>
      </c>
      <c r="BG108" s="166">
        <f>IF(N108="zákl. prenesená",J108,0)</f>
        <v>0</v>
      </c>
      <c r="BH108" s="166">
        <f>IF(N108="zníž. prenesená",J108,0)</f>
        <v>0</v>
      </c>
      <c r="BI108" s="166">
        <f>IF(N108="nulová",J108,0)</f>
        <v>0</v>
      </c>
      <c r="BJ108" s="165" t="s">
        <v>155</v>
      </c>
      <c r="BK108" s="163"/>
      <c r="BL108" s="163"/>
      <c r="BM108" s="163"/>
    </row>
    <row r="109" s="2" customFormat="1" ht="18" customHeight="1">
      <c r="A109" s="35"/>
      <c r="B109" s="157"/>
      <c r="C109" s="158"/>
      <c r="D109" s="159" t="s">
        <v>157</v>
      </c>
      <c r="E109" s="160"/>
      <c r="F109" s="160"/>
      <c r="G109" s="158"/>
      <c r="H109" s="158"/>
      <c r="I109" s="158"/>
      <c r="J109" s="161">
        <v>0</v>
      </c>
      <c r="K109" s="158"/>
      <c r="L109" s="162"/>
      <c r="M109" s="163"/>
      <c r="N109" s="164" t="s">
        <v>40</v>
      </c>
      <c r="O109" s="163"/>
      <c r="P109" s="163"/>
      <c r="Q109" s="163"/>
      <c r="R109" s="163"/>
      <c r="S109" s="158"/>
      <c r="T109" s="158"/>
      <c r="U109" s="158"/>
      <c r="V109" s="158"/>
      <c r="W109" s="158"/>
      <c r="X109" s="158"/>
      <c r="Y109" s="158"/>
      <c r="Z109" s="158"/>
      <c r="AA109" s="158"/>
      <c r="AB109" s="158"/>
      <c r="AC109" s="158"/>
      <c r="AD109" s="158"/>
      <c r="AE109" s="158"/>
      <c r="AF109" s="163"/>
      <c r="AG109" s="163"/>
      <c r="AH109" s="163"/>
      <c r="AI109" s="163"/>
      <c r="AJ109" s="163"/>
      <c r="AK109" s="163"/>
      <c r="AL109" s="163"/>
      <c r="AM109" s="163"/>
      <c r="AN109" s="163"/>
      <c r="AO109" s="163"/>
      <c r="AP109" s="163"/>
      <c r="AQ109" s="163"/>
      <c r="AR109" s="163"/>
      <c r="AS109" s="163"/>
      <c r="AT109" s="163"/>
      <c r="AU109" s="163"/>
      <c r="AV109" s="163"/>
      <c r="AW109" s="163"/>
      <c r="AX109" s="163"/>
      <c r="AY109" s="165" t="s">
        <v>154</v>
      </c>
      <c r="AZ109" s="163"/>
      <c r="BA109" s="163"/>
      <c r="BB109" s="163"/>
      <c r="BC109" s="163"/>
      <c r="BD109" s="163"/>
      <c r="BE109" s="166">
        <f>IF(N109="základná",J109,0)</f>
        <v>0</v>
      </c>
      <c r="BF109" s="166">
        <f>IF(N109="znížená",J109,0)</f>
        <v>0</v>
      </c>
      <c r="BG109" s="166">
        <f>IF(N109="zákl. prenesená",J109,0)</f>
        <v>0</v>
      </c>
      <c r="BH109" s="166">
        <f>IF(N109="zníž. prenesená",J109,0)</f>
        <v>0</v>
      </c>
      <c r="BI109" s="166">
        <f>IF(N109="nulová",J109,0)</f>
        <v>0</v>
      </c>
      <c r="BJ109" s="165" t="s">
        <v>155</v>
      </c>
      <c r="BK109" s="163"/>
      <c r="BL109" s="163"/>
      <c r="BM109" s="163"/>
    </row>
    <row r="110" s="2" customFormat="1" ht="18" customHeight="1">
      <c r="A110" s="35"/>
      <c r="B110" s="157"/>
      <c r="C110" s="158"/>
      <c r="D110" s="159" t="s">
        <v>158</v>
      </c>
      <c r="E110" s="160"/>
      <c r="F110" s="160"/>
      <c r="G110" s="158"/>
      <c r="H110" s="158"/>
      <c r="I110" s="158"/>
      <c r="J110" s="161">
        <v>0</v>
      </c>
      <c r="K110" s="158"/>
      <c r="L110" s="162"/>
      <c r="M110" s="163"/>
      <c r="N110" s="164" t="s">
        <v>40</v>
      </c>
      <c r="O110" s="163"/>
      <c r="P110" s="163"/>
      <c r="Q110" s="163"/>
      <c r="R110" s="163"/>
      <c r="S110" s="158"/>
      <c r="T110" s="158"/>
      <c r="U110" s="158"/>
      <c r="V110" s="158"/>
      <c r="W110" s="158"/>
      <c r="X110" s="158"/>
      <c r="Y110" s="158"/>
      <c r="Z110" s="158"/>
      <c r="AA110" s="158"/>
      <c r="AB110" s="158"/>
      <c r="AC110" s="158"/>
      <c r="AD110" s="158"/>
      <c r="AE110" s="158"/>
      <c r="AF110" s="163"/>
      <c r="AG110" s="163"/>
      <c r="AH110" s="163"/>
      <c r="AI110" s="163"/>
      <c r="AJ110" s="163"/>
      <c r="AK110" s="163"/>
      <c r="AL110" s="163"/>
      <c r="AM110" s="163"/>
      <c r="AN110" s="163"/>
      <c r="AO110" s="163"/>
      <c r="AP110" s="163"/>
      <c r="AQ110" s="163"/>
      <c r="AR110" s="163"/>
      <c r="AS110" s="163"/>
      <c r="AT110" s="163"/>
      <c r="AU110" s="163"/>
      <c r="AV110" s="163"/>
      <c r="AW110" s="163"/>
      <c r="AX110" s="163"/>
      <c r="AY110" s="165" t="s">
        <v>154</v>
      </c>
      <c r="AZ110" s="163"/>
      <c r="BA110" s="163"/>
      <c r="BB110" s="163"/>
      <c r="BC110" s="163"/>
      <c r="BD110" s="163"/>
      <c r="BE110" s="166">
        <f>IF(N110="základná",J110,0)</f>
        <v>0</v>
      </c>
      <c r="BF110" s="166">
        <f>IF(N110="znížená",J110,0)</f>
        <v>0</v>
      </c>
      <c r="BG110" s="166">
        <f>IF(N110="zákl. prenesená",J110,0)</f>
        <v>0</v>
      </c>
      <c r="BH110" s="166">
        <f>IF(N110="zníž. prenesená",J110,0)</f>
        <v>0</v>
      </c>
      <c r="BI110" s="166">
        <f>IF(N110="nulová",J110,0)</f>
        <v>0</v>
      </c>
      <c r="BJ110" s="165" t="s">
        <v>155</v>
      </c>
      <c r="BK110" s="163"/>
      <c r="BL110" s="163"/>
      <c r="BM110" s="163"/>
    </row>
    <row r="111" s="2" customFormat="1" ht="18" customHeight="1">
      <c r="A111" s="35"/>
      <c r="B111" s="157"/>
      <c r="C111" s="158"/>
      <c r="D111" s="159" t="s">
        <v>159</v>
      </c>
      <c r="E111" s="160"/>
      <c r="F111" s="160"/>
      <c r="G111" s="158"/>
      <c r="H111" s="158"/>
      <c r="I111" s="158"/>
      <c r="J111" s="161">
        <v>0</v>
      </c>
      <c r="K111" s="158"/>
      <c r="L111" s="162"/>
      <c r="M111" s="163"/>
      <c r="N111" s="164" t="s">
        <v>40</v>
      </c>
      <c r="O111" s="163"/>
      <c r="P111" s="163"/>
      <c r="Q111" s="163"/>
      <c r="R111" s="163"/>
      <c r="S111" s="158"/>
      <c r="T111" s="158"/>
      <c r="U111" s="158"/>
      <c r="V111" s="158"/>
      <c r="W111" s="158"/>
      <c r="X111" s="158"/>
      <c r="Y111" s="158"/>
      <c r="Z111" s="158"/>
      <c r="AA111" s="158"/>
      <c r="AB111" s="158"/>
      <c r="AC111" s="158"/>
      <c r="AD111" s="158"/>
      <c r="AE111" s="158"/>
      <c r="AF111" s="163"/>
      <c r="AG111" s="163"/>
      <c r="AH111" s="163"/>
      <c r="AI111" s="163"/>
      <c r="AJ111" s="163"/>
      <c r="AK111" s="163"/>
      <c r="AL111" s="163"/>
      <c r="AM111" s="163"/>
      <c r="AN111" s="163"/>
      <c r="AO111" s="163"/>
      <c r="AP111" s="163"/>
      <c r="AQ111" s="163"/>
      <c r="AR111" s="163"/>
      <c r="AS111" s="163"/>
      <c r="AT111" s="163"/>
      <c r="AU111" s="163"/>
      <c r="AV111" s="163"/>
      <c r="AW111" s="163"/>
      <c r="AX111" s="163"/>
      <c r="AY111" s="165" t="s">
        <v>154</v>
      </c>
      <c r="AZ111" s="163"/>
      <c r="BA111" s="163"/>
      <c r="BB111" s="163"/>
      <c r="BC111" s="163"/>
      <c r="BD111" s="163"/>
      <c r="BE111" s="166">
        <f>IF(N111="základná",J111,0)</f>
        <v>0</v>
      </c>
      <c r="BF111" s="166">
        <f>IF(N111="znížená",J111,0)</f>
        <v>0</v>
      </c>
      <c r="BG111" s="166">
        <f>IF(N111="zákl. prenesená",J111,0)</f>
        <v>0</v>
      </c>
      <c r="BH111" s="166">
        <f>IF(N111="zníž. prenesená",J111,0)</f>
        <v>0</v>
      </c>
      <c r="BI111" s="166">
        <f>IF(N111="nulová",J111,0)</f>
        <v>0</v>
      </c>
      <c r="BJ111" s="165" t="s">
        <v>155</v>
      </c>
      <c r="BK111" s="163"/>
      <c r="BL111" s="163"/>
      <c r="BM111" s="163"/>
    </row>
    <row r="112" s="2" customFormat="1" ht="18" customHeight="1">
      <c r="A112" s="35"/>
      <c r="B112" s="157"/>
      <c r="C112" s="158"/>
      <c r="D112" s="160" t="s">
        <v>160</v>
      </c>
      <c r="E112" s="158"/>
      <c r="F112" s="158"/>
      <c r="G112" s="158"/>
      <c r="H112" s="158"/>
      <c r="I112" s="158"/>
      <c r="J112" s="161">
        <f>ROUND(J30*T112,2)</f>
        <v>0</v>
      </c>
      <c r="K112" s="158"/>
      <c r="L112" s="162"/>
      <c r="M112" s="163"/>
      <c r="N112" s="164" t="s">
        <v>40</v>
      </c>
      <c r="O112" s="163"/>
      <c r="P112" s="163"/>
      <c r="Q112" s="163"/>
      <c r="R112" s="163"/>
      <c r="S112" s="158"/>
      <c r="T112" s="158"/>
      <c r="U112" s="158"/>
      <c r="V112" s="158"/>
      <c r="W112" s="158"/>
      <c r="X112" s="158"/>
      <c r="Y112" s="158"/>
      <c r="Z112" s="158"/>
      <c r="AA112" s="158"/>
      <c r="AB112" s="158"/>
      <c r="AC112" s="158"/>
      <c r="AD112" s="158"/>
      <c r="AE112" s="158"/>
      <c r="AF112" s="163"/>
      <c r="AG112" s="163"/>
      <c r="AH112" s="163"/>
      <c r="AI112" s="163"/>
      <c r="AJ112" s="163"/>
      <c r="AK112" s="163"/>
      <c r="AL112" s="163"/>
      <c r="AM112" s="163"/>
      <c r="AN112" s="163"/>
      <c r="AO112" s="163"/>
      <c r="AP112" s="163"/>
      <c r="AQ112" s="163"/>
      <c r="AR112" s="163"/>
      <c r="AS112" s="163"/>
      <c r="AT112" s="163"/>
      <c r="AU112" s="163"/>
      <c r="AV112" s="163"/>
      <c r="AW112" s="163"/>
      <c r="AX112" s="163"/>
      <c r="AY112" s="165" t="s">
        <v>161</v>
      </c>
      <c r="AZ112" s="163"/>
      <c r="BA112" s="163"/>
      <c r="BB112" s="163"/>
      <c r="BC112" s="163"/>
      <c r="BD112" s="163"/>
      <c r="BE112" s="166">
        <f>IF(N112="základná",J112,0)</f>
        <v>0</v>
      </c>
      <c r="BF112" s="166">
        <f>IF(N112="znížená",J112,0)</f>
        <v>0</v>
      </c>
      <c r="BG112" s="166">
        <f>IF(N112="zákl. prenesená",J112,0)</f>
        <v>0</v>
      </c>
      <c r="BH112" s="166">
        <f>IF(N112="zníž. prenesená",J112,0)</f>
        <v>0</v>
      </c>
      <c r="BI112" s="166">
        <f>IF(N112="nulová",J112,0)</f>
        <v>0</v>
      </c>
      <c r="BJ112" s="165" t="s">
        <v>155</v>
      </c>
      <c r="BK112" s="163"/>
      <c r="BL112" s="163"/>
      <c r="BM112" s="163"/>
    </row>
    <row r="113" s="2" customFormat="1">
      <c r="A113" s="35"/>
      <c r="B113" s="36"/>
      <c r="C113" s="35"/>
      <c r="D113" s="35"/>
      <c r="E113" s="35"/>
      <c r="F113" s="35"/>
      <c r="G113" s="35"/>
      <c r="H113" s="35"/>
      <c r="I113" s="35"/>
      <c r="J113" s="35"/>
      <c r="K113" s="35"/>
      <c r="L113" s="57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29.28" customHeight="1">
      <c r="A114" s="35"/>
      <c r="B114" s="36"/>
      <c r="C114" s="167" t="s">
        <v>162</v>
      </c>
      <c r="D114" s="136"/>
      <c r="E114" s="136"/>
      <c r="F114" s="136"/>
      <c r="G114" s="136"/>
      <c r="H114" s="136"/>
      <c r="I114" s="136"/>
      <c r="J114" s="168">
        <f>ROUND(J96+J106,2)</f>
        <v>0</v>
      </c>
      <c r="K114" s="136"/>
      <c r="L114" s="57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62"/>
      <c r="C115" s="63"/>
      <c r="D115" s="63"/>
      <c r="E115" s="63"/>
      <c r="F115" s="63"/>
      <c r="G115" s="63"/>
      <c r="H115" s="63"/>
      <c r="I115" s="63"/>
      <c r="J115" s="63"/>
      <c r="K115" s="63"/>
      <c r="L115" s="57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9" s="2" customFormat="1" ht="6.96" customHeight="1">
      <c r="A119" s="35"/>
      <c r="B119" s="64"/>
      <c r="C119" s="65"/>
      <c r="D119" s="65"/>
      <c r="E119" s="65"/>
      <c r="F119" s="65"/>
      <c r="G119" s="65"/>
      <c r="H119" s="65"/>
      <c r="I119" s="65"/>
      <c r="J119" s="65"/>
      <c r="K119" s="65"/>
      <c r="L119" s="57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24.96" customHeight="1">
      <c r="A120" s="35"/>
      <c r="B120" s="36"/>
      <c r="C120" s="20" t="s">
        <v>163</v>
      </c>
      <c r="D120" s="35"/>
      <c r="E120" s="35"/>
      <c r="F120" s="35"/>
      <c r="G120" s="35"/>
      <c r="H120" s="35"/>
      <c r="I120" s="35"/>
      <c r="J120" s="35"/>
      <c r="K120" s="35"/>
      <c r="L120" s="57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6.96" customHeight="1">
      <c r="A121" s="35"/>
      <c r="B121" s="36"/>
      <c r="C121" s="35"/>
      <c r="D121" s="35"/>
      <c r="E121" s="35"/>
      <c r="F121" s="35"/>
      <c r="G121" s="35"/>
      <c r="H121" s="35"/>
      <c r="I121" s="35"/>
      <c r="J121" s="35"/>
      <c r="K121" s="35"/>
      <c r="L121" s="57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2" customHeight="1">
      <c r="A122" s="35"/>
      <c r="B122" s="36"/>
      <c r="C122" s="29" t="s">
        <v>14</v>
      </c>
      <c r="D122" s="35"/>
      <c r="E122" s="35"/>
      <c r="F122" s="35"/>
      <c r="G122" s="35"/>
      <c r="H122" s="35"/>
      <c r="I122" s="35"/>
      <c r="J122" s="35"/>
      <c r="K122" s="35"/>
      <c r="L122" s="57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6.5" customHeight="1">
      <c r="A123" s="35"/>
      <c r="B123" s="36"/>
      <c r="C123" s="35"/>
      <c r="D123" s="35"/>
      <c r="E123" s="123" t="str">
        <f>E7</f>
        <v xml:space="preserve">Športová hala Angels Aréna  Rekonštrukcia a Modernizácia</v>
      </c>
      <c r="F123" s="29"/>
      <c r="G123" s="29"/>
      <c r="H123" s="29"/>
      <c r="I123" s="35"/>
      <c r="J123" s="35"/>
      <c r="K123" s="35"/>
      <c r="L123" s="57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2" customHeight="1">
      <c r="A124" s="35"/>
      <c r="B124" s="36"/>
      <c r="C124" s="29" t="s">
        <v>127</v>
      </c>
      <c r="D124" s="35"/>
      <c r="E124" s="35"/>
      <c r="F124" s="35"/>
      <c r="G124" s="35"/>
      <c r="H124" s="35"/>
      <c r="I124" s="35"/>
      <c r="J124" s="35"/>
      <c r="K124" s="35"/>
      <c r="L124" s="57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6.5" customHeight="1">
      <c r="A125" s="35"/>
      <c r="B125" s="36"/>
      <c r="C125" s="35"/>
      <c r="D125" s="35"/>
      <c r="E125" s="69" t="str">
        <f>E9</f>
        <v xml:space="preserve">10 - SO 01.8  Športova hala - HSP </v>
      </c>
      <c r="F125" s="35"/>
      <c r="G125" s="35"/>
      <c r="H125" s="35"/>
      <c r="I125" s="35"/>
      <c r="J125" s="35"/>
      <c r="K125" s="35"/>
      <c r="L125" s="57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6.96" customHeight="1">
      <c r="A126" s="35"/>
      <c r="B126" s="36"/>
      <c r="C126" s="35"/>
      <c r="D126" s="35"/>
      <c r="E126" s="35"/>
      <c r="F126" s="35"/>
      <c r="G126" s="35"/>
      <c r="H126" s="35"/>
      <c r="I126" s="35"/>
      <c r="J126" s="35"/>
      <c r="K126" s="35"/>
      <c r="L126" s="57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2" customHeight="1">
      <c r="A127" s="35"/>
      <c r="B127" s="36"/>
      <c r="C127" s="29" t="s">
        <v>18</v>
      </c>
      <c r="D127" s="35"/>
      <c r="E127" s="35"/>
      <c r="F127" s="24" t="str">
        <f>F12</f>
        <v>Košice</v>
      </c>
      <c r="G127" s="35"/>
      <c r="H127" s="35"/>
      <c r="I127" s="29" t="s">
        <v>20</v>
      </c>
      <c r="J127" s="71" t="str">
        <f>IF(J12="","",J12)</f>
        <v>16. 7. 2021</v>
      </c>
      <c r="K127" s="35"/>
      <c r="L127" s="57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6.96" customHeight="1">
      <c r="A128" s="35"/>
      <c r="B128" s="36"/>
      <c r="C128" s="35"/>
      <c r="D128" s="35"/>
      <c r="E128" s="35"/>
      <c r="F128" s="35"/>
      <c r="G128" s="35"/>
      <c r="H128" s="35"/>
      <c r="I128" s="35"/>
      <c r="J128" s="35"/>
      <c r="K128" s="35"/>
      <c r="L128" s="57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15.15" customHeight="1">
      <c r="A129" s="35"/>
      <c r="B129" s="36"/>
      <c r="C129" s="29" t="s">
        <v>22</v>
      </c>
      <c r="D129" s="35"/>
      <c r="E129" s="35"/>
      <c r="F129" s="24" t="str">
        <f>E15</f>
        <v xml:space="preserve">Mesto Košice </v>
      </c>
      <c r="G129" s="35"/>
      <c r="H129" s="35"/>
      <c r="I129" s="29" t="s">
        <v>28</v>
      </c>
      <c r="J129" s="33" t="str">
        <f>E21</f>
        <v xml:space="preserve"> </v>
      </c>
      <c r="K129" s="35"/>
      <c r="L129" s="57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2" customFormat="1" ht="15.15" customHeight="1">
      <c r="A130" s="35"/>
      <c r="B130" s="36"/>
      <c r="C130" s="29" t="s">
        <v>26</v>
      </c>
      <c r="D130" s="35"/>
      <c r="E130" s="35"/>
      <c r="F130" s="24" t="str">
        <f>IF(E18="","",E18)</f>
        <v>Vyplň údaj</v>
      </c>
      <c r="G130" s="35"/>
      <c r="H130" s="35"/>
      <c r="I130" s="29" t="s">
        <v>32</v>
      </c>
      <c r="J130" s="33" t="str">
        <f>E24</f>
        <v xml:space="preserve"> </v>
      </c>
      <c r="K130" s="35"/>
      <c r="L130" s="57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="2" customFormat="1" ht="10.32" customHeight="1">
      <c r="A131" s="35"/>
      <c r="B131" s="36"/>
      <c r="C131" s="35"/>
      <c r="D131" s="35"/>
      <c r="E131" s="35"/>
      <c r="F131" s="35"/>
      <c r="G131" s="35"/>
      <c r="H131" s="35"/>
      <c r="I131" s="35"/>
      <c r="J131" s="35"/>
      <c r="K131" s="35"/>
      <c r="L131" s="57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="11" customFormat="1" ht="29.28" customHeight="1">
      <c r="A132" s="169"/>
      <c r="B132" s="170"/>
      <c r="C132" s="171" t="s">
        <v>164</v>
      </c>
      <c r="D132" s="172" t="s">
        <v>59</v>
      </c>
      <c r="E132" s="172" t="s">
        <v>55</v>
      </c>
      <c r="F132" s="172" t="s">
        <v>56</v>
      </c>
      <c r="G132" s="172" t="s">
        <v>165</v>
      </c>
      <c r="H132" s="172" t="s">
        <v>166</v>
      </c>
      <c r="I132" s="172" t="s">
        <v>167</v>
      </c>
      <c r="J132" s="173" t="s">
        <v>133</v>
      </c>
      <c r="K132" s="174" t="s">
        <v>168</v>
      </c>
      <c r="L132" s="175"/>
      <c r="M132" s="88" t="s">
        <v>1</v>
      </c>
      <c r="N132" s="89" t="s">
        <v>38</v>
      </c>
      <c r="O132" s="89" t="s">
        <v>169</v>
      </c>
      <c r="P132" s="89" t="s">
        <v>170</v>
      </c>
      <c r="Q132" s="89" t="s">
        <v>171</v>
      </c>
      <c r="R132" s="89" t="s">
        <v>172</v>
      </c>
      <c r="S132" s="89" t="s">
        <v>173</v>
      </c>
      <c r="T132" s="90" t="s">
        <v>174</v>
      </c>
      <c r="U132" s="169"/>
      <c r="V132" s="169"/>
      <c r="W132" s="169"/>
      <c r="X132" s="169"/>
      <c r="Y132" s="169"/>
      <c r="Z132" s="169"/>
      <c r="AA132" s="169"/>
      <c r="AB132" s="169"/>
      <c r="AC132" s="169"/>
      <c r="AD132" s="169"/>
      <c r="AE132" s="169"/>
    </row>
    <row r="133" s="2" customFormat="1" ht="22.8" customHeight="1">
      <c r="A133" s="35"/>
      <c r="B133" s="36"/>
      <c r="C133" s="95" t="s">
        <v>129</v>
      </c>
      <c r="D133" s="35"/>
      <c r="E133" s="35"/>
      <c r="F133" s="35"/>
      <c r="G133" s="35"/>
      <c r="H133" s="35"/>
      <c r="I133" s="35"/>
      <c r="J133" s="176">
        <f>BK133</f>
        <v>0</v>
      </c>
      <c r="K133" s="35"/>
      <c r="L133" s="36"/>
      <c r="M133" s="91"/>
      <c r="N133" s="75"/>
      <c r="O133" s="92"/>
      <c r="P133" s="177">
        <f>P134+P143+P152+P159+P169+P171+P174</f>
        <v>0</v>
      </c>
      <c r="Q133" s="92"/>
      <c r="R133" s="177">
        <f>R134+R143+R152+R159+R169+R171+R174</f>
        <v>0</v>
      </c>
      <c r="S133" s="92"/>
      <c r="T133" s="178">
        <f>T134+T143+T152+T159+T169+T171+T174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6" t="s">
        <v>73</v>
      </c>
      <c r="AU133" s="16" t="s">
        <v>135</v>
      </c>
      <c r="BK133" s="179">
        <f>BK134+BK143+BK152+BK159+BK169+BK171+BK174</f>
        <v>0</v>
      </c>
    </row>
    <row r="134" s="12" customFormat="1" ht="25.92" customHeight="1">
      <c r="A134" s="12"/>
      <c r="B134" s="180"/>
      <c r="C134" s="12"/>
      <c r="D134" s="181" t="s">
        <v>73</v>
      </c>
      <c r="E134" s="182" t="s">
        <v>4091</v>
      </c>
      <c r="F134" s="182" t="s">
        <v>4091</v>
      </c>
      <c r="G134" s="12"/>
      <c r="H134" s="12"/>
      <c r="I134" s="183"/>
      <c r="J134" s="184">
        <f>BK134</f>
        <v>0</v>
      </c>
      <c r="K134" s="12"/>
      <c r="L134" s="180"/>
      <c r="M134" s="185"/>
      <c r="N134" s="186"/>
      <c r="O134" s="186"/>
      <c r="P134" s="187">
        <f>SUM(P135:P142)</f>
        <v>0</v>
      </c>
      <c r="Q134" s="186"/>
      <c r="R134" s="187">
        <f>SUM(R135:R142)</f>
        <v>0</v>
      </c>
      <c r="S134" s="186"/>
      <c r="T134" s="188">
        <f>SUM(T135:T142)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81" t="s">
        <v>82</v>
      </c>
      <c r="AT134" s="189" t="s">
        <v>73</v>
      </c>
      <c r="AU134" s="189" t="s">
        <v>74</v>
      </c>
      <c r="AY134" s="181" t="s">
        <v>177</v>
      </c>
      <c r="BK134" s="190">
        <f>SUM(BK135:BK142)</f>
        <v>0</v>
      </c>
    </row>
    <row r="135" s="2" customFormat="1" ht="16.5" customHeight="1">
      <c r="A135" s="35"/>
      <c r="B135" s="157"/>
      <c r="C135" s="193" t="s">
        <v>155</v>
      </c>
      <c r="D135" s="193" t="s">
        <v>180</v>
      </c>
      <c r="E135" s="194" t="s">
        <v>4092</v>
      </c>
      <c r="F135" s="195" t="s">
        <v>4093</v>
      </c>
      <c r="G135" s="196" t="s">
        <v>258</v>
      </c>
      <c r="H135" s="197">
        <v>2</v>
      </c>
      <c r="I135" s="198"/>
      <c r="J135" s="197">
        <f>ROUND(I135*H135,3)</f>
        <v>0</v>
      </c>
      <c r="K135" s="199"/>
      <c r="L135" s="36"/>
      <c r="M135" s="200" t="s">
        <v>1</v>
      </c>
      <c r="N135" s="201" t="s">
        <v>40</v>
      </c>
      <c r="O135" s="79"/>
      <c r="P135" s="202">
        <f>O135*H135</f>
        <v>0</v>
      </c>
      <c r="Q135" s="202">
        <v>0</v>
      </c>
      <c r="R135" s="202">
        <f>Q135*H135</f>
        <v>0</v>
      </c>
      <c r="S135" s="202">
        <v>0</v>
      </c>
      <c r="T135" s="203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4" t="s">
        <v>184</v>
      </c>
      <c r="AT135" s="204" t="s">
        <v>180</v>
      </c>
      <c r="AU135" s="204" t="s">
        <v>82</v>
      </c>
      <c r="AY135" s="16" t="s">
        <v>177</v>
      </c>
      <c r="BE135" s="205">
        <f>IF(N135="základná",J135,0)</f>
        <v>0</v>
      </c>
      <c r="BF135" s="205">
        <f>IF(N135="znížená",J135,0)</f>
        <v>0</v>
      </c>
      <c r="BG135" s="205">
        <f>IF(N135="zákl. prenesená",J135,0)</f>
        <v>0</v>
      </c>
      <c r="BH135" s="205">
        <f>IF(N135="zníž. prenesená",J135,0)</f>
        <v>0</v>
      </c>
      <c r="BI135" s="205">
        <f>IF(N135="nulová",J135,0)</f>
        <v>0</v>
      </c>
      <c r="BJ135" s="16" t="s">
        <v>155</v>
      </c>
      <c r="BK135" s="206">
        <f>ROUND(I135*H135,3)</f>
        <v>0</v>
      </c>
      <c r="BL135" s="16" t="s">
        <v>184</v>
      </c>
      <c r="BM135" s="204" t="s">
        <v>4094</v>
      </c>
    </row>
    <row r="136" s="2" customFormat="1" ht="37.8" customHeight="1">
      <c r="A136" s="35"/>
      <c r="B136" s="157"/>
      <c r="C136" s="193" t="s">
        <v>201</v>
      </c>
      <c r="D136" s="193" t="s">
        <v>180</v>
      </c>
      <c r="E136" s="194" t="s">
        <v>4095</v>
      </c>
      <c r="F136" s="195" t="s">
        <v>4096</v>
      </c>
      <c r="G136" s="196" t="s">
        <v>258</v>
      </c>
      <c r="H136" s="197">
        <v>4</v>
      </c>
      <c r="I136" s="198"/>
      <c r="J136" s="197">
        <f>ROUND(I136*H136,3)</f>
        <v>0</v>
      </c>
      <c r="K136" s="199"/>
      <c r="L136" s="36"/>
      <c r="M136" s="200" t="s">
        <v>1</v>
      </c>
      <c r="N136" s="201" t="s">
        <v>40</v>
      </c>
      <c r="O136" s="79"/>
      <c r="P136" s="202">
        <f>O136*H136</f>
        <v>0</v>
      </c>
      <c r="Q136" s="202">
        <v>0</v>
      </c>
      <c r="R136" s="202">
        <f>Q136*H136</f>
        <v>0</v>
      </c>
      <c r="S136" s="202">
        <v>0</v>
      </c>
      <c r="T136" s="203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4" t="s">
        <v>184</v>
      </c>
      <c r="AT136" s="204" t="s">
        <v>180</v>
      </c>
      <c r="AU136" s="204" t="s">
        <v>82</v>
      </c>
      <c r="AY136" s="16" t="s">
        <v>177</v>
      </c>
      <c r="BE136" s="205">
        <f>IF(N136="základná",J136,0)</f>
        <v>0</v>
      </c>
      <c r="BF136" s="205">
        <f>IF(N136="znížená",J136,0)</f>
        <v>0</v>
      </c>
      <c r="BG136" s="205">
        <f>IF(N136="zákl. prenesená",J136,0)</f>
        <v>0</v>
      </c>
      <c r="BH136" s="205">
        <f>IF(N136="zníž. prenesená",J136,0)</f>
        <v>0</v>
      </c>
      <c r="BI136" s="205">
        <f>IF(N136="nulová",J136,0)</f>
        <v>0</v>
      </c>
      <c r="BJ136" s="16" t="s">
        <v>155</v>
      </c>
      <c r="BK136" s="206">
        <f>ROUND(I136*H136,3)</f>
        <v>0</v>
      </c>
      <c r="BL136" s="16" t="s">
        <v>184</v>
      </c>
      <c r="BM136" s="204" t="s">
        <v>4097</v>
      </c>
    </row>
    <row r="137" s="2" customFormat="1" ht="37.8" customHeight="1">
      <c r="A137" s="35"/>
      <c r="B137" s="157"/>
      <c r="C137" s="193" t="s">
        <v>197</v>
      </c>
      <c r="D137" s="193" t="s">
        <v>180</v>
      </c>
      <c r="E137" s="194" t="s">
        <v>4098</v>
      </c>
      <c r="F137" s="195" t="s">
        <v>4099</v>
      </c>
      <c r="G137" s="196" t="s">
        <v>258</v>
      </c>
      <c r="H137" s="197">
        <v>4</v>
      </c>
      <c r="I137" s="198"/>
      <c r="J137" s="197">
        <f>ROUND(I137*H137,3)</f>
        <v>0</v>
      </c>
      <c r="K137" s="199"/>
      <c r="L137" s="36"/>
      <c r="M137" s="200" t="s">
        <v>1</v>
      </c>
      <c r="N137" s="201" t="s">
        <v>40</v>
      </c>
      <c r="O137" s="79"/>
      <c r="P137" s="202">
        <f>O137*H137</f>
        <v>0</v>
      </c>
      <c r="Q137" s="202">
        <v>0</v>
      </c>
      <c r="R137" s="202">
        <f>Q137*H137</f>
        <v>0</v>
      </c>
      <c r="S137" s="202">
        <v>0</v>
      </c>
      <c r="T137" s="203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4" t="s">
        <v>184</v>
      </c>
      <c r="AT137" s="204" t="s">
        <v>180</v>
      </c>
      <c r="AU137" s="204" t="s">
        <v>82</v>
      </c>
      <c r="AY137" s="16" t="s">
        <v>177</v>
      </c>
      <c r="BE137" s="205">
        <f>IF(N137="základná",J137,0)</f>
        <v>0</v>
      </c>
      <c r="BF137" s="205">
        <f>IF(N137="znížená",J137,0)</f>
        <v>0</v>
      </c>
      <c r="BG137" s="205">
        <f>IF(N137="zákl. prenesená",J137,0)</f>
        <v>0</v>
      </c>
      <c r="BH137" s="205">
        <f>IF(N137="zníž. prenesená",J137,0)</f>
        <v>0</v>
      </c>
      <c r="BI137" s="205">
        <f>IF(N137="nulová",J137,0)</f>
        <v>0</v>
      </c>
      <c r="BJ137" s="16" t="s">
        <v>155</v>
      </c>
      <c r="BK137" s="206">
        <f>ROUND(I137*H137,3)</f>
        <v>0</v>
      </c>
      <c r="BL137" s="16" t="s">
        <v>184</v>
      </c>
      <c r="BM137" s="204" t="s">
        <v>4100</v>
      </c>
    </row>
    <row r="138" s="2" customFormat="1" ht="37.8" customHeight="1">
      <c r="A138" s="35"/>
      <c r="B138" s="157"/>
      <c r="C138" s="193" t="s">
        <v>184</v>
      </c>
      <c r="D138" s="193" t="s">
        <v>180</v>
      </c>
      <c r="E138" s="194" t="s">
        <v>4101</v>
      </c>
      <c r="F138" s="195" t="s">
        <v>4102</v>
      </c>
      <c r="G138" s="196" t="s">
        <v>258</v>
      </c>
      <c r="H138" s="197">
        <v>28</v>
      </c>
      <c r="I138" s="198"/>
      <c r="J138" s="197">
        <f>ROUND(I138*H138,3)</f>
        <v>0</v>
      </c>
      <c r="K138" s="199"/>
      <c r="L138" s="36"/>
      <c r="M138" s="200" t="s">
        <v>1</v>
      </c>
      <c r="N138" s="201" t="s">
        <v>40</v>
      </c>
      <c r="O138" s="79"/>
      <c r="P138" s="202">
        <f>O138*H138</f>
        <v>0</v>
      </c>
      <c r="Q138" s="202">
        <v>0</v>
      </c>
      <c r="R138" s="202">
        <f>Q138*H138</f>
        <v>0</v>
      </c>
      <c r="S138" s="202">
        <v>0</v>
      </c>
      <c r="T138" s="203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4" t="s">
        <v>184</v>
      </c>
      <c r="AT138" s="204" t="s">
        <v>180</v>
      </c>
      <c r="AU138" s="204" t="s">
        <v>82</v>
      </c>
      <c r="AY138" s="16" t="s">
        <v>177</v>
      </c>
      <c r="BE138" s="205">
        <f>IF(N138="základná",J138,0)</f>
        <v>0</v>
      </c>
      <c r="BF138" s="205">
        <f>IF(N138="znížená",J138,0)</f>
        <v>0</v>
      </c>
      <c r="BG138" s="205">
        <f>IF(N138="zákl. prenesená",J138,0)</f>
        <v>0</v>
      </c>
      <c r="BH138" s="205">
        <f>IF(N138="zníž. prenesená",J138,0)</f>
        <v>0</v>
      </c>
      <c r="BI138" s="205">
        <f>IF(N138="nulová",J138,0)</f>
        <v>0</v>
      </c>
      <c r="BJ138" s="16" t="s">
        <v>155</v>
      </c>
      <c r="BK138" s="206">
        <f>ROUND(I138*H138,3)</f>
        <v>0</v>
      </c>
      <c r="BL138" s="16" t="s">
        <v>184</v>
      </c>
      <c r="BM138" s="204" t="s">
        <v>4103</v>
      </c>
    </row>
    <row r="139" s="2" customFormat="1" ht="44.25" customHeight="1">
      <c r="A139" s="35"/>
      <c r="B139" s="157"/>
      <c r="C139" s="193" t="s">
        <v>189</v>
      </c>
      <c r="D139" s="193" t="s">
        <v>180</v>
      </c>
      <c r="E139" s="194" t="s">
        <v>4104</v>
      </c>
      <c r="F139" s="195" t="s">
        <v>4105</v>
      </c>
      <c r="G139" s="196" t="s">
        <v>258</v>
      </c>
      <c r="H139" s="197">
        <v>20</v>
      </c>
      <c r="I139" s="198"/>
      <c r="J139" s="197">
        <f>ROUND(I139*H139,3)</f>
        <v>0</v>
      </c>
      <c r="K139" s="199"/>
      <c r="L139" s="36"/>
      <c r="M139" s="200" t="s">
        <v>1</v>
      </c>
      <c r="N139" s="201" t="s">
        <v>40</v>
      </c>
      <c r="O139" s="79"/>
      <c r="P139" s="202">
        <f>O139*H139</f>
        <v>0</v>
      </c>
      <c r="Q139" s="202">
        <v>0</v>
      </c>
      <c r="R139" s="202">
        <f>Q139*H139</f>
        <v>0</v>
      </c>
      <c r="S139" s="202">
        <v>0</v>
      </c>
      <c r="T139" s="203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4" t="s">
        <v>184</v>
      </c>
      <c r="AT139" s="204" t="s">
        <v>180</v>
      </c>
      <c r="AU139" s="204" t="s">
        <v>82</v>
      </c>
      <c r="AY139" s="16" t="s">
        <v>177</v>
      </c>
      <c r="BE139" s="205">
        <f>IF(N139="základná",J139,0)</f>
        <v>0</v>
      </c>
      <c r="BF139" s="205">
        <f>IF(N139="znížená",J139,0)</f>
        <v>0</v>
      </c>
      <c r="BG139" s="205">
        <f>IF(N139="zákl. prenesená",J139,0)</f>
        <v>0</v>
      </c>
      <c r="BH139" s="205">
        <f>IF(N139="zníž. prenesená",J139,0)</f>
        <v>0</v>
      </c>
      <c r="BI139" s="205">
        <f>IF(N139="nulová",J139,0)</f>
        <v>0</v>
      </c>
      <c r="BJ139" s="16" t="s">
        <v>155</v>
      </c>
      <c r="BK139" s="206">
        <f>ROUND(I139*H139,3)</f>
        <v>0</v>
      </c>
      <c r="BL139" s="16" t="s">
        <v>184</v>
      </c>
      <c r="BM139" s="204" t="s">
        <v>4106</v>
      </c>
    </row>
    <row r="140" s="2" customFormat="1" ht="66.75" customHeight="1">
      <c r="A140" s="35"/>
      <c r="B140" s="157"/>
      <c r="C140" s="193" t="s">
        <v>82</v>
      </c>
      <c r="D140" s="193" t="s">
        <v>180</v>
      </c>
      <c r="E140" s="194" t="s">
        <v>4107</v>
      </c>
      <c r="F140" s="195" t="s">
        <v>4108</v>
      </c>
      <c r="G140" s="196" t="s">
        <v>258</v>
      </c>
      <c r="H140" s="197">
        <v>1</v>
      </c>
      <c r="I140" s="198"/>
      <c r="J140" s="197">
        <f>ROUND(I140*H140,3)</f>
        <v>0</v>
      </c>
      <c r="K140" s="199"/>
      <c r="L140" s="36"/>
      <c r="M140" s="200" t="s">
        <v>1</v>
      </c>
      <c r="N140" s="201" t="s">
        <v>40</v>
      </c>
      <c r="O140" s="79"/>
      <c r="P140" s="202">
        <f>O140*H140</f>
        <v>0</v>
      </c>
      <c r="Q140" s="202">
        <v>0</v>
      </c>
      <c r="R140" s="202">
        <f>Q140*H140</f>
        <v>0</v>
      </c>
      <c r="S140" s="202">
        <v>0</v>
      </c>
      <c r="T140" s="203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4" t="s">
        <v>184</v>
      </c>
      <c r="AT140" s="204" t="s">
        <v>180</v>
      </c>
      <c r="AU140" s="204" t="s">
        <v>82</v>
      </c>
      <c r="AY140" s="16" t="s">
        <v>177</v>
      </c>
      <c r="BE140" s="205">
        <f>IF(N140="základná",J140,0)</f>
        <v>0</v>
      </c>
      <c r="BF140" s="205">
        <f>IF(N140="znížená",J140,0)</f>
        <v>0</v>
      </c>
      <c r="BG140" s="205">
        <f>IF(N140="zákl. prenesená",J140,0)</f>
        <v>0</v>
      </c>
      <c r="BH140" s="205">
        <f>IF(N140="zníž. prenesená",J140,0)</f>
        <v>0</v>
      </c>
      <c r="BI140" s="205">
        <f>IF(N140="nulová",J140,0)</f>
        <v>0</v>
      </c>
      <c r="BJ140" s="16" t="s">
        <v>155</v>
      </c>
      <c r="BK140" s="206">
        <f>ROUND(I140*H140,3)</f>
        <v>0</v>
      </c>
      <c r="BL140" s="16" t="s">
        <v>184</v>
      </c>
      <c r="BM140" s="204" t="s">
        <v>4109</v>
      </c>
    </row>
    <row r="141" s="2" customFormat="1" ht="16.5" customHeight="1">
      <c r="A141" s="35"/>
      <c r="B141" s="157"/>
      <c r="C141" s="193" t="s">
        <v>205</v>
      </c>
      <c r="D141" s="193" t="s">
        <v>180</v>
      </c>
      <c r="E141" s="194" t="s">
        <v>4110</v>
      </c>
      <c r="F141" s="195" t="s">
        <v>4111</v>
      </c>
      <c r="G141" s="196" t="s">
        <v>258</v>
      </c>
      <c r="H141" s="197">
        <v>4</v>
      </c>
      <c r="I141" s="198"/>
      <c r="J141" s="197">
        <f>ROUND(I141*H141,3)</f>
        <v>0</v>
      </c>
      <c r="K141" s="199"/>
      <c r="L141" s="36"/>
      <c r="M141" s="200" t="s">
        <v>1</v>
      </c>
      <c r="N141" s="201" t="s">
        <v>40</v>
      </c>
      <c r="O141" s="79"/>
      <c r="P141" s="202">
        <f>O141*H141</f>
        <v>0</v>
      </c>
      <c r="Q141" s="202">
        <v>0</v>
      </c>
      <c r="R141" s="202">
        <f>Q141*H141</f>
        <v>0</v>
      </c>
      <c r="S141" s="202">
        <v>0</v>
      </c>
      <c r="T141" s="203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4" t="s">
        <v>184</v>
      </c>
      <c r="AT141" s="204" t="s">
        <v>180</v>
      </c>
      <c r="AU141" s="204" t="s">
        <v>82</v>
      </c>
      <c r="AY141" s="16" t="s">
        <v>177</v>
      </c>
      <c r="BE141" s="205">
        <f>IF(N141="základná",J141,0)</f>
        <v>0</v>
      </c>
      <c r="BF141" s="205">
        <f>IF(N141="znížená",J141,0)</f>
        <v>0</v>
      </c>
      <c r="BG141" s="205">
        <f>IF(N141="zákl. prenesená",J141,0)</f>
        <v>0</v>
      </c>
      <c r="BH141" s="205">
        <f>IF(N141="zníž. prenesená",J141,0)</f>
        <v>0</v>
      </c>
      <c r="BI141" s="205">
        <f>IF(N141="nulová",J141,0)</f>
        <v>0</v>
      </c>
      <c r="BJ141" s="16" t="s">
        <v>155</v>
      </c>
      <c r="BK141" s="206">
        <f>ROUND(I141*H141,3)</f>
        <v>0</v>
      </c>
      <c r="BL141" s="16" t="s">
        <v>184</v>
      </c>
      <c r="BM141" s="204" t="s">
        <v>4112</v>
      </c>
    </row>
    <row r="142" s="2" customFormat="1" ht="16.5" customHeight="1">
      <c r="A142" s="35"/>
      <c r="B142" s="157"/>
      <c r="C142" s="193" t="s">
        <v>209</v>
      </c>
      <c r="D142" s="193" t="s">
        <v>180</v>
      </c>
      <c r="E142" s="194" t="s">
        <v>4113</v>
      </c>
      <c r="F142" s="195" t="s">
        <v>3766</v>
      </c>
      <c r="G142" s="196" t="s">
        <v>812</v>
      </c>
      <c r="H142" s="198"/>
      <c r="I142" s="198"/>
      <c r="J142" s="197">
        <f>ROUND(I142*H142,3)</f>
        <v>0</v>
      </c>
      <c r="K142" s="199"/>
      <c r="L142" s="36"/>
      <c r="M142" s="200" t="s">
        <v>1</v>
      </c>
      <c r="N142" s="201" t="s">
        <v>40</v>
      </c>
      <c r="O142" s="79"/>
      <c r="P142" s="202">
        <f>O142*H142</f>
        <v>0</v>
      </c>
      <c r="Q142" s="202">
        <v>0</v>
      </c>
      <c r="R142" s="202">
        <f>Q142*H142</f>
        <v>0</v>
      </c>
      <c r="S142" s="202">
        <v>0</v>
      </c>
      <c r="T142" s="203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4" t="s">
        <v>184</v>
      </c>
      <c r="AT142" s="204" t="s">
        <v>180</v>
      </c>
      <c r="AU142" s="204" t="s">
        <v>82</v>
      </c>
      <c r="AY142" s="16" t="s">
        <v>177</v>
      </c>
      <c r="BE142" s="205">
        <f>IF(N142="základná",J142,0)</f>
        <v>0</v>
      </c>
      <c r="BF142" s="205">
        <f>IF(N142="znížená",J142,0)</f>
        <v>0</v>
      </c>
      <c r="BG142" s="205">
        <f>IF(N142="zákl. prenesená",J142,0)</f>
        <v>0</v>
      </c>
      <c r="BH142" s="205">
        <f>IF(N142="zníž. prenesená",J142,0)</f>
        <v>0</v>
      </c>
      <c r="BI142" s="205">
        <f>IF(N142="nulová",J142,0)</f>
        <v>0</v>
      </c>
      <c r="BJ142" s="16" t="s">
        <v>155</v>
      </c>
      <c r="BK142" s="206">
        <f>ROUND(I142*H142,3)</f>
        <v>0</v>
      </c>
      <c r="BL142" s="16" t="s">
        <v>184</v>
      </c>
      <c r="BM142" s="204" t="s">
        <v>4114</v>
      </c>
    </row>
    <row r="143" s="12" customFormat="1" ht="25.92" customHeight="1">
      <c r="A143" s="12"/>
      <c r="B143" s="180"/>
      <c r="C143" s="12"/>
      <c r="D143" s="181" t="s">
        <v>73</v>
      </c>
      <c r="E143" s="182" t="s">
        <v>4115</v>
      </c>
      <c r="F143" s="182" t="s">
        <v>4115</v>
      </c>
      <c r="G143" s="12"/>
      <c r="H143" s="12"/>
      <c r="I143" s="183"/>
      <c r="J143" s="184">
        <f>BK143</f>
        <v>0</v>
      </c>
      <c r="K143" s="12"/>
      <c r="L143" s="180"/>
      <c r="M143" s="185"/>
      <c r="N143" s="186"/>
      <c r="O143" s="186"/>
      <c r="P143" s="187">
        <f>SUM(P144:P151)</f>
        <v>0</v>
      </c>
      <c r="Q143" s="186"/>
      <c r="R143" s="187">
        <f>SUM(R144:R151)</f>
        <v>0</v>
      </c>
      <c r="S143" s="186"/>
      <c r="T143" s="188">
        <f>SUM(T144:T151)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81" t="s">
        <v>82</v>
      </c>
      <c r="AT143" s="189" t="s">
        <v>73</v>
      </c>
      <c r="AU143" s="189" t="s">
        <v>74</v>
      </c>
      <c r="AY143" s="181" t="s">
        <v>177</v>
      </c>
      <c r="BK143" s="190">
        <f>SUM(BK144:BK151)</f>
        <v>0</v>
      </c>
    </row>
    <row r="144" s="2" customFormat="1" ht="24.15" customHeight="1">
      <c r="A144" s="35"/>
      <c r="B144" s="157"/>
      <c r="C144" s="193" t="s">
        <v>178</v>
      </c>
      <c r="D144" s="193" t="s">
        <v>180</v>
      </c>
      <c r="E144" s="194" t="s">
        <v>4116</v>
      </c>
      <c r="F144" s="195" t="s">
        <v>4117</v>
      </c>
      <c r="G144" s="196" t="s">
        <v>258</v>
      </c>
      <c r="H144" s="197">
        <v>1</v>
      </c>
      <c r="I144" s="198"/>
      <c r="J144" s="197">
        <f>ROUND(I144*H144,3)</f>
        <v>0</v>
      </c>
      <c r="K144" s="199"/>
      <c r="L144" s="36"/>
      <c r="M144" s="200" t="s">
        <v>1</v>
      </c>
      <c r="N144" s="201" t="s">
        <v>40</v>
      </c>
      <c r="O144" s="79"/>
      <c r="P144" s="202">
        <f>O144*H144</f>
        <v>0</v>
      </c>
      <c r="Q144" s="202">
        <v>0</v>
      </c>
      <c r="R144" s="202">
        <f>Q144*H144</f>
        <v>0</v>
      </c>
      <c r="S144" s="202">
        <v>0</v>
      </c>
      <c r="T144" s="203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4" t="s">
        <v>184</v>
      </c>
      <c r="AT144" s="204" t="s">
        <v>180</v>
      </c>
      <c r="AU144" s="204" t="s">
        <v>82</v>
      </c>
      <c r="AY144" s="16" t="s">
        <v>177</v>
      </c>
      <c r="BE144" s="205">
        <f>IF(N144="základná",J144,0)</f>
        <v>0</v>
      </c>
      <c r="BF144" s="205">
        <f>IF(N144="znížená",J144,0)</f>
        <v>0</v>
      </c>
      <c r="BG144" s="205">
        <f>IF(N144="zákl. prenesená",J144,0)</f>
        <v>0</v>
      </c>
      <c r="BH144" s="205">
        <f>IF(N144="zníž. prenesená",J144,0)</f>
        <v>0</v>
      </c>
      <c r="BI144" s="205">
        <f>IF(N144="nulová",J144,0)</f>
        <v>0</v>
      </c>
      <c r="BJ144" s="16" t="s">
        <v>155</v>
      </c>
      <c r="BK144" s="206">
        <f>ROUND(I144*H144,3)</f>
        <v>0</v>
      </c>
      <c r="BL144" s="16" t="s">
        <v>184</v>
      </c>
      <c r="BM144" s="204" t="s">
        <v>4118</v>
      </c>
    </row>
    <row r="145" s="2" customFormat="1" ht="16.5" customHeight="1">
      <c r="A145" s="35"/>
      <c r="B145" s="157"/>
      <c r="C145" s="193" t="s">
        <v>111</v>
      </c>
      <c r="D145" s="193" t="s">
        <v>180</v>
      </c>
      <c r="E145" s="194" t="s">
        <v>4119</v>
      </c>
      <c r="F145" s="195" t="s">
        <v>4120</v>
      </c>
      <c r="G145" s="196" t="s">
        <v>258</v>
      </c>
      <c r="H145" s="197">
        <v>4</v>
      </c>
      <c r="I145" s="198"/>
      <c r="J145" s="197">
        <f>ROUND(I145*H145,3)</f>
        <v>0</v>
      </c>
      <c r="K145" s="199"/>
      <c r="L145" s="36"/>
      <c r="M145" s="200" t="s">
        <v>1</v>
      </c>
      <c r="N145" s="201" t="s">
        <v>40</v>
      </c>
      <c r="O145" s="79"/>
      <c r="P145" s="202">
        <f>O145*H145</f>
        <v>0</v>
      </c>
      <c r="Q145" s="202">
        <v>0</v>
      </c>
      <c r="R145" s="202">
        <f>Q145*H145</f>
        <v>0</v>
      </c>
      <c r="S145" s="202">
        <v>0</v>
      </c>
      <c r="T145" s="203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4" t="s">
        <v>184</v>
      </c>
      <c r="AT145" s="204" t="s">
        <v>180</v>
      </c>
      <c r="AU145" s="204" t="s">
        <v>82</v>
      </c>
      <c r="AY145" s="16" t="s">
        <v>177</v>
      </c>
      <c r="BE145" s="205">
        <f>IF(N145="základná",J145,0)</f>
        <v>0</v>
      </c>
      <c r="BF145" s="205">
        <f>IF(N145="znížená",J145,0)</f>
        <v>0</v>
      </c>
      <c r="BG145" s="205">
        <f>IF(N145="zákl. prenesená",J145,0)</f>
        <v>0</v>
      </c>
      <c r="BH145" s="205">
        <f>IF(N145="zníž. prenesená",J145,0)</f>
        <v>0</v>
      </c>
      <c r="BI145" s="205">
        <f>IF(N145="nulová",J145,0)</f>
        <v>0</v>
      </c>
      <c r="BJ145" s="16" t="s">
        <v>155</v>
      </c>
      <c r="BK145" s="206">
        <f>ROUND(I145*H145,3)</f>
        <v>0</v>
      </c>
      <c r="BL145" s="16" t="s">
        <v>184</v>
      </c>
      <c r="BM145" s="204" t="s">
        <v>4121</v>
      </c>
    </row>
    <row r="146" s="2" customFormat="1" ht="24.15" customHeight="1">
      <c r="A146" s="35"/>
      <c r="B146" s="157"/>
      <c r="C146" s="193" t="s">
        <v>114</v>
      </c>
      <c r="D146" s="193" t="s">
        <v>180</v>
      </c>
      <c r="E146" s="194" t="s">
        <v>4122</v>
      </c>
      <c r="F146" s="195" t="s">
        <v>4123</v>
      </c>
      <c r="G146" s="196" t="s">
        <v>258</v>
      </c>
      <c r="H146" s="197">
        <v>20</v>
      </c>
      <c r="I146" s="198"/>
      <c r="J146" s="197">
        <f>ROUND(I146*H146,3)</f>
        <v>0</v>
      </c>
      <c r="K146" s="199"/>
      <c r="L146" s="36"/>
      <c r="M146" s="200" t="s">
        <v>1</v>
      </c>
      <c r="N146" s="201" t="s">
        <v>40</v>
      </c>
      <c r="O146" s="79"/>
      <c r="P146" s="202">
        <f>O146*H146</f>
        <v>0</v>
      </c>
      <c r="Q146" s="202">
        <v>0</v>
      </c>
      <c r="R146" s="202">
        <f>Q146*H146</f>
        <v>0</v>
      </c>
      <c r="S146" s="202">
        <v>0</v>
      </c>
      <c r="T146" s="203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4" t="s">
        <v>184</v>
      </c>
      <c r="AT146" s="204" t="s">
        <v>180</v>
      </c>
      <c r="AU146" s="204" t="s">
        <v>82</v>
      </c>
      <c r="AY146" s="16" t="s">
        <v>177</v>
      </c>
      <c r="BE146" s="205">
        <f>IF(N146="základná",J146,0)</f>
        <v>0</v>
      </c>
      <c r="BF146" s="205">
        <f>IF(N146="znížená",J146,0)</f>
        <v>0</v>
      </c>
      <c r="BG146" s="205">
        <f>IF(N146="zákl. prenesená",J146,0)</f>
        <v>0</v>
      </c>
      <c r="BH146" s="205">
        <f>IF(N146="zníž. prenesená",J146,0)</f>
        <v>0</v>
      </c>
      <c r="BI146" s="205">
        <f>IF(N146="nulová",J146,0)</f>
        <v>0</v>
      </c>
      <c r="BJ146" s="16" t="s">
        <v>155</v>
      </c>
      <c r="BK146" s="206">
        <f>ROUND(I146*H146,3)</f>
        <v>0</v>
      </c>
      <c r="BL146" s="16" t="s">
        <v>184</v>
      </c>
      <c r="BM146" s="204" t="s">
        <v>4124</v>
      </c>
    </row>
    <row r="147" s="2" customFormat="1" ht="24.15" customHeight="1">
      <c r="A147" s="35"/>
      <c r="B147" s="157"/>
      <c r="C147" s="193" t="s">
        <v>117</v>
      </c>
      <c r="D147" s="193" t="s">
        <v>180</v>
      </c>
      <c r="E147" s="194" t="s">
        <v>4125</v>
      </c>
      <c r="F147" s="195" t="s">
        <v>4126</v>
      </c>
      <c r="G147" s="196" t="s">
        <v>258</v>
      </c>
      <c r="H147" s="197">
        <v>28</v>
      </c>
      <c r="I147" s="198"/>
      <c r="J147" s="197">
        <f>ROUND(I147*H147,3)</f>
        <v>0</v>
      </c>
      <c r="K147" s="199"/>
      <c r="L147" s="36"/>
      <c r="M147" s="200" t="s">
        <v>1</v>
      </c>
      <c r="N147" s="201" t="s">
        <v>40</v>
      </c>
      <c r="O147" s="79"/>
      <c r="P147" s="202">
        <f>O147*H147</f>
        <v>0</v>
      </c>
      <c r="Q147" s="202">
        <v>0</v>
      </c>
      <c r="R147" s="202">
        <f>Q147*H147</f>
        <v>0</v>
      </c>
      <c r="S147" s="202">
        <v>0</v>
      </c>
      <c r="T147" s="203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4" t="s">
        <v>184</v>
      </c>
      <c r="AT147" s="204" t="s">
        <v>180</v>
      </c>
      <c r="AU147" s="204" t="s">
        <v>82</v>
      </c>
      <c r="AY147" s="16" t="s">
        <v>177</v>
      </c>
      <c r="BE147" s="205">
        <f>IF(N147="základná",J147,0)</f>
        <v>0</v>
      </c>
      <c r="BF147" s="205">
        <f>IF(N147="znížená",J147,0)</f>
        <v>0</v>
      </c>
      <c r="BG147" s="205">
        <f>IF(N147="zákl. prenesená",J147,0)</f>
        <v>0</v>
      </c>
      <c r="BH147" s="205">
        <f>IF(N147="zníž. prenesená",J147,0)</f>
        <v>0</v>
      </c>
      <c r="BI147" s="205">
        <f>IF(N147="nulová",J147,0)</f>
        <v>0</v>
      </c>
      <c r="BJ147" s="16" t="s">
        <v>155</v>
      </c>
      <c r="BK147" s="206">
        <f>ROUND(I147*H147,3)</f>
        <v>0</v>
      </c>
      <c r="BL147" s="16" t="s">
        <v>184</v>
      </c>
      <c r="BM147" s="204" t="s">
        <v>4127</v>
      </c>
    </row>
    <row r="148" s="2" customFormat="1" ht="24.15" customHeight="1">
      <c r="A148" s="35"/>
      <c r="B148" s="157"/>
      <c r="C148" s="193" t="s">
        <v>120</v>
      </c>
      <c r="D148" s="193" t="s">
        <v>180</v>
      </c>
      <c r="E148" s="194" t="s">
        <v>4128</v>
      </c>
      <c r="F148" s="195" t="s">
        <v>4129</v>
      </c>
      <c r="G148" s="196" t="s">
        <v>258</v>
      </c>
      <c r="H148" s="197">
        <v>8</v>
      </c>
      <c r="I148" s="198"/>
      <c r="J148" s="197">
        <f>ROUND(I148*H148,3)</f>
        <v>0</v>
      </c>
      <c r="K148" s="199"/>
      <c r="L148" s="36"/>
      <c r="M148" s="200" t="s">
        <v>1</v>
      </c>
      <c r="N148" s="201" t="s">
        <v>40</v>
      </c>
      <c r="O148" s="79"/>
      <c r="P148" s="202">
        <f>O148*H148</f>
        <v>0</v>
      </c>
      <c r="Q148" s="202">
        <v>0</v>
      </c>
      <c r="R148" s="202">
        <f>Q148*H148</f>
        <v>0</v>
      </c>
      <c r="S148" s="202">
        <v>0</v>
      </c>
      <c r="T148" s="203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4" t="s">
        <v>184</v>
      </c>
      <c r="AT148" s="204" t="s">
        <v>180</v>
      </c>
      <c r="AU148" s="204" t="s">
        <v>82</v>
      </c>
      <c r="AY148" s="16" t="s">
        <v>177</v>
      </c>
      <c r="BE148" s="205">
        <f>IF(N148="základná",J148,0)</f>
        <v>0</v>
      </c>
      <c r="BF148" s="205">
        <f>IF(N148="znížená",J148,0)</f>
        <v>0</v>
      </c>
      <c r="BG148" s="205">
        <f>IF(N148="zákl. prenesená",J148,0)</f>
        <v>0</v>
      </c>
      <c r="BH148" s="205">
        <f>IF(N148="zníž. prenesená",J148,0)</f>
        <v>0</v>
      </c>
      <c r="BI148" s="205">
        <f>IF(N148="nulová",J148,0)</f>
        <v>0</v>
      </c>
      <c r="BJ148" s="16" t="s">
        <v>155</v>
      </c>
      <c r="BK148" s="206">
        <f>ROUND(I148*H148,3)</f>
        <v>0</v>
      </c>
      <c r="BL148" s="16" t="s">
        <v>184</v>
      </c>
      <c r="BM148" s="204" t="s">
        <v>4130</v>
      </c>
    </row>
    <row r="149" s="2" customFormat="1" ht="24.15" customHeight="1">
      <c r="A149" s="35"/>
      <c r="B149" s="157"/>
      <c r="C149" s="193" t="s">
        <v>123</v>
      </c>
      <c r="D149" s="193" t="s">
        <v>180</v>
      </c>
      <c r="E149" s="194" t="s">
        <v>4131</v>
      </c>
      <c r="F149" s="195" t="s">
        <v>4132</v>
      </c>
      <c r="G149" s="196" t="s">
        <v>3807</v>
      </c>
      <c r="H149" s="197">
        <v>56</v>
      </c>
      <c r="I149" s="198"/>
      <c r="J149" s="197">
        <f>ROUND(I149*H149,3)</f>
        <v>0</v>
      </c>
      <c r="K149" s="199"/>
      <c r="L149" s="36"/>
      <c r="M149" s="200" t="s">
        <v>1</v>
      </c>
      <c r="N149" s="201" t="s">
        <v>40</v>
      </c>
      <c r="O149" s="79"/>
      <c r="P149" s="202">
        <f>O149*H149</f>
        <v>0</v>
      </c>
      <c r="Q149" s="202">
        <v>0</v>
      </c>
      <c r="R149" s="202">
        <f>Q149*H149</f>
        <v>0</v>
      </c>
      <c r="S149" s="202">
        <v>0</v>
      </c>
      <c r="T149" s="203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4" t="s">
        <v>184</v>
      </c>
      <c r="AT149" s="204" t="s">
        <v>180</v>
      </c>
      <c r="AU149" s="204" t="s">
        <v>82</v>
      </c>
      <c r="AY149" s="16" t="s">
        <v>177</v>
      </c>
      <c r="BE149" s="205">
        <f>IF(N149="základná",J149,0)</f>
        <v>0</v>
      </c>
      <c r="BF149" s="205">
        <f>IF(N149="znížená",J149,0)</f>
        <v>0</v>
      </c>
      <c r="BG149" s="205">
        <f>IF(N149="zákl. prenesená",J149,0)</f>
        <v>0</v>
      </c>
      <c r="BH149" s="205">
        <f>IF(N149="zníž. prenesená",J149,0)</f>
        <v>0</v>
      </c>
      <c r="BI149" s="205">
        <f>IF(N149="nulová",J149,0)</f>
        <v>0</v>
      </c>
      <c r="BJ149" s="16" t="s">
        <v>155</v>
      </c>
      <c r="BK149" s="206">
        <f>ROUND(I149*H149,3)</f>
        <v>0</v>
      </c>
      <c r="BL149" s="16" t="s">
        <v>184</v>
      </c>
      <c r="BM149" s="204" t="s">
        <v>4133</v>
      </c>
    </row>
    <row r="150" s="2" customFormat="1" ht="16.5" customHeight="1">
      <c r="A150" s="35"/>
      <c r="B150" s="157"/>
      <c r="C150" s="193" t="s">
        <v>231</v>
      </c>
      <c r="D150" s="193" t="s">
        <v>180</v>
      </c>
      <c r="E150" s="194" t="s">
        <v>4134</v>
      </c>
      <c r="F150" s="195" t="s">
        <v>4135</v>
      </c>
      <c r="G150" s="196" t="s">
        <v>258</v>
      </c>
      <c r="H150" s="197">
        <v>1</v>
      </c>
      <c r="I150" s="198"/>
      <c r="J150" s="197">
        <f>ROUND(I150*H150,3)</f>
        <v>0</v>
      </c>
      <c r="K150" s="199"/>
      <c r="L150" s="36"/>
      <c r="M150" s="200" t="s">
        <v>1</v>
      </c>
      <c r="N150" s="201" t="s">
        <v>40</v>
      </c>
      <c r="O150" s="79"/>
      <c r="P150" s="202">
        <f>O150*H150</f>
        <v>0</v>
      </c>
      <c r="Q150" s="202">
        <v>0</v>
      </c>
      <c r="R150" s="202">
        <f>Q150*H150</f>
        <v>0</v>
      </c>
      <c r="S150" s="202">
        <v>0</v>
      </c>
      <c r="T150" s="203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4" t="s">
        <v>184</v>
      </c>
      <c r="AT150" s="204" t="s">
        <v>180</v>
      </c>
      <c r="AU150" s="204" t="s">
        <v>82</v>
      </c>
      <c r="AY150" s="16" t="s">
        <v>177</v>
      </c>
      <c r="BE150" s="205">
        <f>IF(N150="základná",J150,0)</f>
        <v>0</v>
      </c>
      <c r="BF150" s="205">
        <f>IF(N150="znížená",J150,0)</f>
        <v>0</v>
      </c>
      <c r="BG150" s="205">
        <f>IF(N150="zákl. prenesená",J150,0)</f>
        <v>0</v>
      </c>
      <c r="BH150" s="205">
        <f>IF(N150="zníž. prenesená",J150,0)</f>
        <v>0</v>
      </c>
      <c r="BI150" s="205">
        <f>IF(N150="nulová",J150,0)</f>
        <v>0</v>
      </c>
      <c r="BJ150" s="16" t="s">
        <v>155</v>
      </c>
      <c r="BK150" s="206">
        <f>ROUND(I150*H150,3)</f>
        <v>0</v>
      </c>
      <c r="BL150" s="16" t="s">
        <v>184</v>
      </c>
      <c r="BM150" s="204" t="s">
        <v>4136</v>
      </c>
    </row>
    <row r="151" s="2" customFormat="1" ht="24.15" customHeight="1">
      <c r="A151" s="35"/>
      <c r="B151" s="157"/>
      <c r="C151" s="193" t="s">
        <v>235</v>
      </c>
      <c r="D151" s="193" t="s">
        <v>180</v>
      </c>
      <c r="E151" s="194" t="s">
        <v>4137</v>
      </c>
      <c r="F151" s="195" t="s">
        <v>4138</v>
      </c>
      <c r="G151" s="196" t="s">
        <v>1792</v>
      </c>
      <c r="H151" s="197">
        <v>1</v>
      </c>
      <c r="I151" s="198"/>
      <c r="J151" s="197">
        <f>ROUND(I151*H151,3)</f>
        <v>0</v>
      </c>
      <c r="K151" s="199"/>
      <c r="L151" s="36"/>
      <c r="M151" s="200" t="s">
        <v>1</v>
      </c>
      <c r="N151" s="201" t="s">
        <v>40</v>
      </c>
      <c r="O151" s="79"/>
      <c r="P151" s="202">
        <f>O151*H151</f>
        <v>0</v>
      </c>
      <c r="Q151" s="202">
        <v>0</v>
      </c>
      <c r="R151" s="202">
        <f>Q151*H151</f>
        <v>0</v>
      </c>
      <c r="S151" s="202">
        <v>0</v>
      </c>
      <c r="T151" s="203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4" t="s">
        <v>184</v>
      </c>
      <c r="AT151" s="204" t="s">
        <v>180</v>
      </c>
      <c r="AU151" s="204" t="s">
        <v>82</v>
      </c>
      <c r="AY151" s="16" t="s">
        <v>177</v>
      </c>
      <c r="BE151" s="205">
        <f>IF(N151="základná",J151,0)</f>
        <v>0</v>
      </c>
      <c r="BF151" s="205">
        <f>IF(N151="znížená",J151,0)</f>
        <v>0</v>
      </c>
      <c r="BG151" s="205">
        <f>IF(N151="zákl. prenesená",J151,0)</f>
        <v>0</v>
      </c>
      <c r="BH151" s="205">
        <f>IF(N151="zníž. prenesená",J151,0)</f>
        <v>0</v>
      </c>
      <c r="BI151" s="205">
        <f>IF(N151="nulová",J151,0)</f>
        <v>0</v>
      </c>
      <c r="BJ151" s="16" t="s">
        <v>155</v>
      </c>
      <c r="BK151" s="206">
        <f>ROUND(I151*H151,3)</f>
        <v>0</v>
      </c>
      <c r="BL151" s="16" t="s">
        <v>184</v>
      </c>
      <c r="BM151" s="204" t="s">
        <v>4139</v>
      </c>
    </row>
    <row r="152" s="12" customFormat="1" ht="25.92" customHeight="1">
      <c r="A152" s="12"/>
      <c r="B152" s="180"/>
      <c r="C152" s="12"/>
      <c r="D152" s="181" t="s">
        <v>73</v>
      </c>
      <c r="E152" s="182" t="s">
        <v>4140</v>
      </c>
      <c r="F152" s="182" t="s">
        <v>4140</v>
      </c>
      <c r="G152" s="12"/>
      <c r="H152" s="12"/>
      <c r="I152" s="183"/>
      <c r="J152" s="184">
        <f>BK152</f>
        <v>0</v>
      </c>
      <c r="K152" s="12"/>
      <c r="L152" s="180"/>
      <c r="M152" s="185"/>
      <c r="N152" s="186"/>
      <c r="O152" s="186"/>
      <c r="P152" s="187">
        <f>SUM(P153:P158)</f>
        <v>0</v>
      </c>
      <c r="Q152" s="186"/>
      <c r="R152" s="187">
        <f>SUM(R153:R158)</f>
        <v>0</v>
      </c>
      <c r="S152" s="186"/>
      <c r="T152" s="188">
        <f>SUM(T153:T158)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81" t="s">
        <v>82</v>
      </c>
      <c r="AT152" s="189" t="s">
        <v>73</v>
      </c>
      <c r="AU152" s="189" t="s">
        <v>74</v>
      </c>
      <c r="AY152" s="181" t="s">
        <v>177</v>
      </c>
      <c r="BK152" s="190">
        <f>SUM(BK153:BK158)</f>
        <v>0</v>
      </c>
    </row>
    <row r="153" s="2" customFormat="1" ht="21.75" customHeight="1">
      <c r="A153" s="35"/>
      <c r="B153" s="157"/>
      <c r="C153" s="193" t="s">
        <v>239</v>
      </c>
      <c r="D153" s="193" t="s">
        <v>180</v>
      </c>
      <c r="E153" s="194" t="s">
        <v>4141</v>
      </c>
      <c r="F153" s="195" t="s">
        <v>4142</v>
      </c>
      <c r="G153" s="196" t="s">
        <v>1</v>
      </c>
      <c r="H153" s="197">
        <v>650</v>
      </c>
      <c r="I153" s="198"/>
      <c r="J153" s="197">
        <f>ROUND(I153*H153,3)</f>
        <v>0</v>
      </c>
      <c r="K153" s="199"/>
      <c r="L153" s="36"/>
      <c r="M153" s="200" t="s">
        <v>1</v>
      </c>
      <c r="N153" s="201" t="s">
        <v>40</v>
      </c>
      <c r="O153" s="79"/>
      <c r="P153" s="202">
        <f>O153*H153</f>
        <v>0</v>
      </c>
      <c r="Q153" s="202">
        <v>0</v>
      </c>
      <c r="R153" s="202">
        <f>Q153*H153</f>
        <v>0</v>
      </c>
      <c r="S153" s="202">
        <v>0</v>
      </c>
      <c r="T153" s="203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4" t="s">
        <v>184</v>
      </c>
      <c r="AT153" s="204" t="s">
        <v>180</v>
      </c>
      <c r="AU153" s="204" t="s">
        <v>82</v>
      </c>
      <c r="AY153" s="16" t="s">
        <v>177</v>
      </c>
      <c r="BE153" s="205">
        <f>IF(N153="základná",J153,0)</f>
        <v>0</v>
      </c>
      <c r="BF153" s="205">
        <f>IF(N153="znížená",J153,0)</f>
        <v>0</v>
      </c>
      <c r="BG153" s="205">
        <f>IF(N153="zákl. prenesená",J153,0)</f>
        <v>0</v>
      </c>
      <c r="BH153" s="205">
        <f>IF(N153="zníž. prenesená",J153,0)</f>
        <v>0</v>
      </c>
      <c r="BI153" s="205">
        <f>IF(N153="nulová",J153,0)</f>
        <v>0</v>
      </c>
      <c r="BJ153" s="16" t="s">
        <v>155</v>
      </c>
      <c r="BK153" s="206">
        <f>ROUND(I153*H153,3)</f>
        <v>0</v>
      </c>
      <c r="BL153" s="16" t="s">
        <v>184</v>
      </c>
      <c r="BM153" s="204" t="s">
        <v>4143</v>
      </c>
    </row>
    <row r="154" s="2" customFormat="1" ht="24.15" customHeight="1">
      <c r="A154" s="35"/>
      <c r="B154" s="157"/>
      <c r="C154" s="212" t="s">
        <v>243</v>
      </c>
      <c r="D154" s="212" t="s">
        <v>439</v>
      </c>
      <c r="E154" s="213" t="s">
        <v>4029</v>
      </c>
      <c r="F154" s="214" t="s">
        <v>4030</v>
      </c>
      <c r="G154" s="215" t="s">
        <v>1</v>
      </c>
      <c r="H154" s="216">
        <v>300</v>
      </c>
      <c r="I154" s="217"/>
      <c r="J154" s="216">
        <f>ROUND(I154*H154,3)</f>
        <v>0</v>
      </c>
      <c r="K154" s="218"/>
      <c r="L154" s="219"/>
      <c r="M154" s="220" t="s">
        <v>1</v>
      </c>
      <c r="N154" s="221" t="s">
        <v>40</v>
      </c>
      <c r="O154" s="79"/>
      <c r="P154" s="202">
        <f>O154*H154</f>
        <v>0</v>
      </c>
      <c r="Q154" s="202">
        <v>0</v>
      </c>
      <c r="R154" s="202">
        <f>Q154*H154</f>
        <v>0</v>
      </c>
      <c r="S154" s="202">
        <v>0</v>
      </c>
      <c r="T154" s="203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4" t="s">
        <v>209</v>
      </c>
      <c r="AT154" s="204" t="s">
        <v>439</v>
      </c>
      <c r="AU154" s="204" t="s">
        <v>82</v>
      </c>
      <c r="AY154" s="16" t="s">
        <v>177</v>
      </c>
      <c r="BE154" s="205">
        <f>IF(N154="základná",J154,0)</f>
        <v>0</v>
      </c>
      <c r="BF154" s="205">
        <f>IF(N154="znížená",J154,0)</f>
        <v>0</v>
      </c>
      <c r="BG154" s="205">
        <f>IF(N154="zákl. prenesená",J154,0)</f>
        <v>0</v>
      </c>
      <c r="BH154" s="205">
        <f>IF(N154="zníž. prenesená",J154,0)</f>
        <v>0</v>
      </c>
      <c r="BI154" s="205">
        <f>IF(N154="nulová",J154,0)</f>
        <v>0</v>
      </c>
      <c r="BJ154" s="16" t="s">
        <v>155</v>
      </c>
      <c r="BK154" s="206">
        <f>ROUND(I154*H154,3)</f>
        <v>0</v>
      </c>
      <c r="BL154" s="16" t="s">
        <v>184</v>
      </c>
      <c r="BM154" s="204" t="s">
        <v>4144</v>
      </c>
    </row>
    <row r="155" s="2" customFormat="1" ht="16.5" customHeight="1">
      <c r="A155" s="35"/>
      <c r="B155" s="157"/>
      <c r="C155" s="193" t="s">
        <v>255</v>
      </c>
      <c r="D155" s="193" t="s">
        <v>180</v>
      </c>
      <c r="E155" s="194" t="s">
        <v>3862</v>
      </c>
      <c r="F155" s="195" t="s">
        <v>4145</v>
      </c>
      <c r="G155" s="196" t="s">
        <v>1</v>
      </c>
      <c r="H155" s="197">
        <v>1</v>
      </c>
      <c r="I155" s="198"/>
      <c r="J155" s="197">
        <f>ROUND(I155*H155,3)</f>
        <v>0</v>
      </c>
      <c r="K155" s="199"/>
      <c r="L155" s="36"/>
      <c r="M155" s="200" t="s">
        <v>1</v>
      </c>
      <c r="N155" s="201" t="s">
        <v>40</v>
      </c>
      <c r="O155" s="79"/>
      <c r="P155" s="202">
        <f>O155*H155</f>
        <v>0</v>
      </c>
      <c r="Q155" s="202">
        <v>0</v>
      </c>
      <c r="R155" s="202">
        <f>Q155*H155</f>
        <v>0</v>
      </c>
      <c r="S155" s="202">
        <v>0</v>
      </c>
      <c r="T155" s="203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4" t="s">
        <v>184</v>
      </c>
      <c r="AT155" s="204" t="s">
        <v>180</v>
      </c>
      <c r="AU155" s="204" t="s">
        <v>82</v>
      </c>
      <c r="AY155" s="16" t="s">
        <v>177</v>
      </c>
      <c r="BE155" s="205">
        <f>IF(N155="základná",J155,0)</f>
        <v>0</v>
      </c>
      <c r="BF155" s="205">
        <f>IF(N155="znížená",J155,0)</f>
        <v>0</v>
      </c>
      <c r="BG155" s="205">
        <f>IF(N155="zákl. prenesená",J155,0)</f>
        <v>0</v>
      </c>
      <c r="BH155" s="205">
        <f>IF(N155="zníž. prenesená",J155,0)</f>
        <v>0</v>
      </c>
      <c r="BI155" s="205">
        <f>IF(N155="nulová",J155,0)</f>
        <v>0</v>
      </c>
      <c r="BJ155" s="16" t="s">
        <v>155</v>
      </c>
      <c r="BK155" s="206">
        <f>ROUND(I155*H155,3)</f>
        <v>0</v>
      </c>
      <c r="BL155" s="16" t="s">
        <v>184</v>
      </c>
      <c r="BM155" s="204" t="s">
        <v>4146</v>
      </c>
    </row>
    <row r="156" s="2" customFormat="1" ht="21.75" customHeight="1">
      <c r="A156" s="35"/>
      <c r="B156" s="157"/>
      <c r="C156" s="193" t="s">
        <v>260</v>
      </c>
      <c r="D156" s="193" t="s">
        <v>180</v>
      </c>
      <c r="E156" s="194" t="s">
        <v>4147</v>
      </c>
      <c r="F156" s="195" t="s">
        <v>4148</v>
      </c>
      <c r="G156" s="196" t="s">
        <v>1</v>
      </c>
      <c r="H156" s="197">
        <v>2</v>
      </c>
      <c r="I156" s="198"/>
      <c r="J156" s="197">
        <f>ROUND(I156*H156,3)</f>
        <v>0</v>
      </c>
      <c r="K156" s="199"/>
      <c r="L156" s="36"/>
      <c r="M156" s="200" t="s">
        <v>1</v>
      </c>
      <c r="N156" s="201" t="s">
        <v>40</v>
      </c>
      <c r="O156" s="79"/>
      <c r="P156" s="202">
        <f>O156*H156</f>
        <v>0</v>
      </c>
      <c r="Q156" s="202">
        <v>0</v>
      </c>
      <c r="R156" s="202">
        <f>Q156*H156</f>
        <v>0</v>
      </c>
      <c r="S156" s="202">
        <v>0</v>
      </c>
      <c r="T156" s="203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4" t="s">
        <v>184</v>
      </c>
      <c r="AT156" s="204" t="s">
        <v>180</v>
      </c>
      <c r="AU156" s="204" t="s">
        <v>82</v>
      </c>
      <c r="AY156" s="16" t="s">
        <v>177</v>
      </c>
      <c r="BE156" s="205">
        <f>IF(N156="základná",J156,0)</f>
        <v>0</v>
      </c>
      <c r="BF156" s="205">
        <f>IF(N156="znížená",J156,0)</f>
        <v>0</v>
      </c>
      <c r="BG156" s="205">
        <f>IF(N156="zákl. prenesená",J156,0)</f>
        <v>0</v>
      </c>
      <c r="BH156" s="205">
        <f>IF(N156="zníž. prenesená",J156,0)</f>
        <v>0</v>
      </c>
      <c r="BI156" s="205">
        <f>IF(N156="nulová",J156,0)</f>
        <v>0</v>
      </c>
      <c r="BJ156" s="16" t="s">
        <v>155</v>
      </c>
      <c r="BK156" s="206">
        <f>ROUND(I156*H156,3)</f>
        <v>0</v>
      </c>
      <c r="BL156" s="16" t="s">
        <v>184</v>
      </c>
      <c r="BM156" s="204" t="s">
        <v>4149</v>
      </c>
    </row>
    <row r="157" s="2" customFormat="1" ht="16.5" customHeight="1">
      <c r="A157" s="35"/>
      <c r="B157" s="157"/>
      <c r="C157" s="193" t="s">
        <v>7</v>
      </c>
      <c r="D157" s="193" t="s">
        <v>180</v>
      </c>
      <c r="E157" s="194" t="s">
        <v>4041</v>
      </c>
      <c r="F157" s="195" t="s">
        <v>4042</v>
      </c>
      <c r="G157" s="196" t="s">
        <v>1</v>
      </c>
      <c r="H157" s="197">
        <v>750</v>
      </c>
      <c r="I157" s="198"/>
      <c r="J157" s="197">
        <f>ROUND(I157*H157,3)</f>
        <v>0</v>
      </c>
      <c r="K157" s="199"/>
      <c r="L157" s="36"/>
      <c r="M157" s="200" t="s">
        <v>1</v>
      </c>
      <c r="N157" s="201" t="s">
        <v>40</v>
      </c>
      <c r="O157" s="79"/>
      <c r="P157" s="202">
        <f>O157*H157</f>
        <v>0</v>
      </c>
      <c r="Q157" s="202">
        <v>0</v>
      </c>
      <c r="R157" s="202">
        <f>Q157*H157</f>
        <v>0</v>
      </c>
      <c r="S157" s="202">
        <v>0</v>
      </c>
      <c r="T157" s="203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4" t="s">
        <v>184</v>
      </c>
      <c r="AT157" s="204" t="s">
        <v>180</v>
      </c>
      <c r="AU157" s="204" t="s">
        <v>82</v>
      </c>
      <c r="AY157" s="16" t="s">
        <v>177</v>
      </c>
      <c r="BE157" s="205">
        <f>IF(N157="základná",J157,0)</f>
        <v>0</v>
      </c>
      <c r="BF157" s="205">
        <f>IF(N157="znížená",J157,0)</f>
        <v>0</v>
      </c>
      <c r="BG157" s="205">
        <f>IF(N157="zákl. prenesená",J157,0)</f>
        <v>0</v>
      </c>
      <c r="BH157" s="205">
        <f>IF(N157="zníž. prenesená",J157,0)</f>
        <v>0</v>
      </c>
      <c r="BI157" s="205">
        <f>IF(N157="nulová",J157,0)</f>
        <v>0</v>
      </c>
      <c r="BJ157" s="16" t="s">
        <v>155</v>
      </c>
      <c r="BK157" s="206">
        <f>ROUND(I157*H157,3)</f>
        <v>0</v>
      </c>
      <c r="BL157" s="16" t="s">
        <v>184</v>
      </c>
      <c r="BM157" s="204" t="s">
        <v>4150</v>
      </c>
    </row>
    <row r="158" s="2" customFormat="1" ht="16.5" customHeight="1">
      <c r="A158" s="35"/>
      <c r="B158" s="157"/>
      <c r="C158" s="193" t="s">
        <v>247</v>
      </c>
      <c r="D158" s="193" t="s">
        <v>180</v>
      </c>
      <c r="E158" s="194" t="s">
        <v>4038</v>
      </c>
      <c r="F158" s="195" t="s">
        <v>4039</v>
      </c>
      <c r="G158" s="196" t="s">
        <v>258</v>
      </c>
      <c r="H158" s="197">
        <v>750</v>
      </c>
      <c r="I158" s="198"/>
      <c r="J158" s="197">
        <f>ROUND(I158*H158,3)</f>
        <v>0</v>
      </c>
      <c r="K158" s="199"/>
      <c r="L158" s="36"/>
      <c r="M158" s="200" t="s">
        <v>1</v>
      </c>
      <c r="N158" s="201" t="s">
        <v>40</v>
      </c>
      <c r="O158" s="79"/>
      <c r="P158" s="202">
        <f>O158*H158</f>
        <v>0</v>
      </c>
      <c r="Q158" s="202">
        <v>0</v>
      </c>
      <c r="R158" s="202">
        <f>Q158*H158</f>
        <v>0</v>
      </c>
      <c r="S158" s="202">
        <v>0</v>
      </c>
      <c r="T158" s="203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4" t="s">
        <v>184</v>
      </c>
      <c r="AT158" s="204" t="s">
        <v>180</v>
      </c>
      <c r="AU158" s="204" t="s">
        <v>82</v>
      </c>
      <c r="AY158" s="16" t="s">
        <v>177</v>
      </c>
      <c r="BE158" s="205">
        <f>IF(N158="základná",J158,0)</f>
        <v>0</v>
      </c>
      <c r="BF158" s="205">
        <f>IF(N158="znížená",J158,0)</f>
        <v>0</v>
      </c>
      <c r="BG158" s="205">
        <f>IF(N158="zákl. prenesená",J158,0)</f>
        <v>0</v>
      </c>
      <c r="BH158" s="205">
        <f>IF(N158="zníž. prenesená",J158,0)</f>
        <v>0</v>
      </c>
      <c r="BI158" s="205">
        <f>IF(N158="nulová",J158,0)</f>
        <v>0</v>
      </c>
      <c r="BJ158" s="16" t="s">
        <v>155</v>
      </c>
      <c r="BK158" s="206">
        <f>ROUND(I158*H158,3)</f>
        <v>0</v>
      </c>
      <c r="BL158" s="16" t="s">
        <v>184</v>
      </c>
      <c r="BM158" s="204" t="s">
        <v>4151</v>
      </c>
    </row>
    <row r="159" s="12" customFormat="1" ht="25.92" customHeight="1">
      <c r="A159" s="12"/>
      <c r="B159" s="180"/>
      <c r="C159" s="12"/>
      <c r="D159" s="181" t="s">
        <v>73</v>
      </c>
      <c r="E159" s="182" t="s">
        <v>3866</v>
      </c>
      <c r="F159" s="182" t="s">
        <v>3866</v>
      </c>
      <c r="G159" s="12"/>
      <c r="H159" s="12"/>
      <c r="I159" s="183"/>
      <c r="J159" s="184">
        <f>BK159</f>
        <v>0</v>
      </c>
      <c r="K159" s="12"/>
      <c r="L159" s="180"/>
      <c r="M159" s="185"/>
      <c r="N159" s="186"/>
      <c r="O159" s="186"/>
      <c r="P159" s="187">
        <f>SUM(P160:P168)</f>
        <v>0</v>
      </c>
      <c r="Q159" s="186"/>
      <c r="R159" s="187">
        <f>SUM(R160:R168)</f>
        <v>0</v>
      </c>
      <c r="S159" s="186"/>
      <c r="T159" s="188">
        <f>SUM(T160:T168)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81" t="s">
        <v>82</v>
      </c>
      <c r="AT159" s="189" t="s">
        <v>73</v>
      </c>
      <c r="AU159" s="189" t="s">
        <v>74</v>
      </c>
      <c r="AY159" s="181" t="s">
        <v>177</v>
      </c>
      <c r="BK159" s="190">
        <f>SUM(BK160:BK168)</f>
        <v>0</v>
      </c>
    </row>
    <row r="160" s="2" customFormat="1" ht="21.75" customHeight="1">
      <c r="A160" s="35"/>
      <c r="B160" s="157"/>
      <c r="C160" s="193" t="s">
        <v>264</v>
      </c>
      <c r="D160" s="193" t="s">
        <v>180</v>
      </c>
      <c r="E160" s="194" t="s">
        <v>3885</v>
      </c>
      <c r="F160" s="195" t="s">
        <v>3886</v>
      </c>
      <c r="G160" s="196" t="s">
        <v>253</v>
      </c>
      <c r="H160" s="197">
        <v>300</v>
      </c>
      <c r="I160" s="198"/>
      <c r="J160" s="197">
        <f>ROUND(I160*H160,3)</f>
        <v>0</v>
      </c>
      <c r="K160" s="199"/>
      <c r="L160" s="36"/>
      <c r="M160" s="200" t="s">
        <v>1</v>
      </c>
      <c r="N160" s="201" t="s">
        <v>40</v>
      </c>
      <c r="O160" s="79"/>
      <c r="P160" s="202">
        <f>O160*H160</f>
        <v>0</v>
      </c>
      <c r="Q160" s="202">
        <v>0</v>
      </c>
      <c r="R160" s="202">
        <f>Q160*H160</f>
        <v>0</v>
      </c>
      <c r="S160" s="202">
        <v>0</v>
      </c>
      <c r="T160" s="203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4" t="s">
        <v>184</v>
      </c>
      <c r="AT160" s="204" t="s">
        <v>180</v>
      </c>
      <c r="AU160" s="204" t="s">
        <v>82</v>
      </c>
      <c r="AY160" s="16" t="s">
        <v>177</v>
      </c>
      <c r="BE160" s="205">
        <f>IF(N160="základná",J160,0)</f>
        <v>0</v>
      </c>
      <c r="BF160" s="205">
        <f>IF(N160="znížená",J160,0)</f>
        <v>0</v>
      </c>
      <c r="BG160" s="205">
        <f>IF(N160="zákl. prenesená",J160,0)</f>
        <v>0</v>
      </c>
      <c r="BH160" s="205">
        <f>IF(N160="zníž. prenesená",J160,0)</f>
        <v>0</v>
      </c>
      <c r="BI160" s="205">
        <f>IF(N160="nulová",J160,0)</f>
        <v>0</v>
      </c>
      <c r="BJ160" s="16" t="s">
        <v>155</v>
      </c>
      <c r="BK160" s="206">
        <f>ROUND(I160*H160,3)</f>
        <v>0</v>
      </c>
      <c r="BL160" s="16" t="s">
        <v>184</v>
      </c>
      <c r="BM160" s="204" t="s">
        <v>4152</v>
      </c>
    </row>
    <row r="161" s="2" customFormat="1" ht="16.5" customHeight="1">
      <c r="A161" s="35"/>
      <c r="B161" s="157"/>
      <c r="C161" s="193" t="s">
        <v>268</v>
      </c>
      <c r="D161" s="193" t="s">
        <v>180</v>
      </c>
      <c r="E161" s="194" t="s">
        <v>4049</v>
      </c>
      <c r="F161" s="195" t="s">
        <v>4050</v>
      </c>
      <c r="G161" s="196" t="s">
        <v>258</v>
      </c>
      <c r="H161" s="197">
        <v>60</v>
      </c>
      <c r="I161" s="198"/>
      <c r="J161" s="197">
        <f>ROUND(I161*H161,3)</f>
        <v>0</v>
      </c>
      <c r="K161" s="199"/>
      <c r="L161" s="36"/>
      <c r="M161" s="200" t="s">
        <v>1</v>
      </c>
      <c r="N161" s="201" t="s">
        <v>40</v>
      </c>
      <c r="O161" s="79"/>
      <c r="P161" s="202">
        <f>O161*H161</f>
        <v>0</v>
      </c>
      <c r="Q161" s="202">
        <v>0</v>
      </c>
      <c r="R161" s="202">
        <f>Q161*H161</f>
        <v>0</v>
      </c>
      <c r="S161" s="202">
        <v>0</v>
      </c>
      <c r="T161" s="203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4" t="s">
        <v>184</v>
      </c>
      <c r="AT161" s="204" t="s">
        <v>180</v>
      </c>
      <c r="AU161" s="204" t="s">
        <v>82</v>
      </c>
      <c r="AY161" s="16" t="s">
        <v>177</v>
      </c>
      <c r="BE161" s="205">
        <f>IF(N161="základná",J161,0)</f>
        <v>0</v>
      </c>
      <c r="BF161" s="205">
        <f>IF(N161="znížená",J161,0)</f>
        <v>0</v>
      </c>
      <c r="BG161" s="205">
        <f>IF(N161="zákl. prenesená",J161,0)</f>
        <v>0</v>
      </c>
      <c r="BH161" s="205">
        <f>IF(N161="zníž. prenesená",J161,0)</f>
        <v>0</v>
      </c>
      <c r="BI161" s="205">
        <f>IF(N161="nulová",J161,0)</f>
        <v>0</v>
      </c>
      <c r="BJ161" s="16" t="s">
        <v>155</v>
      </c>
      <c r="BK161" s="206">
        <f>ROUND(I161*H161,3)</f>
        <v>0</v>
      </c>
      <c r="BL161" s="16" t="s">
        <v>184</v>
      </c>
      <c r="BM161" s="204" t="s">
        <v>4153</v>
      </c>
    </row>
    <row r="162" s="2" customFormat="1" ht="16.5" customHeight="1">
      <c r="A162" s="35"/>
      <c r="B162" s="157"/>
      <c r="C162" s="193" t="s">
        <v>272</v>
      </c>
      <c r="D162" s="193" t="s">
        <v>180</v>
      </c>
      <c r="E162" s="194" t="s">
        <v>4052</v>
      </c>
      <c r="F162" s="195" t="s">
        <v>4053</v>
      </c>
      <c r="G162" s="196" t="s">
        <v>258</v>
      </c>
      <c r="H162" s="197">
        <v>5</v>
      </c>
      <c r="I162" s="198"/>
      <c r="J162" s="197">
        <f>ROUND(I162*H162,3)</f>
        <v>0</v>
      </c>
      <c r="K162" s="199"/>
      <c r="L162" s="36"/>
      <c r="M162" s="200" t="s">
        <v>1</v>
      </c>
      <c r="N162" s="201" t="s">
        <v>40</v>
      </c>
      <c r="O162" s="79"/>
      <c r="P162" s="202">
        <f>O162*H162</f>
        <v>0</v>
      </c>
      <c r="Q162" s="202">
        <v>0</v>
      </c>
      <c r="R162" s="202">
        <f>Q162*H162</f>
        <v>0</v>
      </c>
      <c r="S162" s="202">
        <v>0</v>
      </c>
      <c r="T162" s="203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4" t="s">
        <v>184</v>
      </c>
      <c r="AT162" s="204" t="s">
        <v>180</v>
      </c>
      <c r="AU162" s="204" t="s">
        <v>82</v>
      </c>
      <c r="AY162" s="16" t="s">
        <v>177</v>
      </c>
      <c r="BE162" s="205">
        <f>IF(N162="základná",J162,0)</f>
        <v>0</v>
      </c>
      <c r="BF162" s="205">
        <f>IF(N162="znížená",J162,0)</f>
        <v>0</v>
      </c>
      <c r="BG162" s="205">
        <f>IF(N162="zákl. prenesená",J162,0)</f>
        <v>0</v>
      </c>
      <c r="BH162" s="205">
        <f>IF(N162="zníž. prenesená",J162,0)</f>
        <v>0</v>
      </c>
      <c r="BI162" s="205">
        <f>IF(N162="nulová",J162,0)</f>
        <v>0</v>
      </c>
      <c r="BJ162" s="16" t="s">
        <v>155</v>
      </c>
      <c r="BK162" s="206">
        <f>ROUND(I162*H162,3)</f>
        <v>0</v>
      </c>
      <c r="BL162" s="16" t="s">
        <v>184</v>
      </c>
      <c r="BM162" s="204" t="s">
        <v>4154</v>
      </c>
    </row>
    <row r="163" s="2" customFormat="1" ht="24.15" customHeight="1">
      <c r="A163" s="35"/>
      <c r="B163" s="157"/>
      <c r="C163" s="193" t="s">
        <v>276</v>
      </c>
      <c r="D163" s="193" t="s">
        <v>180</v>
      </c>
      <c r="E163" s="194" t="s">
        <v>4055</v>
      </c>
      <c r="F163" s="195" t="s">
        <v>4056</v>
      </c>
      <c r="G163" s="196" t="s">
        <v>253</v>
      </c>
      <c r="H163" s="197">
        <v>650</v>
      </c>
      <c r="I163" s="198"/>
      <c r="J163" s="197">
        <f>ROUND(I163*H163,3)</f>
        <v>0</v>
      </c>
      <c r="K163" s="199"/>
      <c r="L163" s="36"/>
      <c r="M163" s="200" t="s">
        <v>1</v>
      </c>
      <c r="N163" s="201" t="s">
        <v>40</v>
      </c>
      <c r="O163" s="79"/>
      <c r="P163" s="202">
        <f>O163*H163</f>
        <v>0</v>
      </c>
      <c r="Q163" s="202">
        <v>0</v>
      </c>
      <c r="R163" s="202">
        <f>Q163*H163</f>
        <v>0</v>
      </c>
      <c r="S163" s="202">
        <v>0</v>
      </c>
      <c r="T163" s="203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4" t="s">
        <v>184</v>
      </c>
      <c r="AT163" s="204" t="s">
        <v>180</v>
      </c>
      <c r="AU163" s="204" t="s">
        <v>82</v>
      </c>
      <c r="AY163" s="16" t="s">
        <v>177</v>
      </c>
      <c r="BE163" s="205">
        <f>IF(N163="základná",J163,0)</f>
        <v>0</v>
      </c>
      <c r="BF163" s="205">
        <f>IF(N163="znížená",J163,0)</f>
        <v>0</v>
      </c>
      <c r="BG163" s="205">
        <f>IF(N163="zákl. prenesená",J163,0)</f>
        <v>0</v>
      </c>
      <c r="BH163" s="205">
        <f>IF(N163="zníž. prenesená",J163,0)</f>
        <v>0</v>
      </c>
      <c r="BI163" s="205">
        <f>IF(N163="nulová",J163,0)</f>
        <v>0</v>
      </c>
      <c r="BJ163" s="16" t="s">
        <v>155</v>
      </c>
      <c r="BK163" s="206">
        <f>ROUND(I163*H163,3)</f>
        <v>0</v>
      </c>
      <c r="BL163" s="16" t="s">
        <v>184</v>
      </c>
      <c r="BM163" s="204" t="s">
        <v>4155</v>
      </c>
    </row>
    <row r="164" s="2" customFormat="1" ht="21.75" customHeight="1">
      <c r="A164" s="35"/>
      <c r="B164" s="157"/>
      <c r="C164" s="193" t="s">
        <v>280</v>
      </c>
      <c r="D164" s="193" t="s">
        <v>180</v>
      </c>
      <c r="E164" s="194" t="s">
        <v>4058</v>
      </c>
      <c r="F164" s="195" t="s">
        <v>4059</v>
      </c>
      <c r="G164" s="196" t="s">
        <v>253</v>
      </c>
      <c r="H164" s="197">
        <v>300</v>
      </c>
      <c r="I164" s="198"/>
      <c r="J164" s="197">
        <f>ROUND(I164*H164,3)</f>
        <v>0</v>
      </c>
      <c r="K164" s="199"/>
      <c r="L164" s="36"/>
      <c r="M164" s="200" t="s">
        <v>1</v>
      </c>
      <c r="N164" s="201" t="s">
        <v>40</v>
      </c>
      <c r="O164" s="79"/>
      <c r="P164" s="202">
        <f>O164*H164</f>
        <v>0</v>
      </c>
      <c r="Q164" s="202">
        <v>0</v>
      </c>
      <c r="R164" s="202">
        <f>Q164*H164</f>
        <v>0</v>
      </c>
      <c r="S164" s="202">
        <v>0</v>
      </c>
      <c r="T164" s="203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4" t="s">
        <v>184</v>
      </c>
      <c r="AT164" s="204" t="s">
        <v>180</v>
      </c>
      <c r="AU164" s="204" t="s">
        <v>82</v>
      </c>
      <c r="AY164" s="16" t="s">
        <v>177</v>
      </c>
      <c r="BE164" s="205">
        <f>IF(N164="základná",J164,0)</f>
        <v>0</v>
      </c>
      <c r="BF164" s="205">
        <f>IF(N164="znížená",J164,0)</f>
        <v>0</v>
      </c>
      <c r="BG164" s="205">
        <f>IF(N164="zákl. prenesená",J164,0)</f>
        <v>0</v>
      </c>
      <c r="BH164" s="205">
        <f>IF(N164="zníž. prenesená",J164,0)</f>
        <v>0</v>
      </c>
      <c r="BI164" s="205">
        <f>IF(N164="nulová",J164,0)</f>
        <v>0</v>
      </c>
      <c r="BJ164" s="16" t="s">
        <v>155</v>
      </c>
      <c r="BK164" s="206">
        <f>ROUND(I164*H164,3)</f>
        <v>0</v>
      </c>
      <c r="BL164" s="16" t="s">
        <v>184</v>
      </c>
      <c r="BM164" s="204" t="s">
        <v>4156</v>
      </c>
    </row>
    <row r="165" s="2" customFormat="1" ht="21.75" customHeight="1">
      <c r="A165" s="35"/>
      <c r="B165" s="157"/>
      <c r="C165" s="193" t="s">
        <v>297</v>
      </c>
      <c r="D165" s="193" t="s">
        <v>180</v>
      </c>
      <c r="E165" s="194" t="s">
        <v>4070</v>
      </c>
      <c r="F165" s="195" t="s">
        <v>4071</v>
      </c>
      <c r="G165" s="196" t="s">
        <v>750</v>
      </c>
      <c r="H165" s="197">
        <v>24</v>
      </c>
      <c r="I165" s="198"/>
      <c r="J165" s="197">
        <f>ROUND(I165*H165,3)</f>
        <v>0</v>
      </c>
      <c r="K165" s="199"/>
      <c r="L165" s="36"/>
      <c r="M165" s="200" t="s">
        <v>1</v>
      </c>
      <c r="N165" s="201" t="s">
        <v>40</v>
      </c>
      <c r="O165" s="79"/>
      <c r="P165" s="202">
        <f>O165*H165</f>
        <v>0</v>
      </c>
      <c r="Q165" s="202">
        <v>0</v>
      </c>
      <c r="R165" s="202">
        <f>Q165*H165</f>
        <v>0</v>
      </c>
      <c r="S165" s="202">
        <v>0</v>
      </c>
      <c r="T165" s="203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4" t="s">
        <v>184</v>
      </c>
      <c r="AT165" s="204" t="s">
        <v>180</v>
      </c>
      <c r="AU165" s="204" t="s">
        <v>82</v>
      </c>
      <c r="AY165" s="16" t="s">
        <v>177</v>
      </c>
      <c r="BE165" s="205">
        <f>IF(N165="základná",J165,0)</f>
        <v>0</v>
      </c>
      <c r="BF165" s="205">
        <f>IF(N165="znížená",J165,0)</f>
        <v>0</v>
      </c>
      <c r="BG165" s="205">
        <f>IF(N165="zákl. prenesená",J165,0)</f>
        <v>0</v>
      </c>
      <c r="BH165" s="205">
        <f>IF(N165="zníž. prenesená",J165,0)</f>
        <v>0</v>
      </c>
      <c r="BI165" s="205">
        <f>IF(N165="nulová",J165,0)</f>
        <v>0</v>
      </c>
      <c r="BJ165" s="16" t="s">
        <v>155</v>
      </c>
      <c r="BK165" s="206">
        <f>ROUND(I165*H165,3)</f>
        <v>0</v>
      </c>
      <c r="BL165" s="16" t="s">
        <v>184</v>
      </c>
      <c r="BM165" s="204" t="s">
        <v>4157</v>
      </c>
    </row>
    <row r="166" s="2" customFormat="1" ht="16.5" customHeight="1">
      <c r="A166" s="35"/>
      <c r="B166" s="157"/>
      <c r="C166" s="193" t="s">
        <v>285</v>
      </c>
      <c r="D166" s="193" t="s">
        <v>180</v>
      </c>
      <c r="E166" s="194" t="s">
        <v>4158</v>
      </c>
      <c r="F166" s="195" t="s">
        <v>4159</v>
      </c>
      <c r="G166" s="196" t="s">
        <v>258</v>
      </c>
      <c r="H166" s="197">
        <v>4</v>
      </c>
      <c r="I166" s="198"/>
      <c r="J166" s="197">
        <f>ROUND(I166*H166,3)</f>
        <v>0</v>
      </c>
      <c r="K166" s="199"/>
      <c r="L166" s="36"/>
      <c r="M166" s="200" t="s">
        <v>1</v>
      </c>
      <c r="N166" s="201" t="s">
        <v>40</v>
      </c>
      <c r="O166" s="79"/>
      <c r="P166" s="202">
        <f>O166*H166</f>
        <v>0</v>
      </c>
      <c r="Q166" s="202">
        <v>0</v>
      </c>
      <c r="R166" s="202">
        <f>Q166*H166</f>
        <v>0</v>
      </c>
      <c r="S166" s="202">
        <v>0</v>
      </c>
      <c r="T166" s="203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4" t="s">
        <v>184</v>
      </c>
      <c r="AT166" s="204" t="s">
        <v>180</v>
      </c>
      <c r="AU166" s="204" t="s">
        <v>82</v>
      </c>
      <c r="AY166" s="16" t="s">
        <v>177</v>
      </c>
      <c r="BE166" s="205">
        <f>IF(N166="základná",J166,0)</f>
        <v>0</v>
      </c>
      <c r="BF166" s="205">
        <f>IF(N166="znížená",J166,0)</f>
        <v>0</v>
      </c>
      <c r="BG166" s="205">
        <f>IF(N166="zákl. prenesená",J166,0)</f>
        <v>0</v>
      </c>
      <c r="BH166" s="205">
        <f>IF(N166="zníž. prenesená",J166,0)</f>
        <v>0</v>
      </c>
      <c r="BI166" s="205">
        <f>IF(N166="nulová",J166,0)</f>
        <v>0</v>
      </c>
      <c r="BJ166" s="16" t="s">
        <v>155</v>
      </c>
      <c r="BK166" s="206">
        <f>ROUND(I166*H166,3)</f>
        <v>0</v>
      </c>
      <c r="BL166" s="16" t="s">
        <v>184</v>
      </c>
      <c r="BM166" s="204" t="s">
        <v>4160</v>
      </c>
    </row>
    <row r="167" s="2" customFormat="1" ht="24.15" customHeight="1">
      <c r="A167" s="35"/>
      <c r="B167" s="157"/>
      <c r="C167" s="193" t="s">
        <v>289</v>
      </c>
      <c r="D167" s="193" t="s">
        <v>180</v>
      </c>
      <c r="E167" s="194" t="s">
        <v>3879</v>
      </c>
      <c r="F167" s="195" t="s">
        <v>3880</v>
      </c>
      <c r="G167" s="196" t="s">
        <v>258</v>
      </c>
      <c r="H167" s="197">
        <v>750</v>
      </c>
      <c r="I167" s="198"/>
      <c r="J167" s="197">
        <f>ROUND(I167*H167,3)</f>
        <v>0</v>
      </c>
      <c r="K167" s="199"/>
      <c r="L167" s="36"/>
      <c r="M167" s="200" t="s">
        <v>1</v>
      </c>
      <c r="N167" s="201" t="s">
        <v>40</v>
      </c>
      <c r="O167" s="79"/>
      <c r="P167" s="202">
        <f>O167*H167</f>
        <v>0</v>
      </c>
      <c r="Q167" s="202">
        <v>0</v>
      </c>
      <c r="R167" s="202">
        <f>Q167*H167</f>
        <v>0</v>
      </c>
      <c r="S167" s="202">
        <v>0</v>
      </c>
      <c r="T167" s="203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4" t="s">
        <v>184</v>
      </c>
      <c r="AT167" s="204" t="s">
        <v>180</v>
      </c>
      <c r="AU167" s="204" t="s">
        <v>82</v>
      </c>
      <c r="AY167" s="16" t="s">
        <v>177</v>
      </c>
      <c r="BE167" s="205">
        <f>IF(N167="základná",J167,0)</f>
        <v>0</v>
      </c>
      <c r="BF167" s="205">
        <f>IF(N167="znížená",J167,0)</f>
        <v>0</v>
      </c>
      <c r="BG167" s="205">
        <f>IF(N167="zákl. prenesená",J167,0)</f>
        <v>0</v>
      </c>
      <c r="BH167" s="205">
        <f>IF(N167="zníž. prenesená",J167,0)</f>
        <v>0</v>
      </c>
      <c r="BI167" s="205">
        <f>IF(N167="nulová",J167,0)</f>
        <v>0</v>
      </c>
      <c r="BJ167" s="16" t="s">
        <v>155</v>
      </c>
      <c r="BK167" s="206">
        <f>ROUND(I167*H167,3)</f>
        <v>0</v>
      </c>
      <c r="BL167" s="16" t="s">
        <v>184</v>
      </c>
      <c r="BM167" s="204" t="s">
        <v>4161</v>
      </c>
    </row>
    <row r="168" s="2" customFormat="1" ht="33" customHeight="1">
      <c r="A168" s="35"/>
      <c r="B168" s="157"/>
      <c r="C168" s="193" t="s">
        <v>293</v>
      </c>
      <c r="D168" s="193" t="s">
        <v>180</v>
      </c>
      <c r="E168" s="194" t="s">
        <v>3888</v>
      </c>
      <c r="F168" s="195" t="s">
        <v>3889</v>
      </c>
      <c r="G168" s="196" t="s">
        <v>258</v>
      </c>
      <c r="H168" s="197">
        <v>10</v>
      </c>
      <c r="I168" s="198"/>
      <c r="J168" s="197">
        <f>ROUND(I168*H168,3)</f>
        <v>0</v>
      </c>
      <c r="K168" s="199"/>
      <c r="L168" s="36"/>
      <c r="M168" s="200" t="s">
        <v>1</v>
      </c>
      <c r="N168" s="201" t="s">
        <v>40</v>
      </c>
      <c r="O168" s="79"/>
      <c r="P168" s="202">
        <f>O168*H168</f>
        <v>0</v>
      </c>
      <c r="Q168" s="202">
        <v>0</v>
      </c>
      <c r="R168" s="202">
        <f>Q168*H168</f>
        <v>0</v>
      </c>
      <c r="S168" s="202">
        <v>0</v>
      </c>
      <c r="T168" s="203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4" t="s">
        <v>184</v>
      </c>
      <c r="AT168" s="204" t="s">
        <v>180</v>
      </c>
      <c r="AU168" s="204" t="s">
        <v>82</v>
      </c>
      <c r="AY168" s="16" t="s">
        <v>177</v>
      </c>
      <c r="BE168" s="205">
        <f>IF(N168="základná",J168,0)</f>
        <v>0</v>
      </c>
      <c r="BF168" s="205">
        <f>IF(N168="znížená",J168,0)</f>
        <v>0</v>
      </c>
      <c r="BG168" s="205">
        <f>IF(N168="zákl. prenesená",J168,0)</f>
        <v>0</v>
      </c>
      <c r="BH168" s="205">
        <f>IF(N168="zníž. prenesená",J168,0)</f>
        <v>0</v>
      </c>
      <c r="BI168" s="205">
        <f>IF(N168="nulová",J168,0)</f>
        <v>0</v>
      </c>
      <c r="BJ168" s="16" t="s">
        <v>155</v>
      </c>
      <c r="BK168" s="206">
        <f>ROUND(I168*H168,3)</f>
        <v>0</v>
      </c>
      <c r="BL168" s="16" t="s">
        <v>184</v>
      </c>
      <c r="BM168" s="204" t="s">
        <v>4162</v>
      </c>
    </row>
    <row r="169" s="12" customFormat="1" ht="25.92" customHeight="1">
      <c r="A169" s="12"/>
      <c r="B169" s="180"/>
      <c r="C169" s="12"/>
      <c r="D169" s="181" t="s">
        <v>73</v>
      </c>
      <c r="E169" s="182" t="s">
        <v>3897</v>
      </c>
      <c r="F169" s="182" t="s">
        <v>3897</v>
      </c>
      <c r="G169" s="12"/>
      <c r="H169" s="12"/>
      <c r="I169" s="183"/>
      <c r="J169" s="184">
        <f>BK169</f>
        <v>0</v>
      </c>
      <c r="K169" s="12"/>
      <c r="L169" s="180"/>
      <c r="M169" s="185"/>
      <c r="N169" s="186"/>
      <c r="O169" s="186"/>
      <c r="P169" s="187">
        <f>P170</f>
        <v>0</v>
      </c>
      <c r="Q169" s="186"/>
      <c r="R169" s="187">
        <f>R170</f>
        <v>0</v>
      </c>
      <c r="S169" s="186"/>
      <c r="T169" s="188">
        <f>T170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81" t="s">
        <v>82</v>
      </c>
      <c r="AT169" s="189" t="s">
        <v>73</v>
      </c>
      <c r="AU169" s="189" t="s">
        <v>74</v>
      </c>
      <c r="AY169" s="181" t="s">
        <v>177</v>
      </c>
      <c r="BK169" s="190">
        <f>BK170</f>
        <v>0</v>
      </c>
    </row>
    <row r="170" s="2" customFormat="1" ht="16.5" customHeight="1">
      <c r="A170" s="35"/>
      <c r="B170" s="157"/>
      <c r="C170" s="193" t="s">
        <v>301</v>
      </c>
      <c r="D170" s="193" t="s">
        <v>180</v>
      </c>
      <c r="E170" s="194" t="s">
        <v>3898</v>
      </c>
      <c r="F170" s="195" t="s">
        <v>3899</v>
      </c>
      <c r="G170" s="196" t="s">
        <v>258</v>
      </c>
      <c r="H170" s="197">
        <v>1</v>
      </c>
      <c r="I170" s="198"/>
      <c r="J170" s="197">
        <f>ROUND(I170*H170,3)</f>
        <v>0</v>
      </c>
      <c r="K170" s="199"/>
      <c r="L170" s="36"/>
      <c r="M170" s="200" t="s">
        <v>1</v>
      </c>
      <c r="N170" s="201" t="s">
        <v>40</v>
      </c>
      <c r="O170" s="79"/>
      <c r="P170" s="202">
        <f>O170*H170</f>
        <v>0</v>
      </c>
      <c r="Q170" s="202">
        <v>0</v>
      </c>
      <c r="R170" s="202">
        <f>Q170*H170</f>
        <v>0</v>
      </c>
      <c r="S170" s="202">
        <v>0</v>
      </c>
      <c r="T170" s="203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4" t="s">
        <v>184</v>
      </c>
      <c r="AT170" s="204" t="s">
        <v>180</v>
      </c>
      <c r="AU170" s="204" t="s">
        <v>82</v>
      </c>
      <c r="AY170" s="16" t="s">
        <v>177</v>
      </c>
      <c r="BE170" s="205">
        <f>IF(N170="základná",J170,0)</f>
        <v>0</v>
      </c>
      <c r="BF170" s="205">
        <f>IF(N170="znížená",J170,0)</f>
        <v>0</v>
      </c>
      <c r="BG170" s="205">
        <f>IF(N170="zákl. prenesená",J170,0)</f>
        <v>0</v>
      </c>
      <c r="BH170" s="205">
        <f>IF(N170="zníž. prenesená",J170,0)</f>
        <v>0</v>
      </c>
      <c r="BI170" s="205">
        <f>IF(N170="nulová",J170,0)</f>
        <v>0</v>
      </c>
      <c r="BJ170" s="16" t="s">
        <v>155</v>
      </c>
      <c r="BK170" s="206">
        <f>ROUND(I170*H170,3)</f>
        <v>0</v>
      </c>
      <c r="BL170" s="16" t="s">
        <v>184</v>
      </c>
      <c r="BM170" s="204" t="s">
        <v>4163</v>
      </c>
    </row>
    <row r="171" s="12" customFormat="1" ht="25.92" customHeight="1">
      <c r="A171" s="12"/>
      <c r="B171" s="180"/>
      <c r="C171" s="12"/>
      <c r="D171" s="181" t="s">
        <v>73</v>
      </c>
      <c r="E171" s="182" t="s">
        <v>3901</v>
      </c>
      <c r="F171" s="182" t="s">
        <v>3901</v>
      </c>
      <c r="G171" s="12"/>
      <c r="H171" s="12"/>
      <c r="I171" s="183"/>
      <c r="J171" s="184">
        <f>BK171</f>
        <v>0</v>
      </c>
      <c r="K171" s="12"/>
      <c r="L171" s="180"/>
      <c r="M171" s="185"/>
      <c r="N171" s="186"/>
      <c r="O171" s="186"/>
      <c r="P171" s="187">
        <f>SUM(P172:P173)</f>
        <v>0</v>
      </c>
      <c r="Q171" s="186"/>
      <c r="R171" s="187">
        <f>SUM(R172:R173)</f>
        <v>0</v>
      </c>
      <c r="S171" s="186"/>
      <c r="T171" s="188">
        <f>SUM(T172:T173)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81" t="s">
        <v>82</v>
      </c>
      <c r="AT171" s="189" t="s">
        <v>73</v>
      </c>
      <c r="AU171" s="189" t="s">
        <v>74</v>
      </c>
      <c r="AY171" s="181" t="s">
        <v>177</v>
      </c>
      <c r="BK171" s="190">
        <f>SUM(BK172:BK173)</f>
        <v>0</v>
      </c>
    </row>
    <row r="172" s="2" customFormat="1" ht="16.5" customHeight="1">
      <c r="A172" s="35"/>
      <c r="B172" s="157"/>
      <c r="C172" s="193" t="s">
        <v>309</v>
      </c>
      <c r="D172" s="193" t="s">
        <v>180</v>
      </c>
      <c r="E172" s="194" t="s">
        <v>3902</v>
      </c>
      <c r="F172" s="195" t="s">
        <v>3903</v>
      </c>
      <c r="G172" s="196" t="s">
        <v>812</v>
      </c>
      <c r="H172" s="198"/>
      <c r="I172" s="198"/>
      <c r="J172" s="197">
        <f>ROUND(I172*H172,3)</f>
        <v>0</v>
      </c>
      <c r="K172" s="199"/>
      <c r="L172" s="36"/>
      <c r="M172" s="200" t="s">
        <v>1</v>
      </c>
      <c r="N172" s="201" t="s">
        <v>40</v>
      </c>
      <c r="O172" s="79"/>
      <c r="P172" s="202">
        <f>O172*H172</f>
        <v>0</v>
      </c>
      <c r="Q172" s="202">
        <v>0</v>
      </c>
      <c r="R172" s="202">
        <f>Q172*H172</f>
        <v>0</v>
      </c>
      <c r="S172" s="202">
        <v>0</v>
      </c>
      <c r="T172" s="203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4" t="s">
        <v>184</v>
      </c>
      <c r="AT172" s="204" t="s">
        <v>180</v>
      </c>
      <c r="AU172" s="204" t="s">
        <v>82</v>
      </c>
      <c r="AY172" s="16" t="s">
        <v>177</v>
      </c>
      <c r="BE172" s="205">
        <f>IF(N172="základná",J172,0)</f>
        <v>0</v>
      </c>
      <c r="BF172" s="205">
        <f>IF(N172="znížená",J172,0)</f>
        <v>0</v>
      </c>
      <c r="BG172" s="205">
        <f>IF(N172="zákl. prenesená",J172,0)</f>
        <v>0</v>
      </c>
      <c r="BH172" s="205">
        <f>IF(N172="zníž. prenesená",J172,0)</f>
        <v>0</v>
      </c>
      <c r="BI172" s="205">
        <f>IF(N172="nulová",J172,0)</f>
        <v>0</v>
      </c>
      <c r="BJ172" s="16" t="s">
        <v>155</v>
      </c>
      <c r="BK172" s="206">
        <f>ROUND(I172*H172,3)</f>
        <v>0</v>
      </c>
      <c r="BL172" s="16" t="s">
        <v>184</v>
      </c>
      <c r="BM172" s="204" t="s">
        <v>4164</v>
      </c>
    </row>
    <row r="173" s="2" customFormat="1" ht="16.5" customHeight="1">
      <c r="A173" s="35"/>
      <c r="B173" s="157"/>
      <c r="C173" s="193" t="s">
        <v>314</v>
      </c>
      <c r="D173" s="193" t="s">
        <v>180</v>
      </c>
      <c r="E173" s="194" t="s">
        <v>3905</v>
      </c>
      <c r="F173" s="195" t="s">
        <v>3906</v>
      </c>
      <c r="G173" s="196" t="s">
        <v>812</v>
      </c>
      <c r="H173" s="198"/>
      <c r="I173" s="198"/>
      <c r="J173" s="197">
        <f>ROUND(I173*H173,3)</f>
        <v>0</v>
      </c>
      <c r="K173" s="199"/>
      <c r="L173" s="36"/>
      <c r="M173" s="200" t="s">
        <v>1</v>
      </c>
      <c r="N173" s="201" t="s">
        <v>40</v>
      </c>
      <c r="O173" s="79"/>
      <c r="P173" s="202">
        <f>O173*H173</f>
        <v>0</v>
      </c>
      <c r="Q173" s="202">
        <v>0</v>
      </c>
      <c r="R173" s="202">
        <f>Q173*H173</f>
        <v>0</v>
      </c>
      <c r="S173" s="202">
        <v>0</v>
      </c>
      <c r="T173" s="203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4" t="s">
        <v>184</v>
      </c>
      <c r="AT173" s="204" t="s">
        <v>180</v>
      </c>
      <c r="AU173" s="204" t="s">
        <v>82</v>
      </c>
      <c r="AY173" s="16" t="s">
        <v>177</v>
      </c>
      <c r="BE173" s="205">
        <f>IF(N173="základná",J173,0)</f>
        <v>0</v>
      </c>
      <c r="BF173" s="205">
        <f>IF(N173="znížená",J173,0)</f>
        <v>0</v>
      </c>
      <c r="BG173" s="205">
        <f>IF(N173="zákl. prenesená",J173,0)</f>
        <v>0</v>
      </c>
      <c r="BH173" s="205">
        <f>IF(N173="zníž. prenesená",J173,0)</f>
        <v>0</v>
      </c>
      <c r="BI173" s="205">
        <f>IF(N173="nulová",J173,0)</f>
        <v>0</v>
      </c>
      <c r="BJ173" s="16" t="s">
        <v>155</v>
      </c>
      <c r="BK173" s="206">
        <f>ROUND(I173*H173,3)</f>
        <v>0</v>
      </c>
      <c r="BL173" s="16" t="s">
        <v>184</v>
      </c>
      <c r="BM173" s="204" t="s">
        <v>4165</v>
      </c>
    </row>
    <row r="174" s="12" customFormat="1" ht="25.92" customHeight="1">
      <c r="A174" s="12"/>
      <c r="B174" s="180"/>
      <c r="C174" s="12"/>
      <c r="D174" s="181" t="s">
        <v>73</v>
      </c>
      <c r="E174" s="182" t="s">
        <v>154</v>
      </c>
      <c r="F174" s="182" t="s">
        <v>1322</v>
      </c>
      <c r="G174" s="12"/>
      <c r="H174" s="12"/>
      <c r="I174" s="183"/>
      <c r="J174" s="184">
        <f>BK174</f>
        <v>0</v>
      </c>
      <c r="K174" s="12"/>
      <c r="L174" s="180"/>
      <c r="M174" s="185"/>
      <c r="N174" s="186"/>
      <c r="O174" s="186"/>
      <c r="P174" s="187">
        <f>SUM(P175:P182)</f>
        <v>0</v>
      </c>
      <c r="Q174" s="186"/>
      <c r="R174" s="187">
        <f>SUM(R175:R182)</f>
        <v>0</v>
      </c>
      <c r="S174" s="186"/>
      <c r="T174" s="188">
        <f>SUM(T175:T182)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81" t="s">
        <v>197</v>
      </c>
      <c r="AT174" s="189" t="s">
        <v>73</v>
      </c>
      <c r="AU174" s="189" t="s">
        <v>74</v>
      </c>
      <c r="AY174" s="181" t="s">
        <v>177</v>
      </c>
      <c r="BK174" s="190">
        <f>SUM(BK175:BK182)</f>
        <v>0</v>
      </c>
    </row>
    <row r="175" s="2" customFormat="1" ht="16.5" customHeight="1">
      <c r="A175" s="35"/>
      <c r="B175" s="157"/>
      <c r="C175" s="193" t="s">
        <v>318</v>
      </c>
      <c r="D175" s="193" t="s">
        <v>180</v>
      </c>
      <c r="E175" s="194" t="s">
        <v>1324</v>
      </c>
      <c r="F175" s="195" t="s">
        <v>1</v>
      </c>
      <c r="G175" s="196" t="s">
        <v>1302</v>
      </c>
      <c r="H175" s="197">
        <v>0</v>
      </c>
      <c r="I175" s="198"/>
      <c r="J175" s="197">
        <f>ROUND(I175*H175,3)</f>
        <v>0</v>
      </c>
      <c r="K175" s="199"/>
      <c r="L175" s="36"/>
      <c r="M175" s="200" t="s">
        <v>1</v>
      </c>
      <c r="N175" s="201" t="s">
        <v>40</v>
      </c>
      <c r="O175" s="79"/>
      <c r="P175" s="202">
        <f>O175*H175</f>
        <v>0</v>
      </c>
      <c r="Q175" s="202">
        <v>0</v>
      </c>
      <c r="R175" s="202">
        <f>Q175*H175</f>
        <v>0</v>
      </c>
      <c r="S175" s="202">
        <v>0</v>
      </c>
      <c r="T175" s="203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4" t="s">
        <v>1303</v>
      </c>
      <c r="AT175" s="204" t="s">
        <v>180</v>
      </c>
      <c r="AU175" s="204" t="s">
        <v>82</v>
      </c>
      <c r="AY175" s="16" t="s">
        <v>177</v>
      </c>
      <c r="BE175" s="205">
        <f>IF(N175="základná",J175,0)</f>
        <v>0</v>
      </c>
      <c r="BF175" s="205">
        <f>IF(N175="znížená",J175,0)</f>
        <v>0</v>
      </c>
      <c r="BG175" s="205">
        <f>IF(N175="zákl. prenesená",J175,0)</f>
        <v>0</v>
      </c>
      <c r="BH175" s="205">
        <f>IF(N175="zníž. prenesená",J175,0)</f>
        <v>0</v>
      </c>
      <c r="BI175" s="205">
        <f>IF(N175="nulová",J175,0)</f>
        <v>0</v>
      </c>
      <c r="BJ175" s="16" t="s">
        <v>155</v>
      </c>
      <c r="BK175" s="206">
        <f>ROUND(I175*H175,3)</f>
        <v>0</v>
      </c>
      <c r="BL175" s="16" t="s">
        <v>1303</v>
      </c>
      <c r="BM175" s="204" t="s">
        <v>4166</v>
      </c>
    </row>
    <row r="176" s="2" customFormat="1" ht="16.5" customHeight="1">
      <c r="A176" s="35"/>
      <c r="B176" s="157"/>
      <c r="C176" s="193" t="s">
        <v>322</v>
      </c>
      <c r="D176" s="193" t="s">
        <v>180</v>
      </c>
      <c r="E176" s="194" t="s">
        <v>1324</v>
      </c>
      <c r="F176" s="195" t="s">
        <v>1</v>
      </c>
      <c r="G176" s="196" t="s">
        <v>1302</v>
      </c>
      <c r="H176" s="197">
        <v>0</v>
      </c>
      <c r="I176" s="198"/>
      <c r="J176" s="197">
        <f>ROUND(I176*H176,3)</f>
        <v>0</v>
      </c>
      <c r="K176" s="199"/>
      <c r="L176" s="36"/>
      <c r="M176" s="200" t="s">
        <v>1</v>
      </c>
      <c r="N176" s="201" t="s">
        <v>40</v>
      </c>
      <c r="O176" s="79"/>
      <c r="P176" s="202">
        <f>O176*H176</f>
        <v>0</v>
      </c>
      <c r="Q176" s="202">
        <v>0</v>
      </c>
      <c r="R176" s="202">
        <f>Q176*H176</f>
        <v>0</v>
      </c>
      <c r="S176" s="202">
        <v>0</v>
      </c>
      <c r="T176" s="203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4" t="s">
        <v>1303</v>
      </c>
      <c r="AT176" s="204" t="s">
        <v>180</v>
      </c>
      <c r="AU176" s="204" t="s">
        <v>82</v>
      </c>
      <c r="AY176" s="16" t="s">
        <v>177</v>
      </c>
      <c r="BE176" s="205">
        <f>IF(N176="základná",J176,0)</f>
        <v>0</v>
      </c>
      <c r="BF176" s="205">
        <f>IF(N176="znížená",J176,0)</f>
        <v>0</v>
      </c>
      <c r="BG176" s="205">
        <f>IF(N176="zákl. prenesená",J176,0)</f>
        <v>0</v>
      </c>
      <c r="BH176" s="205">
        <f>IF(N176="zníž. prenesená",J176,0)</f>
        <v>0</v>
      </c>
      <c r="BI176" s="205">
        <f>IF(N176="nulová",J176,0)</f>
        <v>0</v>
      </c>
      <c r="BJ176" s="16" t="s">
        <v>155</v>
      </c>
      <c r="BK176" s="206">
        <f>ROUND(I176*H176,3)</f>
        <v>0</v>
      </c>
      <c r="BL176" s="16" t="s">
        <v>1303</v>
      </c>
      <c r="BM176" s="204" t="s">
        <v>4167</v>
      </c>
    </row>
    <row r="177" s="2" customFormat="1" ht="16.5" customHeight="1">
      <c r="A177" s="35"/>
      <c r="B177" s="157"/>
      <c r="C177" s="193" t="s">
        <v>326</v>
      </c>
      <c r="D177" s="193" t="s">
        <v>180</v>
      </c>
      <c r="E177" s="194" t="s">
        <v>1324</v>
      </c>
      <c r="F177" s="195" t="s">
        <v>1</v>
      </c>
      <c r="G177" s="196" t="s">
        <v>1302</v>
      </c>
      <c r="H177" s="197">
        <v>0</v>
      </c>
      <c r="I177" s="198"/>
      <c r="J177" s="197">
        <f>ROUND(I177*H177,3)</f>
        <v>0</v>
      </c>
      <c r="K177" s="199"/>
      <c r="L177" s="36"/>
      <c r="M177" s="200" t="s">
        <v>1</v>
      </c>
      <c r="N177" s="201" t="s">
        <v>40</v>
      </c>
      <c r="O177" s="79"/>
      <c r="P177" s="202">
        <f>O177*H177</f>
        <v>0</v>
      </c>
      <c r="Q177" s="202">
        <v>0</v>
      </c>
      <c r="R177" s="202">
        <f>Q177*H177</f>
        <v>0</v>
      </c>
      <c r="S177" s="202">
        <v>0</v>
      </c>
      <c r="T177" s="203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4" t="s">
        <v>1303</v>
      </c>
      <c r="AT177" s="204" t="s">
        <v>180</v>
      </c>
      <c r="AU177" s="204" t="s">
        <v>82</v>
      </c>
      <c r="AY177" s="16" t="s">
        <v>177</v>
      </c>
      <c r="BE177" s="205">
        <f>IF(N177="základná",J177,0)</f>
        <v>0</v>
      </c>
      <c r="BF177" s="205">
        <f>IF(N177="znížená",J177,0)</f>
        <v>0</v>
      </c>
      <c r="BG177" s="205">
        <f>IF(N177="zákl. prenesená",J177,0)</f>
        <v>0</v>
      </c>
      <c r="BH177" s="205">
        <f>IF(N177="zníž. prenesená",J177,0)</f>
        <v>0</v>
      </c>
      <c r="BI177" s="205">
        <f>IF(N177="nulová",J177,0)</f>
        <v>0</v>
      </c>
      <c r="BJ177" s="16" t="s">
        <v>155</v>
      </c>
      <c r="BK177" s="206">
        <f>ROUND(I177*H177,3)</f>
        <v>0</v>
      </c>
      <c r="BL177" s="16" t="s">
        <v>1303</v>
      </c>
      <c r="BM177" s="204" t="s">
        <v>4168</v>
      </c>
    </row>
    <row r="178" s="2" customFormat="1" ht="16.5" customHeight="1">
      <c r="A178" s="35"/>
      <c r="B178" s="157"/>
      <c r="C178" s="193" t="s">
        <v>330</v>
      </c>
      <c r="D178" s="193" t="s">
        <v>180</v>
      </c>
      <c r="E178" s="194" t="s">
        <v>1324</v>
      </c>
      <c r="F178" s="195" t="s">
        <v>1</v>
      </c>
      <c r="G178" s="196" t="s">
        <v>1302</v>
      </c>
      <c r="H178" s="197">
        <v>0</v>
      </c>
      <c r="I178" s="198"/>
      <c r="J178" s="197">
        <f>ROUND(I178*H178,3)</f>
        <v>0</v>
      </c>
      <c r="K178" s="199"/>
      <c r="L178" s="36"/>
      <c r="M178" s="200" t="s">
        <v>1</v>
      </c>
      <c r="N178" s="201" t="s">
        <v>40</v>
      </c>
      <c r="O178" s="79"/>
      <c r="P178" s="202">
        <f>O178*H178</f>
        <v>0</v>
      </c>
      <c r="Q178" s="202">
        <v>0</v>
      </c>
      <c r="R178" s="202">
        <f>Q178*H178</f>
        <v>0</v>
      </c>
      <c r="S178" s="202">
        <v>0</v>
      </c>
      <c r="T178" s="203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4" t="s">
        <v>1303</v>
      </c>
      <c r="AT178" s="204" t="s">
        <v>180</v>
      </c>
      <c r="AU178" s="204" t="s">
        <v>82</v>
      </c>
      <c r="AY178" s="16" t="s">
        <v>177</v>
      </c>
      <c r="BE178" s="205">
        <f>IF(N178="základná",J178,0)</f>
        <v>0</v>
      </c>
      <c r="BF178" s="205">
        <f>IF(N178="znížená",J178,0)</f>
        <v>0</v>
      </c>
      <c r="BG178" s="205">
        <f>IF(N178="zákl. prenesená",J178,0)</f>
        <v>0</v>
      </c>
      <c r="BH178" s="205">
        <f>IF(N178="zníž. prenesená",J178,0)</f>
        <v>0</v>
      </c>
      <c r="BI178" s="205">
        <f>IF(N178="nulová",J178,0)</f>
        <v>0</v>
      </c>
      <c r="BJ178" s="16" t="s">
        <v>155</v>
      </c>
      <c r="BK178" s="206">
        <f>ROUND(I178*H178,3)</f>
        <v>0</v>
      </c>
      <c r="BL178" s="16" t="s">
        <v>1303</v>
      </c>
      <c r="BM178" s="204" t="s">
        <v>4169</v>
      </c>
    </row>
    <row r="179" s="2" customFormat="1" ht="16.5" customHeight="1">
      <c r="A179" s="35"/>
      <c r="B179" s="157"/>
      <c r="C179" s="193" t="s">
        <v>336</v>
      </c>
      <c r="D179" s="193" t="s">
        <v>180</v>
      </c>
      <c r="E179" s="194" t="s">
        <v>1333</v>
      </c>
      <c r="F179" s="195" t="s">
        <v>1</v>
      </c>
      <c r="G179" s="196" t="s">
        <v>1302</v>
      </c>
      <c r="H179" s="197">
        <v>0</v>
      </c>
      <c r="I179" s="198"/>
      <c r="J179" s="197">
        <f>ROUND(I179*H179,3)</f>
        <v>0</v>
      </c>
      <c r="K179" s="199"/>
      <c r="L179" s="36"/>
      <c r="M179" s="200" t="s">
        <v>1</v>
      </c>
      <c r="N179" s="201" t="s">
        <v>40</v>
      </c>
      <c r="O179" s="79"/>
      <c r="P179" s="202">
        <f>O179*H179</f>
        <v>0</v>
      </c>
      <c r="Q179" s="202">
        <v>0</v>
      </c>
      <c r="R179" s="202">
        <f>Q179*H179</f>
        <v>0</v>
      </c>
      <c r="S179" s="202">
        <v>0</v>
      </c>
      <c r="T179" s="203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4" t="s">
        <v>1303</v>
      </c>
      <c r="AT179" s="204" t="s">
        <v>180</v>
      </c>
      <c r="AU179" s="204" t="s">
        <v>82</v>
      </c>
      <c r="AY179" s="16" t="s">
        <v>177</v>
      </c>
      <c r="BE179" s="205">
        <f>IF(N179="základná",J179,0)</f>
        <v>0</v>
      </c>
      <c r="BF179" s="205">
        <f>IF(N179="znížená",J179,0)</f>
        <v>0</v>
      </c>
      <c r="BG179" s="205">
        <f>IF(N179="zákl. prenesená",J179,0)</f>
        <v>0</v>
      </c>
      <c r="BH179" s="205">
        <f>IF(N179="zníž. prenesená",J179,0)</f>
        <v>0</v>
      </c>
      <c r="BI179" s="205">
        <f>IF(N179="nulová",J179,0)</f>
        <v>0</v>
      </c>
      <c r="BJ179" s="16" t="s">
        <v>155</v>
      </c>
      <c r="BK179" s="206">
        <f>ROUND(I179*H179,3)</f>
        <v>0</v>
      </c>
      <c r="BL179" s="16" t="s">
        <v>1303</v>
      </c>
      <c r="BM179" s="204" t="s">
        <v>4170</v>
      </c>
    </row>
    <row r="180" s="2" customFormat="1" ht="16.5" customHeight="1">
      <c r="A180" s="35"/>
      <c r="B180" s="157"/>
      <c r="C180" s="193" t="s">
        <v>342</v>
      </c>
      <c r="D180" s="193" t="s">
        <v>180</v>
      </c>
      <c r="E180" s="194" t="s">
        <v>1333</v>
      </c>
      <c r="F180" s="195" t="s">
        <v>1</v>
      </c>
      <c r="G180" s="196" t="s">
        <v>1302</v>
      </c>
      <c r="H180" s="197">
        <v>0</v>
      </c>
      <c r="I180" s="198"/>
      <c r="J180" s="197">
        <f>ROUND(I180*H180,3)</f>
        <v>0</v>
      </c>
      <c r="K180" s="199"/>
      <c r="L180" s="36"/>
      <c r="M180" s="200" t="s">
        <v>1</v>
      </c>
      <c r="N180" s="201" t="s">
        <v>40</v>
      </c>
      <c r="O180" s="79"/>
      <c r="P180" s="202">
        <f>O180*H180</f>
        <v>0</v>
      </c>
      <c r="Q180" s="202">
        <v>0</v>
      </c>
      <c r="R180" s="202">
        <f>Q180*H180</f>
        <v>0</v>
      </c>
      <c r="S180" s="202">
        <v>0</v>
      </c>
      <c r="T180" s="203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4" t="s">
        <v>1303</v>
      </c>
      <c r="AT180" s="204" t="s">
        <v>180</v>
      </c>
      <c r="AU180" s="204" t="s">
        <v>82</v>
      </c>
      <c r="AY180" s="16" t="s">
        <v>177</v>
      </c>
      <c r="BE180" s="205">
        <f>IF(N180="základná",J180,0)</f>
        <v>0</v>
      </c>
      <c r="BF180" s="205">
        <f>IF(N180="znížená",J180,0)</f>
        <v>0</v>
      </c>
      <c r="BG180" s="205">
        <f>IF(N180="zákl. prenesená",J180,0)</f>
        <v>0</v>
      </c>
      <c r="BH180" s="205">
        <f>IF(N180="zníž. prenesená",J180,0)</f>
        <v>0</v>
      </c>
      <c r="BI180" s="205">
        <f>IF(N180="nulová",J180,0)</f>
        <v>0</v>
      </c>
      <c r="BJ180" s="16" t="s">
        <v>155</v>
      </c>
      <c r="BK180" s="206">
        <f>ROUND(I180*H180,3)</f>
        <v>0</v>
      </c>
      <c r="BL180" s="16" t="s">
        <v>1303</v>
      </c>
      <c r="BM180" s="204" t="s">
        <v>4171</v>
      </c>
    </row>
    <row r="181" s="2" customFormat="1" ht="16.5" customHeight="1">
      <c r="A181" s="35"/>
      <c r="B181" s="157"/>
      <c r="C181" s="193" t="s">
        <v>346</v>
      </c>
      <c r="D181" s="193" t="s">
        <v>180</v>
      </c>
      <c r="E181" s="194" t="s">
        <v>1333</v>
      </c>
      <c r="F181" s="195" t="s">
        <v>1</v>
      </c>
      <c r="G181" s="196" t="s">
        <v>1302</v>
      </c>
      <c r="H181" s="197">
        <v>0</v>
      </c>
      <c r="I181" s="198"/>
      <c r="J181" s="197">
        <f>ROUND(I181*H181,3)</f>
        <v>0</v>
      </c>
      <c r="K181" s="199"/>
      <c r="L181" s="36"/>
      <c r="M181" s="200" t="s">
        <v>1</v>
      </c>
      <c r="N181" s="201" t="s">
        <v>40</v>
      </c>
      <c r="O181" s="79"/>
      <c r="P181" s="202">
        <f>O181*H181</f>
        <v>0</v>
      </c>
      <c r="Q181" s="202">
        <v>0</v>
      </c>
      <c r="R181" s="202">
        <f>Q181*H181</f>
        <v>0</v>
      </c>
      <c r="S181" s="202">
        <v>0</v>
      </c>
      <c r="T181" s="203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4" t="s">
        <v>1303</v>
      </c>
      <c r="AT181" s="204" t="s">
        <v>180</v>
      </c>
      <c r="AU181" s="204" t="s">
        <v>82</v>
      </c>
      <c r="AY181" s="16" t="s">
        <v>177</v>
      </c>
      <c r="BE181" s="205">
        <f>IF(N181="základná",J181,0)</f>
        <v>0</v>
      </c>
      <c r="BF181" s="205">
        <f>IF(N181="znížená",J181,0)</f>
        <v>0</v>
      </c>
      <c r="BG181" s="205">
        <f>IF(N181="zákl. prenesená",J181,0)</f>
        <v>0</v>
      </c>
      <c r="BH181" s="205">
        <f>IF(N181="zníž. prenesená",J181,0)</f>
        <v>0</v>
      </c>
      <c r="BI181" s="205">
        <f>IF(N181="nulová",J181,0)</f>
        <v>0</v>
      </c>
      <c r="BJ181" s="16" t="s">
        <v>155</v>
      </c>
      <c r="BK181" s="206">
        <f>ROUND(I181*H181,3)</f>
        <v>0</v>
      </c>
      <c r="BL181" s="16" t="s">
        <v>1303</v>
      </c>
      <c r="BM181" s="204" t="s">
        <v>4172</v>
      </c>
    </row>
    <row r="182" s="2" customFormat="1" ht="16.5" customHeight="1">
      <c r="A182" s="35"/>
      <c r="B182" s="157"/>
      <c r="C182" s="193" t="s">
        <v>350</v>
      </c>
      <c r="D182" s="193" t="s">
        <v>180</v>
      </c>
      <c r="E182" s="194" t="s">
        <v>1333</v>
      </c>
      <c r="F182" s="195" t="s">
        <v>1</v>
      </c>
      <c r="G182" s="196" t="s">
        <v>1302</v>
      </c>
      <c r="H182" s="197">
        <v>0</v>
      </c>
      <c r="I182" s="198"/>
      <c r="J182" s="197">
        <f>ROUND(I182*H182,3)</f>
        <v>0</v>
      </c>
      <c r="K182" s="199"/>
      <c r="L182" s="36"/>
      <c r="M182" s="207" t="s">
        <v>1</v>
      </c>
      <c r="N182" s="208" t="s">
        <v>40</v>
      </c>
      <c r="O182" s="209"/>
      <c r="P182" s="210">
        <f>O182*H182</f>
        <v>0</v>
      </c>
      <c r="Q182" s="210">
        <v>0</v>
      </c>
      <c r="R182" s="210">
        <f>Q182*H182</f>
        <v>0</v>
      </c>
      <c r="S182" s="210">
        <v>0</v>
      </c>
      <c r="T182" s="211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4" t="s">
        <v>1303</v>
      </c>
      <c r="AT182" s="204" t="s">
        <v>180</v>
      </c>
      <c r="AU182" s="204" t="s">
        <v>82</v>
      </c>
      <c r="AY182" s="16" t="s">
        <v>177</v>
      </c>
      <c r="BE182" s="205">
        <f>IF(N182="základná",J182,0)</f>
        <v>0</v>
      </c>
      <c r="BF182" s="205">
        <f>IF(N182="znížená",J182,0)</f>
        <v>0</v>
      </c>
      <c r="BG182" s="205">
        <f>IF(N182="zákl. prenesená",J182,0)</f>
        <v>0</v>
      </c>
      <c r="BH182" s="205">
        <f>IF(N182="zníž. prenesená",J182,0)</f>
        <v>0</v>
      </c>
      <c r="BI182" s="205">
        <f>IF(N182="nulová",J182,0)</f>
        <v>0</v>
      </c>
      <c r="BJ182" s="16" t="s">
        <v>155</v>
      </c>
      <c r="BK182" s="206">
        <f>ROUND(I182*H182,3)</f>
        <v>0</v>
      </c>
      <c r="BL182" s="16" t="s">
        <v>1303</v>
      </c>
      <c r="BM182" s="204" t="s">
        <v>4173</v>
      </c>
    </row>
    <row r="183" s="2" customFormat="1" ht="6.96" customHeight="1">
      <c r="A183" s="35"/>
      <c r="B183" s="62"/>
      <c r="C183" s="63"/>
      <c r="D183" s="63"/>
      <c r="E183" s="63"/>
      <c r="F183" s="63"/>
      <c r="G183" s="63"/>
      <c r="H183" s="63"/>
      <c r="I183" s="63"/>
      <c r="J183" s="63"/>
      <c r="K183" s="63"/>
      <c r="L183" s="36"/>
      <c r="M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</row>
  </sheetData>
  <autoFilter ref="C132:K182"/>
  <mergeCells count="14">
    <mergeCell ref="E7:H7"/>
    <mergeCell ref="E9:H9"/>
    <mergeCell ref="E18:H18"/>
    <mergeCell ref="E27:H27"/>
    <mergeCell ref="E85:H85"/>
    <mergeCell ref="E87:H87"/>
    <mergeCell ref="D107:F107"/>
    <mergeCell ref="D108:F108"/>
    <mergeCell ref="D109:F109"/>
    <mergeCell ref="D110:F110"/>
    <mergeCell ref="D111:F111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5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116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="1" customFormat="1" ht="24.96" customHeight="1">
      <c r="B4" s="19"/>
      <c r="D4" s="20" t="s">
        <v>126</v>
      </c>
      <c r="L4" s="19"/>
      <c r="M4" s="122" t="s">
        <v>9</v>
      </c>
      <c r="AT4" s="16" t="s">
        <v>3</v>
      </c>
    </row>
    <row r="5" s="1" customFormat="1" ht="6.96" customHeight="1">
      <c r="B5" s="19"/>
      <c r="L5" s="19"/>
    </row>
    <row r="6" s="1" customFormat="1" ht="12" customHeight="1">
      <c r="B6" s="19"/>
      <c r="D6" s="29" t="s">
        <v>14</v>
      </c>
      <c r="L6" s="19"/>
    </row>
    <row r="7" s="1" customFormat="1" ht="16.5" customHeight="1">
      <c r="B7" s="19"/>
      <c r="E7" s="123" t="str">
        <f>'Rekapitulácia stavby'!K6</f>
        <v xml:space="preserve">Športová hala Angels Aréna  Rekonštrukcia a Modernizácia</v>
      </c>
      <c r="F7" s="29"/>
      <c r="G7" s="29"/>
      <c r="H7" s="29"/>
      <c r="L7" s="19"/>
    </row>
    <row r="8" s="2" customFormat="1" ht="12" customHeight="1">
      <c r="A8" s="35"/>
      <c r="B8" s="36"/>
      <c r="C8" s="35"/>
      <c r="D8" s="29" t="s">
        <v>127</v>
      </c>
      <c r="E8" s="35"/>
      <c r="F8" s="35"/>
      <c r="G8" s="35"/>
      <c r="H8" s="35"/>
      <c r="I8" s="35"/>
      <c r="J8" s="35"/>
      <c r="K8" s="35"/>
      <c r="L8" s="5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36"/>
      <c r="C9" s="35"/>
      <c r="D9" s="35"/>
      <c r="E9" s="69" t="s">
        <v>4174</v>
      </c>
      <c r="F9" s="35"/>
      <c r="G9" s="35"/>
      <c r="H9" s="35"/>
      <c r="I9" s="35"/>
      <c r="J9" s="35"/>
      <c r="K9" s="35"/>
      <c r="L9" s="5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5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36"/>
      <c r="C11" s="35"/>
      <c r="D11" s="29" t="s">
        <v>16</v>
      </c>
      <c r="E11" s="35"/>
      <c r="F11" s="24" t="s">
        <v>1</v>
      </c>
      <c r="G11" s="35"/>
      <c r="H11" s="35"/>
      <c r="I11" s="29" t="s">
        <v>17</v>
      </c>
      <c r="J11" s="24" t="s">
        <v>1</v>
      </c>
      <c r="K11" s="35"/>
      <c r="L11" s="5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36"/>
      <c r="C12" s="35"/>
      <c r="D12" s="29" t="s">
        <v>18</v>
      </c>
      <c r="E12" s="35"/>
      <c r="F12" s="24" t="s">
        <v>19</v>
      </c>
      <c r="G12" s="35"/>
      <c r="H12" s="35"/>
      <c r="I12" s="29" t="s">
        <v>20</v>
      </c>
      <c r="J12" s="71" t="str">
        <f>'Rekapitulácia stavby'!AN8</f>
        <v>16. 7. 2021</v>
      </c>
      <c r="K12" s="35"/>
      <c r="L12" s="5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5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36"/>
      <c r="C14" s="35"/>
      <c r="D14" s="29" t="s">
        <v>22</v>
      </c>
      <c r="E14" s="35"/>
      <c r="F14" s="35"/>
      <c r="G14" s="35"/>
      <c r="H14" s="35"/>
      <c r="I14" s="29" t="s">
        <v>23</v>
      </c>
      <c r="J14" s="24" t="s">
        <v>1</v>
      </c>
      <c r="K14" s="35"/>
      <c r="L14" s="5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36"/>
      <c r="C15" s="35"/>
      <c r="D15" s="35"/>
      <c r="E15" s="24" t="s">
        <v>24</v>
      </c>
      <c r="F15" s="35"/>
      <c r="G15" s="35"/>
      <c r="H15" s="35"/>
      <c r="I15" s="29" t="s">
        <v>25</v>
      </c>
      <c r="J15" s="24" t="s">
        <v>1</v>
      </c>
      <c r="K15" s="35"/>
      <c r="L15" s="5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5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36"/>
      <c r="C17" s="35"/>
      <c r="D17" s="29" t="s">
        <v>26</v>
      </c>
      <c r="E17" s="35"/>
      <c r="F17" s="35"/>
      <c r="G17" s="35"/>
      <c r="H17" s="35"/>
      <c r="I17" s="29" t="s">
        <v>23</v>
      </c>
      <c r="J17" s="30" t="str">
        <f>'Rekapitulácia stavby'!AN13</f>
        <v>Vyplň údaj</v>
      </c>
      <c r="K17" s="35"/>
      <c r="L17" s="5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36"/>
      <c r="C18" s="35"/>
      <c r="D18" s="35"/>
      <c r="E18" s="30" t="str">
        <f>'Rekapitulácia stavby'!E14</f>
        <v>Vyplň údaj</v>
      </c>
      <c r="F18" s="24"/>
      <c r="G18" s="24"/>
      <c r="H18" s="24"/>
      <c r="I18" s="29" t="s">
        <v>25</v>
      </c>
      <c r="J18" s="30" t="str">
        <f>'Rekapitulácia stavby'!AN14</f>
        <v>Vyplň údaj</v>
      </c>
      <c r="K18" s="35"/>
      <c r="L18" s="5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5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36"/>
      <c r="C20" s="35"/>
      <c r="D20" s="29" t="s">
        <v>28</v>
      </c>
      <c r="E20" s="35"/>
      <c r="F20" s="35"/>
      <c r="G20" s="35"/>
      <c r="H20" s="35"/>
      <c r="I20" s="29" t="s">
        <v>23</v>
      </c>
      <c r="J20" s="24" t="str">
        <f>IF('Rekapitulácia stavby'!AN16="","",'Rekapitulácia stavby'!AN16)</f>
        <v/>
      </c>
      <c r="K20" s="35"/>
      <c r="L20" s="5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36"/>
      <c r="C21" s="35"/>
      <c r="D21" s="35"/>
      <c r="E21" s="24" t="str">
        <f>IF('Rekapitulácia stavby'!E17="","",'Rekapitulácia stavby'!E17)</f>
        <v xml:space="preserve"> </v>
      </c>
      <c r="F21" s="35"/>
      <c r="G21" s="35"/>
      <c r="H21" s="35"/>
      <c r="I21" s="29" t="s">
        <v>25</v>
      </c>
      <c r="J21" s="24" t="str">
        <f>IF('Rekapitulácia stavby'!AN17="","",'Rekapitulácia stavby'!AN17)</f>
        <v/>
      </c>
      <c r="K21" s="35"/>
      <c r="L21" s="5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5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36"/>
      <c r="C23" s="35"/>
      <c r="D23" s="29" t="s">
        <v>32</v>
      </c>
      <c r="E23" s="35"/>
      <c r="F23" s="35"/>
      <c r="G23" s="35"/>
      <c r="H23" s="35"/>
      <c r="I23" s="29" t="s">
        <v>23</v>
      </c>
      <c r="J23" s="24" t="str">
        <f>IF('Rekapitulácia stavby'!AN19="","",'Rekapitulácia stavby'!AN19)</f>
        <v/>
      </c>
      <c r="K23" s="35"/>
      <c r="L23" s="5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36"/>
      <c r="C24" s="35"/>
      <c r="D24" s="35"/>
      <c r="E24" s="24" t="str">
        <f>IF('Rekapitulácia stavby'!E20="","",'Rekapitulácia stavby'!E20)</f>
        <v xml:space="preserve"> </v>
      </c>
      <c r="F24" s="35"/>
      <c r="G24" s="35"/>
      <c r="H24" s="35"/>
      <c r="I24" s="29" t="s">
        <v>25</v>
      </c>
      <c r="J24" s="24" t="str">
        <f>IF('Rekapitulácia stavby'!AN20="","",'Rekapitulácia stavby'!AN20)</f>
        <v/>
      </c>
      <c r="K24" s="35"/>
      <c r="L24" s="5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5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36"/>
      <c r="C26" s="35"/>
      <c r="D26" s="29" t="s">
        <v>33</v>
      </c>
      <c r="E26" s="35"/>
      <c r="F26" s="35"/>
      <c r="G26" s="35"/>
      <c r="H26" s="35"/>
      <c r="I26" s="35"/>
      <c r="J26" s="35"/>
      <c r="K26" s="35"/>
      <c r="L26" s="5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24"/>
      <c r="B27" s="125"/>
      <c r="C27" s="124"/>
      <c r="D27" s="124"/>
      <c r="E27" s="33" t="s">
        <v>1</v>
      </c>
      <c r="F27" s="33"/>
      <c r="G27" s="33"/>
      <c r="H27" s="33"/>
      <c r="I27" s="124"/>
      <c r="J27" s="124"/>
      <c r="K27" s="124"/>
      <c r="L27" s="126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</row>
    <row r="28" s="2" customFormat="1" ht="6.96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5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36"/>
      <c r="C29" s="35"/>
      <c r="D29" s="92"/>
      <c r="E29" s="92"/>
      <c r="F29" s="92"/>
      <c r="G29" s="92"/>
      <c r="H29" s="92"/>
      <c r="I29" s="92"/>
      <c r="J29" s="92"/>
      <c r="K29" s="92"/>
      <c r="L29" s="5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14.4" customHeight="1">
      <c r="A30" s="35"/>
      <c r="B30" s="36"/>
      <c r="C30" s="35"/>
      <c r="D30" s="24" t="s">
        <v>129</v>
      </c>
      <c r="E30" s="35"/>
      <c r="F30" s="35"/>
      <c r="G30" s="35"/>
      <c r="H30" s="35"/>
      <c r="I30" s="35"/>
      <c r="J30" s="127">
        <f>J96</f>
        <v>0</v>
      </c>
      <c r="K30" s="35"/>
      <c r="L30" s="5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14.4" customHeight="1">
      <c r="A31" s="35"/>
      <c r="B31" s="36"/>
      <c r="C31" s="35"/>
      <c r="D31" s="128" t="s">
        <v>130</v>
      </c>
      <c r="E31" s="35"/>
      <c r="F31" s="35"/>
      <c r="G31" s="35"/>
      <c r="H31" s="35"/>
      <c r="I31" s="35"/>
      <c r="J31" s="127">
        <f>J112</f>
        <v>0</v>
      </c>
      <c r="K31" s="35"/>
      <c r="L31" s="5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36"/>
      <c r="C32" s="35"/>
      <c r="D32" s="129" t="s">
        <v>34</v>
      </c>
      <c r="E32" s="35"/>
      <c r="F32" s="35"/>
      <c r="G32" s="35"/>
      <c r="H32" s="35"/>
      <c r="I32" s="35"/>
      <c r="J32" s="98">
        <f>ROUND(J30 + J31, 2)</f>
        <v>0</v>
      </c>
      <c r="K32" s="35"/>
      <c r="L32" s="5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36"/>
      <c r="C33" s="35"/>
      <c r="D33" s="92"/>
      <c r="E33" s="92"/>
      <c r="F33" s="92"/>
      <c r="G33" s="92"/>
      <c r="H33" s="92"/>
      <c r="I33" s="92"/>
      <c r="J33" s="92"/>
      <c r="K33" s="92"/>
      <c r="L33" s="5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36"/>
      <c r="C34" s="35"/>
      <c r="D34" s="35"/>
      <c r="E34" s="35"/>
      <c r="F34" s="40" t="s">
        <v>36</v>
      </c>
      <c r="G34" s="35"/>
      <c r="H34" s="35"/>
      <c r="I34" s="40" t="s">
        <v>35</v>
      </c>
      <c r="J34" s="40" t="s">
        <v>37</v>
      </c>
      <c r="K34" s="35"/>
      <c r="L34" s="5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36"/>
      <c r="C35" s="35"/>
      <c r="D35" s="130" t="s">
        <v>38</v>
      </c>
      <c r="E35" s="42" t="s">
        <v>39</v>
      </c>
      <c r="F35" s="131">
        <f>ROUND((SUM(BE112:BE119) + SUM(BE139:BE294)),  2)</f>
        <v>0</v>
      </c>
      <c r="G35" s="132"/>
      <c r="H35" s="132"/>
      <c r="I35" s="133">
        <v>0.20000000000000001</v>
      </c>
      <c r="J35" s="131">
        <f>ROUND(((SUM(BE112:BE119) + SUM(BE139:BE294))*I35),  2)</f>
        <v>0</v>
      </c>
      <c r="K35" s="35"/>
      <c r="L35" s="5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36"/>
      <c r="C36" s="35"/>
      <c r="D36" s="35"/>
      <c r="E36" s="42" t="s">
        <v>40</v>
      </c>
      <c r="F36" s="131">
        <f>ROUND((SUM(BF112:BF119) + SUM(BF139:BF294)),  2)</f>
        <v>0</v>
      </c>
      <c r="G36" s="132"/>
      <c r="H36" s="132"/>
      <c r="I36" s="133">
        <v>0.20000000000000001</v>
      </c>
      <c r="J36" s="131">
        <f>ROUND(((SUM(BF112:BF119) + SUM(BF139:BF294))*I36),  2)</f>
        <v>0</v>
      </c>
      <c r="K36" s="35"/>
      <c r="L36" s="5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36"/>
      <c r="C37" s="35"/>
      <c r="D37" s="35"/>
      <c r="E37" s="29" t="s">
        <v>41</v>
      </c>
      <c r="F37" s="134">
        <f>ROUND((SUM(BG112:BG119) + SUM(BG139:BG294)),  2)</f>
        <v>0</v>
      </c>
      <c r="G37" s="35"/>
      <c r="H37" s="35"/>
      <c r="I37" s="135">
        <v>0.20000000000000001</v>
      </c>
      <c r="J37" s="134">
        <f>0</f>
        <v>0</v>
      </c>
      <c r="K37" s="35"/>
      <c r="L37" s="5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36"/>
      <c r="C38" s="35"/>
      <c r="D38" s="35"/>
      <c r="E38" s="29" t="s">
        <v>42</v>
      </c>
      <c r="F38" s="134">
        <f>ROUND((SUM(BH112:BH119) + SUM(BH139:BH294)),  2)</f>
        <v>0</v>
      </c>
      <c r="G38" s="35"/>
      <c r="H38" s="35"/>
      <c r="I38" s="135">
        <v>0.20000000000000001</v>
      </c>
      <c r="J38" s="134">
        <f>0</f>
        <v>0</v>
      </c>
      <c r="K38" s="35"/>
      <c r="L38" s="5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36"/>
      <c r="C39" s="35"/>
      <c r="D39" s="35"/>
      <c r="E39" s="42" t="s">
        <v>43</v>
      </c>
      <c r="F39" s="131">
        <f>ROUND((SUM(BI112:BI119) + SUM(BI139:BI294)),  2)</f>
        <v>0</v>
      </c>
      <c r="G39" s="132"/>
      <c r="H39" s="132"/>
      <c r="I39" s="133">
        <v>0</v>
      </c>
      <c r="J39" s="131">
        <f>0</f>
        <v>0</v>
      </c>
      <c r="K39" s="35"/>
      <c r="L39" s="5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5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36"/>
      <c r="C41" s="136"/>
      <c r="D41" s="137" t="s">
        <v>44</v>
      </c>
      <c r="E41" s="83"/>
      <c r="F41" s="83"/>
      <c r="G41" s="138" t="s">
        <v>45</v>
      </c>
      <c r="H41" s="139" t="s">
        <v>46</v>
      </c>
      <c r="I41" s="83"/>
      <c r="J41" s="140">
        <f>SUM(J32:J39)</f>
        <v>0</v>
      </c>
      <c r="K41" s="141"/>
      <c r="L41" s="57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36"/>
      <c r="C42" s="35"/>
      <c r="D42" s="35"/>
      <c r="E42" s="35"/>
      <c r="F42" s="35"/>
      <c r="G42" s="35"/>
      <c r="H42" s="35"/>
      <c r="I42" s="35"/>
      <c r="J42" s="35"/>
      <c r="K42" s="35"/>
      <c r="L42" s="57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57"/>
      <c r="D50" s="58" t="s">
        <v>47</v>
      </c>
      <c r="E50" s="59"/>
      <c r="F50" s="59"/>
      <c r="G50" s="58" t="s">
        <v>48</v>
      </c>
      <c r="H50" s="59"/>
      <c r="I50" s="59"/>
      <c r="J50" s="59"/>
      <c r="K50" s="59"/>
      <c r="L50" s="57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5"/>
      <c r="B61" s="36"/>
      <c r="C61" s="35"/>
      <c r="D61" s="60" t="s">
        <v>49</v>
      </c>
      <c r="E61" s="38"/>
      <c r="F61" s="142" t="s">
        <v>50</v>
      </c>
      <c r="G61" s="60" t="s">
        <v>49</v>
      </c>
      <c r="H61" s="38"/>
      <c r="I61" s="38"/>
      <c r="J61" s="143" t="s">
        <v>50</v>
      </c>
      <c r="K61" s="38"/>
      <c r="L61" s="57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5"/>
      <c r="B65" s="36"/>
      <c r="C65" s="35"/>
      <c r="D65" s="58" t="s">
        <v>51</v>
      </c>
      <c r="E65" s="61"/>
      <c r="F65" s="61"/>
      <c r="G65" s="58" t="s">
        <v>52</v>
      </c>
      <c r="H65" s="61"/>
      <c r="I65" s="61"/>
      <c r="J65" s="61"/>
      <c r="K65" s="61"/>
      <c r="L65" s="5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5"/>
      <c r="B76" s="36"/>
      <c r="C76" s="35"/>
      <c r="D76" s="60" t="s">
        <v>49</v>
      </c>
      <c r="E76" s="38"/>
      <c r="F76" s="142" t="s">
        <v>50</v>
      </c>
      <c r="G76" s="60" t="s">
        <v>49</v>
      </c>
      <c r="H76" s="38"/>
      <c r="I76" s="38"/>
      <c r="J76" s="143" t="s">
        <v>50</v>
      </c>
      <c r="K76" s="38"/>
      <c r="L76" s="5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5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5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131</v>
      </c>
      <c r="D82" s="35"/>
      <c r="E82" s="35"/>
      <c r="F82" s="35"/>
      <c r="G82" s="35"/>
      <c r="H82" s="35"/>
      <c r="I82" s="35"/>
      <c r="J82" s="35"/>
      <c r="K82" s="35"/>
      <c r="L82" s="57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57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5"/>
      <c r="E84" s="35"/>
      <c r="F84" s="35"/>
      <c r="G84" s="35"/>
      <c r="H84" s="35"/>
      <c r="I84" s="35"/>
      <c r="J84" s="35"/>
      <c r="K84" s="35"/>
      <c r="L84" s="57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5"/>
      <c r="D85" s="35"/>
      <c r="E85" s="123" t="str">
        <f>E7</f>
        <v xml:space="preserve">Športová hala Angels Aréna  Rekonštrukcia a Modernizácia</v>
      </c>
      <c r="F85" s="29"/>
      <c r="G85" s="29"/>
      <c r="H85" s="29"/>
      <c r="I85" s="35"/>
      <c r="J85" s="35"/>
      <c r="K85" s="35"/>
      <c r="L85" s="57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127</v>
      </c>
      <c r="D86" s="35"/>
      <c r="E86" s="35"/>
      <c r="F86" s="35"/>
      <c r="G86" s="35"/>
      <c r="H86" s="35"/>
      <c r="I86" s="35"/>
      <c r="J86" s="35"/>
      <c r="K86" s="35"/>
      <c r="L86" s="57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5"/>
      <c r="D87" s="35"/>
      <c r="E87" s="69" t="str">
        <f>E9</f>
        <v xml:space="preserve">11 - SO 02 Vodovodná prípojka </v>
      </c>
      <c r="F87" s="35"/>
      <c r="G87" s="35"/>
      <c r="H87" s="35"/>
      <c r="I87" s="35"/>
      <c r="J87" s="35"/>
      <c r="K87" s="35"/>
      <c r="L87" s="57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57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18</v>
      </c>
      <c r="D89" s="35"/>
      <c r="E89" s="35"/>
      <c r="F89" s="24" t="str">
        <f>F12</f>
        <v>Košice</v>
      </c>
      <c r="G89" s="35"/>
      <c r="H89" s="35"/>
      <c r="I89" s="29" t="s">
        <v>20</v>
      </c>
      <c r="J89" s="71" t="str">
        <f>IF(J12="","",J12)</f>
        <v>16. 7. 2021</v>
      </c>
      <c r="K89" s="35"/>
      <c r="L89" s="57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57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22</v>
      </c>
      <c r="D91" s="35"/>
      <c r="E91" s="35"/>
      <c r="F91" s="24" t="str">
        <f>E15</f>
        <v xml:space="preserve">Mesto Košice </v>
      </c>
      <c r="G91" s="35"/>
      <c r="H91" s="35"/>
      <c r="I91" s="29" t="s">
        <v>28</v>
      </c>
      <c r="J91" s="33" t="str">
        <f>E21</f>
        <v xml:space="preserve"> </v>
      </c>
      <c r="K91" s="35"/>
      <c r="L91" s="57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5"/>
      <c r="E92" s="35"/>
      <c r="F92" s="24" t="str">
        <f>IF(E18="","",E18)</f>
        <v>Vyplň údaj</v>
      </c>
      <c r="G92" s="35"/>
      <c r="H92" s="35"/>
      <c r="I92" s="29" t="s">
        <v>32</v>
      </c>
      <c r="J92" s="33" t="str">
        <f>E24</f>
        <v xml:space="preserve"> </v>
      </c>
      <c r="K92" s="35"/>
      <c r="L92" s="57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57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44" t="s">
        <v>132</v>
      </c>
      <c r="D94" s="136"/>
      <c r="E94" s="136"/>
      <c r="F94" s="136"/>
      <c r="G94" s="136"/>
      <c r="H94" s="136"/>
      <c r="I94" s="136"/>
      <c r="J94" s="145" t="s">
        <v>133</v>
      </c>
      <c r="K94" s="136"/>
      <c r="L94" s="57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57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46" t="s">
        <v>134</v>
      </c>
      <c r="D96" s="35"/>
      <c r="E96" s="35"/>
      <c r="F96" s="35"/>
      <c r="G96" s="35"/>
      <c r="H96" s="35"/>
      <c r="I96" s="35"/>
      <c r="J96" s="98">
        <f>J139</f>
        <v>0</v>
      </c>
      <c r="K96" s="35"/>
      <c r="L96" s="57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6" t="s">
        <v>135</v>
      </c>
    </row>
    <row r="97" s="9" customFormat="1" ht="24.96" customHeight="1">
      <c r="A97" s="9"/>
      <c r="B97" s="147"/>
      <c r="C97" s="9"/>
      <c r="D97" s="148" t="s">
        <v>4175</v>
      </c>
      <c r="E97" s="149"/>
      <c r="F97" s="149"/>
      <c r="G97" s="149"/>
      <c r="H97" s="149"/>
      <c r="I97" s="149"/>
      <c r="J97" s="150">
        <f>J140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1"/>
      <c r="C98" s="10"/>
      <c r="D98" s="152" t="s">
        <v>4176</v>
      </c>
      <c r="E98" s="153"/>
      <c r="F98" s="153"/>
      <c r="G98" s="153"/>
      <c r="H98" s="153"/>
      <c r="I98" s="153"/>
      <c r="J98" s="154">
        <f>J141</f>
        <v>0</v>
      </c>
      <c r="K98" s="10"/>
      <c r="L98" s="15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1"/>
      <c r="C99" s="10"/>
      <c r="D99" s="152" t="s">
        <v>4177</v>
      </c>
      <c r="E99" s="153"/>
      <c r="F99" s="153"/>
      <c r="G99" s="153"/>
      <c r="H99" s="153"/>
      <c r="I99" s="153"/>
      <c r="J99" s="154">
        <f>J164</f>
        <v>0</v>
      </c>
      <c r="K99" s="10"/>
      <c r="L99" s="15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1"/>
      <c r="C100" s="10"/>
      <c r="D100" s="152" t="s">
        <v>4178</v>
      </c>
      <c r="E100" s="153"/>
      <c r="F100" s="153"/>
      <c r="G100" s="153"/>
      <c r="H100" s="153"/>
      <c r="I100" s="153"/>
      <c r="J100" s="154">
        <f>J168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4179</v>
      </c>
      <c r="E101" s="153"/>
      <c r="F101" s="153"/>
      <c r="G101" s="153"/>
      <c r="H101" s="153"/>
      <c r="I101" s="153"/>
      <c r="J101" s="154">
        <f>J170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1"/>
      <c r="C102" s="10"/>
      <c r="D102" s="152" t="s">
        <v>4180</v>
      </c>
      <c r="E102" s="153"/>
      <c r="F102" s="153"/>
      <c r="G102" s="153"/>
      <c r="H102" s="153"/>
      <c r="I102" s="153"/>
      <c r="J102" s="154">
        <f>J174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1"/>
      <c r="C103" s="10"/>
      <c r="D103" s="152" t="s">
        <v>4181</v>
      </c>
      <c r="E103" s="153"/>
      <c r="F103" s="153"/>
      <c r="G103" s="153"/>
      <c r="H103" s="153"/>
      <c r="I103" s="153"/>
      <c r="J103" s="154">
        <f>J180</f>
        <v>0</v>
      </c>
      <c r="K103" s="10"/>
      <c r="L103" s="15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1"/>
      <c r="C104" s="10"/>
      <c r="D104" s="152" t="s">
        <v>4182</v>
      </c>
      <c r="E104" s="153"/>
      <c r="F104" s="153"/>
      <c r="G104" s="153"/>
      <c r="H104" s="153"/>
      <c r="I104" s="153"/>
      <c r="J104" s="154">
        <f>J259</f>
        <v>0</v>
      </c>
      <c r="K104" s="10"/>
      <c r="L104" s="15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47"/>
      <c r="C105" s="9"/>
      <c r="D105" s="148" t="s">
        <v>4183</v>
      </c>
      <c r="E105" s="149"/>
      <c r="F105" s="149"/>
      <c r="G105" s="149"/>
      <c r="H105" s="149"/>
      <c r="I105" s="149"/>
      <c r="J105" s="150">
        <f>J267</f>
        <v>0</v>
      </c>
      <c r="K105" s="9"/>
      <c r="L105" s="147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51"/>
      <c r="C106" s="10"/>
      <c r="D106" s="152" t="s">
        <v>4184</v>
      </c>
      <c r="E106" s="153"/>
      <c r="F106" s="153"/>
      <c r="G106" s="153"/>
      <c r="H106" s="153"/>
      <c r="I106" s="153"/>
      <c r="J106" s="154">
        <f>J268</f>
        <v>0</v>
      </c>
      <c r="K106" s="10"/>
      <c r="L106" s="15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1"/>
      <c r="C107" s="10"/>
      <c r="D107" s="152" t="s">
        <v>4185</v>
      </c>
      <c r="E107" s="153"/>
      <c r="F107" s="153"/>
      <c r="G107" s="153"/>
      <c r="H107" s="153"/>
      <c r="I107" s="153"/>
      <c r="J107" s="154">
        <f>J272</f>
        <v>0</v>
      </c>
      <c r="K107" s="10"/>
      <c r="L107" s="15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1"/>
      <c r="C108" s="10"/>
      <c r="D108" s="152" t="s">
        <v>4186</v>
      </c>
      <c r="E108" s="153"/>
      <c r="F108" s="153"/>
      <c r="G108" s="153"/>
      <c r="H108" s="153"/>
      <c r="I108" s="153"/>
      <c r="J108" s="154">
        <f>J278</f>
        <v>0</v>
      </c>
      <c r="K108" s="10"/>
      <c r="L108" s="15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47"/>
      <c r="C109" s="9"/>
      <c r="D109" s="148" t="s">
        <v>1353</v>
      </c>
      <c r="E109" s="149"/>
      <c r="F109" s="149"/>
      <c r="G109" s="149"/>
      <c r="H109" s="149"/>
      <c r="I109" s="149"/>
      <c r="J109" s="150">
        <f>J282</f>
        <v>0</v>
      </c>
      <c r="K109" s="9"/>
      <c r="L109" s="147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2" customFormat="1" ht="21.84" customHeight="1">
      <c r="A110" s="35"/>
      <c r="B110" s="36"/>
      <c r="C110" s="35"/>
      <c r="D110" s="35"/>
      <c r="E110" s="35"/>
      <c r="F110" s="35"/>
      <c r="G110" s="35"/>
      <c r="H110" s="35"/>
      <c r="I110" s="35"/>
      <c r="J110" s="35"/>
      <c r="K110" s="35"/>
      <c r="L110" s="57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5"/>
      <c r="D111" s="35"/>
      <c r="E111" s="35"/>
      <c r="F111" s="35"/>
      <c r="G111" s="35"/>
      <c r="H111" s="35"/>
      <c r="I111" s="35"/>
      <c r="J111" s="35"/>
      <c r="K111" s="35"/>
      <c r="L111" s="57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29.28" customHeight="1">
      <c r="A112" s="35"/>
      <c r="B112" s="36"/>
      <c r="C112" s="146" t="s">
        <v>152</v>
      </c>
      <c r="D112" s="35"/>
      <c r="E112" s="35"/>
      <c r="F112" s="35"/>
      <c r="G112" s="35"/>
      <c r="H112" s="35"/>
      <c r="I112" s="35"/>
      <c r="J112" s="155">
        <f>ROUND(J113 + J114 + J115 + J116 + J117 + J118,2)</f>
        <v>0</v>
      </c>
      <c r="K112" s="35"/>
      <c r="L112" s="57"/>
      <c r="N112" s="156" t="s">
        <v>38</v>
      </c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8" customHeight="1">
      <c r="A113" s="35"/>
      <c r="B113" s="157"/>
      <c r="C113" s="158"/>
      <c r="D113" s="159" t="s">
        <v>153</v>
      </c>
      <c r="E113" s="160"/>
      <c r="F113" s="160"/>
      <c r="G113" s="158"/>
      <c r="H113" s="158"/>
      <c r="I113" s="158"/>
      <c r="J113" s="161">
        <v>0</v>
      </c>
      <c r="K113" s="158"/>
      <c r="L113" s="162"/>
      <c r="M113" s="163"/>
      <c r="N113" s="164" t="s">
        <v>40</v>
      </c>
      <c r="O113" s="163"/>
      <c r="P113" s="163"/>
      <c r="Q113" s="163"/>
      <c r="R113" s="163"/>
      <c r="S113" s="158"/>
      <c r="T113" s="158"/>
      <c r="U113" s="158"/>
      <c r="V113" s="158"/>
      <c r="W113" s="158"/>
      <c r="X113" s="158"/>
      <c r="Y113" s="158"/>
      <c r="Z113" s="158"/>
      <c r="AA113" s="158"/>
      <c r="AB113" s="158"/>
      <c r="AC113" s="158"/>
      <c r="AD113" s="158"/>
      <c r="AE113" s="158"/>
      <c r="AF113" s="163"/>
      <c r="AG113" s="163"/>
      <c r="AH113" s="163"/>
      <c r="AI113" s="163"/>
      <c r="AJ113" s="163"/>
      <c r="AK113" s="163"/>
      <c r="AL113" s="163"/>
      <c r="AM113" s="163"/>
      <c r="AN113" s="163"/>
      <c r="AO113" s="163"/>
      <c r="AP113" s="163"/>
      <c r="AQ113" s="163"/>
      <c r="AR113" s="163"/>
      <c r="AS113" s="163"/>
      <c r="AT113" s="163"/>
      <c r="AU113" s="163"/>
      <c r="AV113" s="163"/>
      <c r="AW113" s="163"/>
      <c r="AX113" s="163"/>
      <c r="AY113" s="165" t="s">
        <v>154</v>
      </c>
      <c r="AZ113" s="163"/>
      <c r="BA113" s="163"/>
      <c r="BB113" s="163"/>
      <c r="BC113" s="163"/>
      <c r="BD113" s="163"/>
      <c r="BE113" s="166">
        <f>IF(N113="základná",J113,0)</f>
        <v>0</v>
      </c>
      <c r="BF113" s="166">
        <f>IF(N113="znížená",J113,0)</f>
        <v>0</v>
      </c>
      <c r="BG113" s="166">
        <f>IF(N113="zákl. prenesená",J113,0)</f>
        <v>0</v>
      </c>
      <c r="BH113" s="166">
        <f>IF(N113="zníž. prenesená",J113,0)</f>
        <v>0</v>
      </c>
      <c r="BI113" s="166">
        <f>IF(N113="nulová",J113,0)</f>
        <v>0</v>
      </c>
      <c r="BJ113" s="165" t="s">
        <v>155</v>
      </c>
      <c r="BK113" s="163"/>
      <c r="BL113" s="163"/>
      <c r="BM113" s="163"/>
    </row>
    <row r="114" s="2" customFormat="1" ht="18" customHeight="1">
      <c r="A114" s="35"/>
      <c r="B114" s="157"/>
      <c r="C114" s="158"/>
      <c r="D114" s="159" t="s">
        <v>156</v>
      </c>
      <c r="E114" s="160"/>
      <c r="F114" s="160"/>
      <c r="G114" s="158"/>
      <c r="H114" s="158"/>
      <c r="I114" s="158"/>
      <c r="J114" s="161">
        <v>0</v>
      </c>
      <c r="K114" s="158"/>
      <c r="L114" s="162"/>
      <c r="M114" s="163"/>
      <c r="N114" s="164" t="s">
        <v>40</v>
      </c>
      <c r="O114" s="163"/>
      <c r="P114" s="163"/>
      <c r="Q114" s="163"/>
      <c r="R114" s="163"/>
      <c r="S114" s="158"/>
      <c r="T114" s="158"/>
      <c r="U114" s="158"/>
      <c r="V114" s="158"/>
      <c r="W114" s="158"/>
      <c r="X114" s="158"/>
      <c r="Y114" s="158"/>
      <c r="Z114" s="158"/>
      <c r="AA114" s="158"/>
      <c r="AB114" s="158"/>
      <c r="AC114" s="158"/>
      <c r="AD114" s="158"/>
      <c r="AE114" s="158"/>
      <c r="AF114" s="163"/>
      <c r="AG114" s="163"/>
      <c r="AH114" s="163"/>
      <c r="AI114" s="163"/>
      <c r="AJ114" s="163"/>
      <c r="AK114" s="163"/>
      <c r="AL114" s="163"/>
      <c r="AM114" s="163"/>
      <c r="AN114" s="163"/>
      <c r="AO114" s="163"/>
      <c r="AP114" s="163"/>
      <c r="AQ114" s="163"/>
      <c r="AR114" s="163"/>
      <c r="AS114" s="163"/>
      <c r="AT114" s="163"/>
      <c r="AU114" s="163"/>
      <c r="AV114" s="163"/>
      <c r="AW114" s="163"/>
      <c r="AX114" s="163"/>
      <c r="AY114" s="165" t="s">
        <v>154</v>
      </c>
      <c r="AZ114" s="163"/>
      <c r="BA114" s="163"/>
      <c r="BB114" s="163"/>
      <c r="BC114" s="163"/>
      <c r="BD114" s="163"/>
      <c r="BE114" s="166">
        <f>IF(N114="základná",J114,0)</f>
        <v>0</v>
      </c>
      <c r="BF114" s="166">
        <f>IF(N114="znížená",J114,0)</f>
        <v>0</v>
      </c>
      <c r="BG114" s="166">
        <f>IF(N114="zákl. prenesená",J114,0)</f>
        <v>0</v>
      </c>
      <c r="BH114" s="166">
        <f>IF(N114="zníž. prenesená",J114,0)</f>
        <v>0</v>
      </c>
      <c r="BI114" s="166">
        <f>IF(N114="nulová",J114,0)</f>
        <v>0</v>
      </c>
      <c r="BJ114" s="165" t="s">
        <v>155</v>
      </c>
      <c r="BK114" s="163"/>
      <c r="BL114" s="163"/>
      <c r="BM114" s="163"/>
    </row>
    <row r="115" s="2" customFormat="1" ht="18" customHeight="1">
      <c r="A115" s="35"/>
      <c r="B115" s="157"/>
      <c r="C115" s="158"/>
      <c r="D115" s="159" t="s">
        <v>157</v>
      </c>
      <c r="E115" s="160"/>
      <c r="F115" s="160"/>
      <c r="G115" s="158"/>
      <c r="H115" s="158"/>
      <c r="I115" s="158"/>
      <c r="J115" s="161">
        <v>0</v>
      </c>
      <c r="K115" s="158"/>
      <c r="L115" s="162"/>
      <c r="M115" s="163"/>
      <c r="N115" s="164" t="s">
        <v>40</v>
      </c>
      <c r="O115" s="163"/>
      <c r="P115" s="163"/>
      <c r="Q115" s="163"/>
      <c r="R115" s="163"/>
      <c r="S115" s="158"/>
      <c r="T115" s="158"/>
      <c r="U115" s="158"/>
      <c r="V115" s="158"/>
      <c r="W115" s="158"/>
      <c r="X115" s="158"/>
      <c r="Y115" s="158"/>
      <c r="Z115" s="158"/>
      <c r="AA115" s="158"/>
      <c r="AB115" s="158"/>
      <c r="AC115" s="158"/>
      <c r="AD115" s="158"/>
      <c r="AE115" s="158"/>
      <c r="AF115" s="163"/>
      <c r="AG115" s="163"/>
      <c r="AH115" s="163"/>
      <c r="AI115" s="163"/>
      <c r="AJ115" s="163"/>
      <c r="AK115" s="163"/>
      <c r="AL115" s="163"/>
      <c r="AM115" s="163"/>
      <c r="AN115" s="163"/>
      <c r="AO115" s="163"/>
      <c r="AP115" s="163"/>
      <c r="AQ115" s="163"/>
      <c r="AR115" s="163"/>
      <c r="AS115" s="163"/>
      <c r="AT115" s="163"/>
      <c r="AU115" s="163"/>
      <c r="AV115" s="163"/>
      <c r="AW115" s="163"/>
      <c r="AX115" s="163"/>
      <c r="AY115" s="165" t="s">
        <v>154</v>
      </c>
      <c r="AZ115" s="163"/>
      <c r="BA115" s="163"/>
      <c r="BB115" s="163"/>
      <c r="BC115" s="163"/>
      <c r="BD115" s="163"/>
      <c r="BE115" s="166">
        <f>IF(N115="základná",J115,0)</f>
        <v>0</v>
      </c>
      <c r="BF115" s="166">
        <f>IF(N115="znížená",J115,0)</f>
        <v>0</v>
      </c>
      <c r="BG115" s="166">
        <f>IF(N115="zákl. prenesená",J115,0)</f>
        <v>0</v>
      </c>
      <c r="BH115" s="166">
        <f>IF(N115="zníž. prenesená",J115,0)</f>
        <v>0</v>
      </c>
      <c r="BI115" s="166">
        <f>IF(N115="nulová",J115,0)</f>
        <v>0</v>
      </c>
      <c r="BJ115" s="165" t="s">
        <v>155</v>
      </c>
      <c r="BK115" s="163"/>
      <c r="BL115" s="163"/>
      <c r="BM115" s="163"/>
    </row>
    <row r="116" s="2" customFormat="1" ht="18" customHeight="1">
      <c r="A116" s="35"/>
      <c r="B116" s="157"/>
      <c r="C116" s="158"/>
      <c r="D116" s="159" t="s">
        <v>158</v>
      </c>
      <c r="E116" s="160"/>
      <c r="F116" s="160"/>
      <c r="G116" s="158"/>
      <c r="H116" s="158"/>
      <c r="I116" s="158"/>
      <c r="J116" s="161">
        <v>0</v>
      </c>
      <c r="K116" s="158"/>
      <c r="L116" s="162"/>
      <c r="M116" s="163"/>
      <c r="N116" s="164" t="s">
        <v>40</v>
      </c>
      <c r="O116" s="163"/>
      <c r="P116" s="163"/>
      <c r="Q116" s="163"/>
      <c r="R116" s="163"/>
      <c r="S116" s="158"/>
      <c r="T116" s="158"/>
      <c r="U116" s="158"/>
      <c r="V116" s="158"/>
      <c r="W116" s="158"/>
      <c r="X116" s="158"/>
      <c r="Y116" s="158"/>
      <c r="Z116" s="158"/>
      <c r="AA116" s="158"/>
      <c r="AB116" s="158"/>
      <c r="AC116" s="158"/>
      <c r="AD116" s="158"/>
      <c r="AE116" s="158"/>
      <c r="AF116" s="163"/>
      <c r="AG116" s="163"/>
      <c r="AH116" s="163"/>
      <c r="AI116" s="163"/>
      <c r="AJ116" s="163"/>
      <c r="AK116" s="163"/>
      <c r="AL116" s="163"/>
      <c r="AM116" s="163"/>
      <c r="AN116" s="163"/>
      <c r="AO116" s="163"/>
      <c r="AP116" s="163"/>
      <c r="AQ116" s="163"/>
      <c r="AR116" s="163"/>
      <c r="AS116" s="163"/>
      <c r="AT116" s="163"/>
      <c r="AU116" s="163"/>
      <c r="AV116" s="163"/>
      <c r="AW116" s="163"/>
      <c r="AX116" s="163"/>
      <c r="AY116" s="165" t="s">
        <v>154</v>
      </c>
      <c r="AZ116" s="163"/>
      <c r="BA116" s="163"/>
      <c r="BB116" s="163"/>
      <c r="BC116" s="163"/>
      <c r="BD116" s="163"/>
      <c r="BE116" s="166">
        <f>IF(N116="základná",J116,0)</f>
        <v>0</v>
      </c>
      <c r="BF116" s="166">
        <f>IF(N116="znížená",J116,0)</f>
        <v>0</v>
      </c>
      <c r="BG116" s="166">
        <f>IF(N116="zákl. prenesená",J116,0)</f>
        <v>0</v>
      </c>
      <c r="BH116" s="166">
        <f>IF(N116="zníž. prenesená",J116,0)</f>
        <v>0</v>
      </c>
      <c r="BI116" s="166">
        <f>IF(N116="nulová",J116,0)</f>
        <v>0</v>
      </c>
      <c r="BJ116" s="165" t="s">
        <v>155</v>
      </c>
      <c r="BK116" s="163"/>
      <c r="BL116" s="163"/>
      <c r="BM116" s="163"/>
    </row>
    <row r="117" s="2" customFormat="1" ht="18" customHeight="1">
      <c r="A117" s="35"/>
      <c r="B117" s="157"/>
      <c r="C117" s="158"/>
      <c r="D117" s="159" t="s">
        <v>159</v>
      </c>
      <c r="E117" s="160"/>
      <c r="F117" s="160"/>
      <c r="G117" s="158"/>
      <c r="H117" s="158"/>
      <c r="I117" s="158"/>
      <c r="J117" s="161">
        <v>0</v>
      </c>
      <c r="K117" s="158"/>
      <c r="L117" s="162"/>
      <c r="M117" s="163"/>
      <c r="N117" s="164" t="s">
        <v>40</v>
      </c>
      <c r="O117" s="163"/>
      <c r="P117" s="163"/>
      <c r="Q117" s="163"/>
      <c r="R117" s="163"/>
      <c r="S117" s="158"/>
      <c r="T117" s="158"/>
      <c r="U117" s="158"/>
      <c r="V117" s="158"/>
      <c r="W117" s="158"/>
      <c r="X117" s="158"/>
      <c r="Y117" s="158"/>
      <c r="Z117" s="158"/>
      <c r="AA117" s="158"/>
      <c r="AB117" s="158"/>
      <c r="AC117" s="158"/>
      <c r="AD117" s="158"/>
      <c r="AE117" s="158"/>
      <c r="AF117" s="163"/>
      <c r="AG117" s="163"/>
      <c r="AH117" s="163"/>
      <c r="AI117" s="163"/>
      <c r="AJ117" s="163"/>
      <c r="AK117" s="163"/>
      <c r="AL117" s="163"/>
      <c r="AM117" s="163"/>
      <c r="AN117" s="163"/>
      <c r="AO117" s="163"/>
      <c r="AP117" s="163"/>
      <c r="AQ117" s="163"/>
      <c r="AR117" s="163"/>
      <c r="AS117" s="163"/>
      <c r="AT117" s="163"/>
      <c r="AU117" s="163"/>
      <c r="AV117" s="163"/>
      <c r="AW117" s="163"/>
      <c r="AX117" s="163"/>
      <c r="AY117" s="165" t="s">
        <v>154</v>
      </c>
      <c r="AZ117" s="163"/>
      <c r="BA117" s="163"/>
      <c r="BB117" s="163"/>
      <c r="BC117" s="163"/>
      <c r="BD117" s="163"/>
      <c r="BE117" s="166">
        <f>IF(N117="základná",J117,0)</f>
        <v>0</v>
      </c>
      <c r="BF117" s="166">
        <f>IF(N117="znížená",J117,0)</f>
        <v>0</v>
      </c>
      <c r="BG117" s="166">
        <f>IF(N117="zákl. prenesená",J117,0)</f>
        <v>0</v>
      </c>
      <c r="BH117" s="166">
        <f>IF(N117="zníž. prenesená",J117,0)</f>
        <v>0</v>
      </c>
      <c r="BI117" s="166">
        <f>IF(N117="nulová",J117,0)</f>
        <v>0</v>
      </c>
      <c r="BJ117" s="165" t="s">
        <v>155</v>
      </c>
      <c r="BK117" s="163"/>
      <c r="BL117" s="163"/>
      <c r="BM117" s="163"/>
    </row>
    <row r="118" s="2" customFormat="1" ht="18" customHeight="1">
      <c r="A118" s="35"/>
      <c r="B118" s="157"/>
      <c r="C118" s="158"/>
      <c r="D118" s="160" t="s">
        <v>160</v>
      </c>
      <c r="E118" s="158"/>
      <c r="F118" s="158"/>
      <c r="G118" s="158"/>
      <c r="H118" s="158"/>
      <c r="I118" s="158"/>
      <c r="J118" s="161">
        <f>ROUND(J30*T118,2)</f>
        <v>0</v>
      </c>
      <c r="K118" s="158"/>
      <c r="L118" s="162"/>
      <c r="M118" s="163"/>
      <c r="N118" s="164" t="s">
        <v>40</v>
      </c>
      <c r="O118" s="163"/>
      <c r="P118" s="163"/>
      <c r="Q118" s="163"/>
      <c r="R118" s="163"/>
      <c r="S118" s="158"/>
      <c r="T118" s="158"/>
      <c r="U118" s="158"/>
      <c r="V118" s="158"/>
      <c r="W118" s="158"/>
      <c r="X118" s="158"/>
      <c r="Y118" s="158"/>
      <c r="Z118" s="158"/>
      <c r="AA118" s="158"/>
      <c r="AB118" s="158"/>
      <c r="AC118" s="158"/>
      <c r="AD118" s="158"/>
      <c r="AE118" s="158"/>
      <c r="AF118" s="163"/>
      <c r="AG118" s="163"/>
      <c r="AH118" s="163"/>
      <c r="AI118" s="163"/>
      <c r="AJ118" s="163"/>
      <c r="AK118" s="163"/>
      <c r="AL118" s="163"/>
      <c r="AM118" s="163"/>
      <c r="AN118" s="163"/>
      <c r="AO118" s="163"/>
      <c r="AP118" s="163"/>
      <c r="AQ118" s="163"/>
      <c r="AR118" s="163"/>
      <c r="AS118" s="163"/>
      <c r="AT118" s="163"/>
      <c r="AU118" s="163"/>
      <c r="AV118" s="163"/>
      <c r="AW118" s="163"/>
      <c r="AX118" s="163"/>
      <c r="AY118" s="165" t="s">
        <v>161</v>
      </c>
      <c r="AZ118" s="163"/>
      <c r="BA118" s="163"/>
      <c r="BB118" s="163"/>
      <c r="BC118" s="163"/>
      <c r="BD118" s="163"/>
      <c r="BE118" s="166">
        <f>IF(N118="základná",J118,0)</f>
        <v>0</v>
      </c>
      <c r="BF118" s="166">
        <f>IF(N118="znížená",J118,0)</f>
        <v>0</v>
      </c>
      <c r="BG118" s="166">
        <f>IF(N118="zákl. prenesená",J118,0)</f>
        <v>0</v>
      </c>
      <c r="BH118" s="166">
        <f>IF(N118="zníž. prenesená",J118,0)</f>
        <v>0</v>
      </c>
      <c r="BI118" s="166">
        <f>IF(N118="nulová",J118,0)</f>
        <v>0</v>
      </c>
      <c r="BJ118" s="165" t="s">
        <v>155</v>
      </c>
      <c r="BK118" s="163"/>
      <c r="BL118" s="163"/>
      <c r="BM118" s="163"/>
    </row>
    <row r="119" s="2" customFormat="1">
      <c r="A119" s="35"/>
      <c r="B119" s="36"/>
      <c r="C119" s="35"/>
      <c r="D119" s="35"/>
      <c r="E119" s="35"/>
      <c r="F119" s="35"/>
      <c r="G119" s="35"/>
      <c r="H119" s="35"/>
      <c r="I119" s="35"/>
      <c r="J119" s="35"/>
      <c r="K119" s="35"/>
      <c r="L119" s="57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29.28" customHeight="1">
      <c r="A120" s="35"/>
      <c r="B120" s="36"/>
      <c r="C120" s="167" t="s">
        <v>162</v>
      </c>
      <c r="D120" s="136"/>
      <c r="E120" s="136"/>
      <c r="F120" s="136"/>
      <c r="G120" s="136"/>
      <c r="H120" s="136"/>
      <c r="I120" s="136"/>
      <c r="J120" s="168">
        <f>ROUND(J96+J112,2)</f>
        <v>0</v>
      </c>
      <c r="K120" s="136"/>
      <c r="L120" s="57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6.96" customHeight="1">
      <c r="A121" s="35"/>
      <c r="B121" s="62"/>
      <c r="C121" s="63"/>
      <c r="D121" s="63"/>
      <c r="E121" s="63"/>
      <c r="F121" s="63"/>
      <c r="G121" s="63"/>
      <c r="H121" s="63"/>
      <c r="I121" s="63"/>
      <c r="J121" s="63"/>
      <c r="K121" s="63"/>
      <c r="L121" s="57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5" s="2" customFormat="1" ht="6.96" customHeight="1">
      <c r="A125" s="35"/>
      <c r="B125" s="64"/>
      <c r="C125" s="65"/>
      <c r="D125" s="65"/>
      <c r="E125" s="65"/>
      <c r="F125" s="65"/>
      <c r="G125" s="65"/>
      <c r="H125" s="65"/>
      <c r="I125" s="65"/>
      <c r="J125" s="65"/>
      <c r="K125" s="65"/>
      <c r="L125" s="57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24.96" customHeight="1">
      <c r="A126" s="35"/>
      <c r="B126" s="36"/>
      <c r="C126" s="20" t="s">
        <v>163</v>
      </c>
      <c r="D126" s="35"/>
      <c r="E126" s="35"/>
      <c r="F126" s="35"/>
      <c r="G126" s="35"/>
      <c r="H126" s="35"/>
      <c r="I126" s="35"/>
      <c r="J126" s="35"/>
      <c r="K126" s="35"/>
      <c r="L126" s="57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6.96" customHeight="1">
      <c r="A127" s="35"/>
      <c r="B127" s="36"/>
      <c r="C127" s="35"/>
      <c r="D127" s="35"/>
      <c r="E127" s="35"/>
      <c r="F127" s="35"/>
      <c r="G127" s="35"/>
      <c r="H127" s="35"/>
      <c r="I127" s="35"/>
      <c r="J127" s="35"/>
      <c r="K127" s="35"/>
      <c r="L127" s="57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2" customHeight="1">
      <c r="A128" s="35"/>
      <c r="B128" s="36"/>
      <c r="C128" s="29" t="s">
        <v>14</v>
      </c>
      <c r="D128" s="35"/>
      <c r="E128" s="35"/>
      <c r="F128" s="35"/>
      <c r="G128" s="35"/>
      <c r="H128" s="35"/>
      <c r="I128" s="35"/>
      <c r="J128" s="35"/>
      <c r="K128" s="35"/>
      <c r="L128" s="57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16.5" customHeight="1">
      <c r="A129" s="35"/>
      <c r="B129" s="36"/>
      <c r="C129" s="35"/>
      <c r="D129" s="35"/>
      <c r="E129" s="123" t="str">
        <f>E7</f>
        <v xml:space="preserve">Športová hala Angels Aréna  Rekonštrukcia a Modernizácia</v>
      </c>
      <c r="F129" s="29"/>
      <c r="G129" s="29"/>
      <c r="H129" s="29"/>
      <c r="I129" s="35"/>
      <c r="J129" s="35"/>
      <c r="K129" s="35"/>
      <c r="L129" s="57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2" customFormat="1" ht="12" customHeight="1">
      <c r="A130" s="35"/>
      <c r="B130" s="36"/>
      <c r="C130" s="29" t="s">
        <v>127</v>
      </c>
      <c r="D130" s="35"/>
      <c r="E130" s="35"/>
      <c r="F130" s="35"/>
      <c r="G130" s="35"/>
      <c r="H130" s="35"/>
      <c r="I130" s="35"/>
      <c r="J130" s="35"/>
      <c r="K130" s="35"/>
      <c r="L130" s="57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="2" customFormat="1" ht="16.5" customHeight="1">
      <c r="A131" s="35"/>
      <c r="B131" s="36"/>
      <c r="C131" s="35"/>
      <c r="D131" s="35"/>
      <c r="E131" s="69" t="str">
        <f>E9</f>
        <v xml:space="preserve">11 - SO 02 Vodovodná prípojka </v>
      </c>
      <c r="F131" s="35"/>
      <c r="G131" s="35"/>
      <c r="H131" s="35"/>
      <c r="I131" s="35"/>
      <c r="J131" s="35"/>
      <c r="K131" s="35"/>
      <c r="L131" s="57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="2" customFormat="1" ht="6.96" customHeight="1">
      <c r="A132" s="35"/>
      <c r="B132" s="36"/>
      <c r="C132" s="35"/>
      <c r="D132" s="35"/>
      <c r="E132" s="35"/>
      <c r="F132" s="35"/>
      <c r="G132" s="35"/>
      <c r="H132" s="35"/>
      <c r="I132" s="35"/>
      <c r="J132" s="35"/>
      <c r="K132" s="35"/>
      <c r="L132" s="57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="2" customFormat="1" ht="12" customHeight="1">
      <c r="A133" s="35"/>
      <c r="B133" s="36"/>
      <c r="C133" s="29" t="s">
        <v>18</v>
      </c>
      <c r="D133" s="35"/>
      <c r="E133" s="35"/>
      <c r="F133" s="24" t="str">
        <f>F12</f>
        <v>Košice</v>
      </c>
      <c r="G133" s="35"/>
      <c r="H133" s="35"/>
      <c r="I133" s="29" t="s">
        <v>20</v>
      </c>
      <c r="J133" s="71" t="str">
        <f>IF(J12="","",J12)</f>
        <v>16. 7. 2021</v>
      </c>
      <c r="K133" s="35"/>
      <c r="L133" s="57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="2" customFormat="1" ht="6.96" customHeight="1">
      <c r="A134" s="35"/>
      <c r="B134" s="36"/>
      <c r="C134" s="35"/>
      <c r="D134" s="35"/>
      <c r="E134" s="35"/>
      <c r="F134" s="35"/>
      <c r="G134" s="35"/>
      <c r="H134" s="35"/>
      <c r="I134" s="35"/>
      <c r="J134" s="35"/>
      <c r="K134" s="35"/>
      <c r="L134" s="57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="2" customFormat="1" ht="15.15" customHeight="1">
      <c r="A135" s="35"/>
      <c r="B135" s="36"/>
      <c r="C135" s="29" t="s">
        <v>22</v>
      </c>
      <c r="D135" s="35"/>
      <c r="E135" s="35"/>
      <c r="F135" s="24" t="str">
        <f>E15</f>
        <v xml:space="preserve">Mesto Košice </v>
      </c>
      <c r="G135" s="35"/>
      <c r="H135" s="35"/>
      <c r="I135" s="29" t="s">
        <v>28</v>
      </c>
      <c r="J135" s="33" t="str">
        <f>E21</f>
        <v xml:space="preserve"> </v>
      </c>
      <c r="K135" s="35"/>
      <c r="L135" s="57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="2" customFormat="1" ht="15.15" customHeight="1">
      <c r="A136" s="35"/>
      <c r="B136" s="36"/>
      <c r="C136" s="29" t="s">
        <v>26</v>
      </c>
      <c r="D136" s="35"/>
      <c r="E136" s="35"/>
      <c r="F136" s="24" t="str">
        <f>IF(E18="","",E18)</f>
        <v>Vyplň údaj</v>
      </c>
      <c r="G136" s="35"/>
      <c r="H136" s="35"/>
      <c r="I136" s="29" t="s">
        <v>32</v>
      </c>
      <c r="J136" s="33" t="str">
        <f>E24</f>
        <v xml:space="preserve"> </v>
      </c>
      <c r="K136" s="35"/>
      <c r="L136" s="57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</row>
    <row r="137" s="2" customFormat="1" ht="10.32" customHeight="1">
      <c r="A137" s="35"/>
      <c r="B137" s="36"/>
      <c r="C137" s="35"/>
      <c r="D137" s="35"/>
      <c r="E137" s="35"/>
      <c r="F137" s="35"/>
      <c r="G137" s="35"/>
      <c r="H137" s="35"/>
      <c r="I137" s="35"/>
      <c r="J137" s="35"/>
      <c r="K137" s="35"/>
      <c r="L137" s="57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</row>
    <row r="138" s="11" customFormat="1" ht="29.28" customHeight="1">
      <c r="A138" s="169"/>
      <c r="B138" s="170"/>
      <c r="C138" s="171" t="s">
        <v>164</v>
      </c>
      <c r="D138" s="172" t="s">
        <v>59</v>
      </c>
      <c r="E138" s="172" t="s">
        <v>55</v>
      </c>
      <c r="F138" s="172" t="s">
        <v>56</v>
      </c>
      <c r="G138" s="172" t="s">
        <v>165</v>
      </c>
      <c r="H138" s="172" t="s">
        <v>166</v>
      </c>
      <c r="I138" s="172" t="s">
        <v>167</v>
      </c>
      <c r="J138" s="173" t="s">
        <v>133</v>
      </c>
      <c r="K138" s="174" t="s">
        <v>168</v>
      </c>
      <c r="L138" s="175"/>
      <c r="M138" s="88" t="s">
        <v>1</v>
      </c>
      <c r="N138" s="89" t="s">
        <v>38</v>
      </c>
      <c r="O138" s="89" t="s">
        <v>169</v>
      </c>
      <c r="P138" s="89" t="s">
        <v>170</v>
      </c>
      <c r="Q138" s="89" t="s">
        <v>171</v>
      </c>
      <c r="R138" s="89" t="s">
        <v>172</v>
      </c>
      <c r="S138" s="89" t="s">
        <v>173</v>
      </c>
      <c r="T138" s="90" t="s">
        <v>174</v>
      </c>
      <c r="U138" s="169"/>
      <c r="V138" s="169"/>
      <c r="W138" s="169"/>
      <c r="X138" s="169"/>
      <c r="Y138" s="169"/>
      <c r="Z138" s="169"/>
      <c r="AA138" s="169"/>
      <c r="AB138" s="169"/>
      <c r="AC138" s="169"/>
      <c r="AD138" s="169"/>
      <c r="AE138" s="169"/>
    </row>
    <row r="139" s="2" customFormat="1" ht="22.8" customHeight="1">
      <c r="A139" s="35"/>
      <c r="B139" s="36"/>
      <c r="C139" s="95" t="s">
        <v>129</v>
      </c>
      <c r="D139" s="35"/>
      <c r="E139" s="35"/>
      <c r="F139" s="35"/>
      <c r="G139" s="35"/>
      <c r="H139" s="35"/>
      <c r="I139" s="35"/>
      <c r="J139" s="176">
        <f>BK139</f>
        <v>0</v>
      </c>
      <c r="K139" s="35"/>
      <c r="L139" s="36"/>
      <c r="M139" s="91"/>
      <c r="N139" s="75"/>
      <c r="O139" s="92"/>
      <c r="P139" s="177">
        <f>P140+P267+P282</f>
        <v>0</v>
      </c>
      <c r="Q139" s="92"/>
      <c r="R139" s="177">
        <f>R140+R267+R282</f>
        <v>156.54645999999997</v>
      </c>
      <c r="S139" s="92"/>
      <c r="T139" s="178">
        <f>T140+T267+T282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6" t="s">
        <v>73</v>
      </c>
      <c r="AU139" s="16" t="s">
        <v>135</v>
      </c>
      <c r="BK139" s="179">
        <f>BK140+BK267+BK282</f>
        <v>0</v>
      </c>
    </row>
    <row r="140" s="12" customFormat="1" ht="25.92" customHeight="1">
      <c r="A140" s="12"/>
      <c r="B140" s="180"/>
      <c r="C140" s="12"/>
      <c r="D140" s="181" t="s">
        <v>73</v>
      </c>
      <c r="E140" s="182" t="s">
        <v>175</v>
      </c>
      <c r="F140" s="182" t="s">
        <v>4187</v>
      </c>
      <c r="G140" s="12"/>
      <c r="H140" s="12"/>
      <c r="I140" s="183"/>
      <c r="J140" s="184">
        <f>BK140</f>
        <v>0</v>
      </c>
      <c r="K140" s="12"/>
      <c r="L140" s="180"/>
      <c r="M140" s="185"/>
      <c r="N140" s="186"/>
      <c r="O140" s="186"/>
      <c r="P140" s="187">
        <f>P141+P164+P168+P170+P174+P180+P259</f>
        <v>0</v>
      </c>
      <c r="Q140" s="186"/>
      <c r="R140" s="187">
        <f>R141+R164+R168+R170+R174+R180+R259</f>
        <v>156.50817999999998</v>
      </c>
      <c r="S140" s="186"/>
      <c r="T140" s="188">
        <f>T141+T164+T168+T170+T174+T180+T259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81" t="s">
        <v>82</v>
      </c>
      <c r="AT140" s="189" t="s">
        <v>73</v>
      </c>
      <c r="AU140" s="189" t="s">
        <v>74</v>
      </c>
      <c r="AY140" s="181" t="s">
        <v>177</v>
      </c>
      <c r="BK140" s="190">
        <f>BK141+BK164+BK168+BK170+BK174+BK180+BK259</f>
        <v>0</v>
      </c>
    </row>
    <row r="141" s="12" customFormat="1" ht="22.8" customHeight="1">
      <c r="A141" s="12"/>
      <c r="B141" s="180"/>
      <c r="C141" s="12"/>
      <c r="D141" s="181" t="s">
        <v>73</v>
      </c>
      <c r="E141" s="191" t="s">
        <v>82</v>
      </c>
      <c r="F141" s="191" t="s">
        <v>4188</v>
      </c>
      <c r="G141" s="12"/>
      <c r="H141" s="12"/>
      <c r="I141" s="183"/>
      <c r="J141" s="192">
        <f>BK141</f>
        <v>0</v>
      </c>
      <c r="K141" s="12"/>
      <c r="L141" s="180"/>
      <c r="M141" s="185"/>
      <c r="N141" s="186"/>
      <c r="O141" s="186"/>
      <c r="P141" s="187">
        <f>SUM(P142:P163)</f>
        <v>0</v>
      </c>
      <c r="Q141" s="186"/>
      <c r="R141" s="187">
        <f>SUM(R142:R163)</f>
        <v>97.422530000000009</v>
      </c>
      <c r="S141" s="186"/>
      <c r="T141" s="188">
        <f>SUM(T142:T163)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81" t="s">
        <v>82</v>
      </c>
      <c r="AT141" s="189" t="s">
        <v>73</v>
      </c>
      <c r="AU141" s="189" t="s">
        <v>82</v>
      </c>
      <c r="AY141" s="181" t="s">
        <v>177</v>
      </c>
      <c r="BK141" s="190">
        <f>SUM(BK142:BK163)</f>
        <v>0</v>
      </c>
    </row>
    <row r="142" s="2" customFormat="1" ht="24.15" customHeight="1">
      <c r="A142" s="35"/>
      <c r="B142" s="157"/>
      <c r="C142" s="193" t="s">
        <v>82</v>
      </c>
      <c r="D142" s="193" t="s">
        <v>180</v>
      </c>
      <c r="E142" s="194" t="s">
        <v>4189</v>
      </c>
      <c r="F142" s="195" t="s">
        <v>4190</v>
      </c>
      <c r="G142" s="196" t="s">
        <v>183</v>
      </c>
      <c r="H142" s="197">
        <v>26</v>
      </c>
      <c r="I142" s="198"/>
      <c r="J142" s="197">
        <f>ROUND(I142*H142,3)</f>
        <v>0</v>
      </c>
      <c r="K142" s="199"/>
      <c r="L142" s="36"/>
      <c r="M142" s="200" t="s">
        <v>1</v>
      </c>
      <c r="N142" s="201" t="s">
        <v>40</v>
      </c>
      <c r="O142" s="79"/>
      <c r="P142" s="202">
        <f>O142*H142</f>
        <v>0</v>
      </c>
      <c r="Q142" s="202">
        <v>0</v>
      </c>
      <c r="R142" s="202">
        <f>Q142*H142</f>
        <v>0</v>
      </c>
      <c r="S142" s="202">
        <v>0</v>
      </c>
      <c r="T142" s="203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4" t="s">
        <v>184</v>
      </c>
      <c r="AT142" s="204" t="s">
        <v>180</v>
      </c>
      <c r="AU142" s="204" t="s">
        <v>155</v>
      </c>
      <c r="AY142" s="16" t="s">
        <v>177</v>
      </c>
      <c r="BE142" s="205">
        <f>IF(N142="základná",J142,0)</f>
        <v>0</v>
      </c>
      <c r="BF142" s="205">
        <f>IF(N142="znížená",J142,0)</f>
        <v>0</v>
      </c>
      <c r="BG142" s="205">
        <f>IF(N142="zákl. prenesená",J142,0)</f>
        <v>0</v>
      </c>
      <c r="BH142" s="205">
        <f>IF(N142="zníž. prenesená",J142,0)</f>
        <v>0</v>
      </c>
      <c r="BI142" s="205">
        <f>IF(N142="nulová",J142,0)</f>
        <v>0</v>
      </c>
      <c r="BJ142" s="16" t="s">
        <v>155</v>
      </c>
      <c r="BK142" s="206">
        <f>ROUND(I142*H142,3)</f>
        <v>0</v>
      </c>
      <c r="BL142" s="16" t="s">
        <v>184</v>
      </c>
      <c r="BM142" s="204" t="s">
        <v>4191</v>
      </c>
    </row>
    <row r="143" s="2" customFormat="1" ht="33" customHeight="1">
      <c r="A143" s="35"/>
      <c r="B143" s="157"/>
      <c r="C143" s="193" t="s">
        <v>155</v>
      </c>
      <c r="D143" s="193" t="s">
        <v>180</v>
      </c>
      <c r="E143" s="194" t="s">
        <v>4192</v>
      </c>
      <c r="F143" s="195" t="s">
        <v>4193</v>
      </c>
      <c r="G143" s="196" t="s">
        <v>183</v>
      </c>
      <c r="H143" s="197">
        <v>10</v>
      </c>
      <c r="I143" s="198"/>
      <c r="J143" s="197">
        <f>ROUND(I143*H143,3)</f>
        <v>0</v>
      </c>
      <c r="K143" s="199"/>
      <c r="L143" s="36"/>
      <c r="M143" s="200" t="s">
        <v>1</v>
      </c>
      <c r="N143" s="201" t="s">
        <v>40</v>
      </c>
      <c r="O143" s="79"/>
      <c r="P143" s="202">
        <f>O143*H143</f>
        <v>0</v>
      </c>
      <c r="Q143" s="202">
        <v>0</v>
      </c>
      <c r="R143" s="202">
        <f>Q143*H143</f>
        <v>0</v>
      </c>
      <c r="S143" s="202">
        <v>0</v>
      </c>
      <c r="T143" s="203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4" t="s">
        <v>184</v>
      </c>
      <c r="AT143" s="204" t="s">
        <v>180</v>
      </c>
      <c r="AU143" s="204" t="s">
        <v>155</v>
      </c>
      <c r="AY143" s="16" t="s">
        <v>177</v>
      </c>
      <c r="BE143" s="205">
        <f>IF(N143="základná",J143,0)</f>
        <v>0</v>
      </c>
      <c r="BF143" s="205">
        <f>IF(N143="znížená",J143,0)</f>
        <v>0</v>
      </c>
      <c r="BG143" s="205">
        <f>IF(N143="zákl. prenesená",J143,0)</f>
        <v>0</v>
      </c>
      <c r="BH143" s="205">
        <f>IF(N143="zníž. prenesená",J143,0)</f>
        <v>0</v>
      </c>
      <c r="BI143" s="205">
        <f>IF(N143="nulová",J143,0)</f>
        <v>0</v>
      </c>
      <c r="BJ143" s="16" t="s">
        <v>155</v>
      </c>
      <c r="BK143" s="206">
        <f>ROUND(I143*H143,3)</f>
        <v>0</v>
      </c>
      <c r="BL143" s="16" t="s">
        <v>184</v>
      </c>
      <c r="BM143" s="204" t="s">
        <v>4194</v>
      </c>
    </row>
    <row r="144" s="2" customFormat="1" ht="33" customHeight="1">
      <c r="A144" s="35"/>
      <c r="B144" s="157"/>
      <c r="C144" s="193" t="s">
        <v>189</v>
      </c>
      <c r="D144" s="193" t="s">
        <v>180</v>
      </c>
      <c r="E144" s="194" t="s">
        <v>4195</v>
      </c>
      <c r="F144" s="195" t="s">
        <v>4196</v>
      </c>
      <c r="G144" s="196" t="s">
        <v>183</v>
      </c>
      <c r="H144" s="197">
        <v>26</v>
      </c>
      <c r="I144" s="198"/>
      <c r="J144" s="197">
        <f>ROUND(I144*H144,3)</f>
        <v>0</v>
      </c>
      <c r="K144" s="199"/>
      <c r="L144" s="36"/>
      <c r="M144" s="200" t="s">
        <v>1</v>
      </c>
      <c r="N144" s="201" t="s">
        <v>40</v>
      </c>
      <c r="O144" s="79"/>
      <c r="P144" s="202">
        <f>O144*H144</f>
        <v>0</v>
      </c>
      <c r="Q144" s="202">
        <v>0</v>
      </c>
      <c r="R144" s="202">
        <f>Q144*H144</f>
        <v>0</v>
      </c>
      <c r="S144" s="202">
        <v>0</v>
      </c>
      <c r="T144" s="203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4" t="s">
        <v>184</v>
      </c>
      <c r="AT144" s="204" t="s">
        <v>180</v>
      </c>
      <c r="AU144" s="204" t="s">
        <v>155</v>
      </c>
      <c r="AY144" s="16" t="s">
        <v>177</v>
      </c>
      <c r="BE144" s="205">
        <f>IF(N144="základná",J144,0)</f>
        <v>0</v>
      </c>
      <c r="BF144" s="205">
        <f>IF(N144="znížená",J144,0)</f>
        <v>0</v>
      </c>
      <c r="BG144" s="205">
        <f>IF(N144="zákl. prenesená",J144,0)</f>
        <v>0</v>
      </c>
      <c r="BH144" s="205">
        <f>IF(N144="zníž. prenesená",J144,0)</f>
        <v>0</v>
      </c>
      <c r="BI144" s="205">
        <f>IF(N144="nulová",J144,0)</f>
        <v>0</v>
      </c>
      <c r="BJ144" s="16" t="s">
        <v>155</v>
      </c>
      <c r="BK144" s="206">
        <f>ROUND(I144*H144,3)</f>
        <v>0</v>
      </c>
      <c r="BL144" s="16" t="s">
        <v>184</v>
      </c>
      <c r="BM144" s="204" t="s">
        <v>4197</v>
      </c>
    </row>
    <row r="145" s="2" customFormat="1" ht="24.15" customHeight="1">
      <c r="A145" s="35"/>
      <c r="B145" s="157"/>
      <c r="C145" s="193" t="s">
        <v>184</v>
      </c>
      <c r="D145" s="193" t="s">
        <v>180</v>
      </c>
      <c r="E145" s="194" t="s">
        <v>4198</v>
      </c>
      <c r="F145" s="195" t="s">
        <v>4199</v>
      </c>
      <c r="G145" s="196" t="s">
        <v>183</v>
      </c>
      <c r="H145" s="197">
        <v>10</v>
      </c>
      <c r="I145" s="198"/>
      <c r="J145" s="197">
        <f>ROUND(I145*H145,3)</f>
        <v>0</v>
      </c>
      <c r="K145" s="199"/>
      <c r="L145" s="36"/>
      <c r="M145" s="200" t="s">
        <v>1</v>
      </c>
      <c r="N145" s="201" t="s">
        <v>40</v>
      </c>
      <c r="O145" s="79"/>
      <c r="P145" s="202">
        <f>O145*H145</f>
        <v>0</v>
      </c>
      <c r="Q145" s="202">
        <v>0</v>
      </c>
      <c r="R145" s="202">
        <f>Q145*H145</f>
        <v>0</v>
      </c>
      <c r="S145" s="202">
        <v>0</v>
      </c>
      <c r="T145" s="203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4" t="s">
        <v>184</v>
      </c>
      <c r="AT145" s="204" t="s">
        <v>180</v>
      </c>
      <c r="AU145" s="204" t="s">
        <v>155</v>
      </c>
      <c r="AY145" s="16" t="s">
        <v>177</v>
      </c>
      <c r="BE145" s="205">
        <f>IF(N145="základná",J145,0)</f>
        <v>0</v>
      </c>
      <c r="BF145" s="205">
        <f>IF(N145="znížená",J145,0)</f>
        <v>0</v>
      </c>
      <c r="BG145" s="205">
        <f>IF(N145="zákl. prenesená",J145,0)</f>
        <v>0</v>
      </c>
      <c r="BH145" s="205">
        <f>IF(N145="zníž. prenesená",J145,0)</f>
        <v>0</v>
      </c>
      <c r="BI145" s="205">
        <f>IF(N145="nulová",J145,0)</f>
        <v>0</v>
      </c>
      <c r="BJ145" s="16" t="s">
        <v>155</v>
      </c>
      <c r="BK145" s="206">
        <f>ROUND(I145*H145,3)</f>
        <v>0</v>
      </c>
      <c r="BL145" s="16" t="s">
        <v>184</v>
      </c>
      <c r="BM145" s="204" t="s">
        <v>4200</v>
      </c>
    </row>
    <row r="146" s="2" customFormat="1" ht="16.5" customHeight="1">
      <c r="A146" s="35"/>
      <c r="B146" s="157"/>
      <c r="C146" s="193" t="s">
        <v>197</v>
      </c>
      <c r="D146" s="193" t="s">
        <v>180</v>
      </c>
      <c r="E146" s="194" t="s">
        <v>4201</v>
      </c>
      <c r="F146" s="195" t="s">
        <v>4202</v>
      </c>
      <c r="G146" s="196" t="s">
        <v>192</v>
      </c>
      <c r="H146" s="197">
        <v>61.5</v>
      </c>
      <c r="I146" s="198"/>
      <c r="J146" s="197">
        <f>ROUND(I146*H146,3)</f>
        <v>0</v>
      </c>
      <c r="K146" s="199"/>
      <c r="L146" s="36"/>
      <c r="M146" s="200" t="s">
        <v>1</v>
      </c>
      <c r="N146" s="201" t="s">
        <v>40</v>
      </c>
      <c r="O146" s="79"/>
      <c r="P146" s="202">
        <f>O146*H146</f>
        <v>0</v>
      </c>
      <c r="Q146" s="202">
        <v>0</v>
      </c>
      <c r="R146" s="202">
        <f>Q146*H146</f>
        <v>0</v>
      </c>
      <c r="S146" s="202">
        <v>0</v>
      </c>
      <c r="T146" s="203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4" t="s">
        <v>184</v>
      </c>
      <c r="AT146" s="204" t="s">
        <v>180</v>
      </c>
      <c r="AU146" s="204" t="s">
        <v>155</v>
      </c>
      <c r="AY146" s="16" t="s">
        <v>177</v>
      </c>
      <c r="BE146" s="205">
        <f>IF(N146="základná",J146,0)</f>
        <v>0</v>
      </c>
      <c r="BF146" s="205">
        <f>IF(N146="znížená",J146,0)</f>
        <v>0</v>
      </c>
      <c r="BG146" s="205">
        <f>IF(N146="zákl. prenesená",J146,0)</f>
        <v>0</v>
      </c>
      <c r="BH146" s="205">
        <f>IF(N146="zníž. prenesená",J146,0)</f>
        <v>0</v>
      </c>
      <c r="BI146" s="205">
        <f>IF(N146="nulová",J146,0)</f>
        <v>0</v>
      </c>
      <c r="BJ146" s="16" t="s">
        <v>155</v>
      </c>
      <c r="BK146" s="206">
        <f>ROUND(I146*H146,3)</f>
        <v>0</v>
      </c>
      <c r="BL146" s="16" t="s">
        <v>184</v>
      </c>
      <c r="BM146" s="204" t="s">
        <v>4203</v>
      </c>
    </row>
    <row r="147" s="2" customFormat="1" ht="24.15" customHeight="1">
      <c r="A147" s="35"/>
      <c r="B147" s="157"/>
      <c r="C147" s="193" t="s">
        <v>201</v>
      </c>
      <c r="D147" s="193" t="s">
        <v>180</v>
      </c>
      <c r="E147" s="194" t="s">
        <v>4204</v>
      </c>
      <c r="F147" s="195" t="s">
        <v>4205</v>
      </c>
      <c r="G147" s="196" t="s">
        <v>192</v>
      </c>
      <c r="H147" s="197">
        <v>61.5</v>
      </c>
      <c r="I147" s="198"/>
      <c r="J147" s="197">
        <f>ROUND(I147*H147,3)</f>
        <v>0</v>
      </c>
      <c r="K147" s="199"/>
      <c r="L147" s="36"/>
      <c r="M147" s="200" t="s">
        <v>1</v>
      </c>
      <c r="N147" s="201" t="s">
        <v>40</v>
      </c>
      <c r="O147" s="79"/>
      <c r="P147" s="202">
        <f>O147*H147</f>
        <v>0</v>
      </c>
      <c r="Q147" s="202">
        <v>0</v>
      </c>
      <c r="R147" s="202">
        <f>Q147*H147</f>
        <v>0</v>
      </c>
      <c r="S147" s="202">
        <v>0</v>
      </c>
      <c r="T147" s="203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4" t="s">
        <v>184</v>
      </c>
      <c r="AT147" s="204" t="s">
        <v>180</v>
      </c>
      <c r="AU147" s="204" t="s">
        <v>155</v>
      </c>
      <c r="AY147" s="16" t="s">
        <v>177</v>
      </c>
      <c r="BE147" s="205">
        <f>IF(N147="základná",J147,0)</f>
        <v>0</v>
      </c>
      <c r="BF147" s="205">
        <f>IF(N147="znížená",J147,0)</f>
        <v>0</v>
      </c>
      <c r="BG147" s="205">
        <f>IF(N147="zákl. prenesená",J147,0)</f>
        <v>0</v>
      </c>
      <c r="BH147" s="205">
        <f>IF(N147="zníž. prenesená",J147,0)</f>
        <v>0</v>
      </c>
      <c r="BI147" s="205">
        <f>IF(N147="nulová",J147,0)</f>
        <v>0</v>
      </c>
      <c r="BJ147" s="16" t="s">
        <v>155</v>
      </c>
      <c r="BK147" s="206">
        <f>ROUND(I147*H147,3)</f>
        <v>0</v>
      </c>
      <c r="BL147" s="16" t="s">
        <v>184</v>
      </c>
      <c r="BM147" s="204" t="s">
        <v>4206</v>
      </c>
    </row>
    <row r="148" s="2" customFormat="1" ht="21.75" customHeight="1">
      <c r="A148" s="35"/>
      <c r="B148" s="157"/>
      <c r="C148" s="193" t="s">
        <v>205</v>
      </c>
      <c r="D148" s="193" t="s">
        <v>180</v>
      </c>
      <c r="E148" s="194" t="s">
        <v>4207</v>
      </c>
      <c r="F148" s="195" t="s">
        <v>4208</v>
      </c>
      <c r="G148" s="196" t="s">
        <v>192</v>
      </c>
      <c r="H148" s="197">
        <v>22.949999999999999</v>
      </c>
      <c r="I148" s="198"/>
      <c r="J148" s="197">
        <f>ROUND(I148*H148,3)</f>
        <v>0</v>
      </c>
      <c r="K148" s="199"/>
      <c r="L148" s="36"/>
      <c r="M148" s="200" t="s">
        <v>1</v>
      </c>
      <c r="N148" s="201" t="s">
        <v>40</v>
      </c>
      <c r="O148" s="79"/>
      <c r="P148" s="202">
        <f>O148*H148</f>
        <v>0</v>
      </c>
      <c r="Q148" s="202">
        <v>0</v>
      </c>
      <c r="R148" s="202">
        <f>Q148*H148</f>
        <v>0</v>
      </c>
      <c r="S148" s="202">
        <v>0</v>
      </c>
      <c r="T148" s="203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4" t="s">
        <v>184</v>
      </c>
      <c r="AT148" s="204" t="s">
        <v>180</v>
      </c>
      <c r="AU148" s="204" t="s">
        <v>155</v>
      </c>
      <c r="AY148" s="16" t="s">
        <v>177</v>
      </c>
      <c r="BE148" s="205">
        <f>IF(N148="základná",J148,0)</f>
        <v>0</v>
      </c>
      <c r="BF148" s="205">
        <f>IF(N148="znížená",J148,0)</f>
        <v>0</v>
      </c>
      <c r="BG148" s="205">
        <f>IF(N148="zákl. prenesená",J148,0)</f>
        <v>0</v>
      </c>
      <c r="BH148" s="205">
        <f>IF(N148="zníž. prenesená",J148,0)</f>
        <v>0</v>
      </c>
      <c r="BI148" s="205">
        <f>IF(N148="nulová",J148,0)</f>
        <v>0</v>
      </c>
      <c r="BJ148" s="16" t="s">
        <v>155</v>
      </c>
      <c r="BK148" s="206">
        <f>ROUND(I148*H148,3)</f>
        <v>0</v>
      </c>
      <c r="BL148" s="16" t="s">
        <v>184</v>
      </c>
      <c r="BM148" s="204" t="s">
        <v>4209</v>
      </c>
    </row>
    <row r="149" s="2" customFormat="1" ht="37.8" customHeight="1">
      <c r="A149" s="35"/>
      <c r="B149" s="157"/>
      <c r="C149" s="193" t="s">
        <v>209</v>
      </c>
      <c r="D149" s="193" t="s">
        <v>180</v>
      </c>
      <c r="E149" s="194" t="s">
        <v>4210</v>
      </c>
      <c r="F149" s="195" t="s">
        <v>4211</v>
      </c>
      <c r="G149" s="196" t="s">
        <v>192</v>
      </c>
      <c r="H149" s="197">
        <v>22.949999999999999</v>
      </c>
      <c r="I149" s="198"/>
      <c r="J149" s="197">
        <f>ROUND(I149*H149,3)</f>
        <v>0</v>
      </c>
      <c r="K149" s="199"/>
      <c r="L149" s="36"/>
      <c r="M149" s="200" t="s">
        <v>1</v>
      </c>
      <c r="N149" s="201" t="s">
        <v>40</v>
      </c>
      <c r="O149" s="79"/>
      <c r="P149" s="202">
        <f>O149*H149</f>
        <v>0</v>
      </c>
      <c r="Q149" s="202">
        <v>0</v>
      </c>
      <c r="R149" s="202">
        <f>Q149*H149</f>
        <v>0</v>
      </c>
      <c r="S149" s="202">
        <v>0</v>
      </c>
      <c r="T149" s="203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4" t="s">
        <v>184</v>
      </c>
      <c r="AT149" s="204" t="s">
        <v>180</v>
      </c>
      <c r="AU149" s="204" t="s">
        <v>155</v>
      </c>
      <c r="AY149" s="16" t="s">
        <v>177</v>
      </c>
      <c r="BE149" s="205">
        <f>IF(N149="základná",J149,0)</f>
        <v>0</v>
      </c>
      <c r="BF149" s="205">
        <f>IF(N149="znížená",J149,0)</f>
        <v>0</v>
      </c>
      <c r="BG149" s="205">
        <f>IF(N149="zákl. prenesená",J149,0)</f>
        <v>0</v>
      </c>
      <c r="BH149" s="205">
        <f>IF(N149="zníž. prenesená",J149,0)</f>
        <v>0</v>
      </c>
      <c r="BI149" s="205">
        <f>IF(N149="nulová",J149,0)</f>
        <v>0</v>
      </c>
      <c r="BJ149" s="16" t="s">
        <v>155</v>
      </c>
      <c r="BK149" s="206">
        <f>ROUND(I149*H149,3)</f>
        <v>0</v>
      </c>
      <c r="BL149" s="16" t="s">
        <v>184</v>
      </c>
      <c r="BM149" s="204" t="s">
        <v>4212</v>
      </c>
    </row>
    <row r="150" s="2" customFormat="1" ht="33" customHeight="1">
      <c r="A150" s="35"/>
      <c r="B150" s="157"/>
      <c r="C150" s="193" t="s">
        <v>178</v>
      </c>
      <c r="D150" s="193" t="s">
        <v>180</v>
      </c>
      <c r="E150" s="194" t="s">
        <v>4213</v>
      </c>
      <c r="F150" s="195" t="s">
        <v>4214</v>
      </c>
      <c r="G150" s="196" t="s">
        <v>253</v>
      </c>
      <c r="H150" s="197">
        <v>12</v>
      </c>
      <c r="I150" s="198"/>
      <c r="J150" s="197">
        <f>ROUND(I150*H150,3)</f>
        <v>0</v>
      </c>
      <c r="K150" s="199"/>
      <c r="L150" s="36"/>
      <c r="M150" s="200" t="s">
        <v>1</v>
      </c>
      <c r="N150" s="201" t="s">
        <v>40</v>
      </c>
      <c r="O150" s="79"/>
      <c r="P150" s="202">
        <f>O150*H150</f>
        <v>0</v>
      </c>
      <c r="Q150" s="202">
        <v>0.0026800000000000001</v>
      </c>
      <c r="R150" s="202">
        <f>Q150*H150</f>
        <v>0.032160000000000001</v>
      </c>
      <c r="S150" s="202">
        <v>0</v>
      </c>
      <c r="T150" s="203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4" t="s">
        <v>184</v>
      </c>
      <c r="AT150" s="204" t="s">
        <v>180</v>
      </c>
      <c r="AU150" s="204" t="s">
        <v>155</v>
      </c>
      <c r="AY150" s="16" t="s">
        <v>177</v>
      </c>
      <c r="BE150" s="205">
        <f>IF(N150="základná",J150,0)</f>
        <v>0</v>
      </c>
      <c r="BF150" s="205">
        <f>IF(N150="znížená",J150,0)</f>
        <v>0</v>
      </c>
      <c r="BG150" s="205">
        <f>IF(N150="zákl. prenesená",J150,0)</f>
        <v>0</v>
      </c>
      <c r="BH150" s="205">
        <f>IF(N150="zníž. prenesená",J150,0)</f>
        <v>0</v>
      </c>
      <c r="BI150" s="205">
        <f>IF(N150="nulová",J150,0)</f>
        <v>0</v>
      </c>
      <c r="BJ150" s="16" t="s">
        <v>155</v>
      </c>
      <c r="BK150" s="206">
        <f>ROUND(I150*H150,3)</f>
        <v>0</v>
      </c>
      <c r="BL150" s="16" t="s">
        <v>184</v>
      </c>
      <c r="BM150" s="204" t="s">
        <v>4215</v>
      </c>
    </row>
    <row r="151" s="2" customFormat="1" ht="33" customHeight="1">
      <c r="A151" s="35"/>
      <c r="B151" s="157"/>
      <c r="C151" s="193" t="s">
        <v>111</v>
      </c>
      <c r="D151" s="193" t="s">
        <v>180</v>
      </c>
      <c r="E151" s="194" t="s">
        <v>4216</v>
      </c>
      <c r="F151" s="195" t="s">
        <v>4217</v>
      </c>
      <c r="G151" s="196" t="s">
        <v>253</v>
      </c>
      <c r="H151" s="197">
        <v>12</v>
      </c>
      <c r="I151" s="198"/>
      <c r="J151" s="197">
        <f>ROUND(I151*H151,3)</f>
        <v>0</v>
      </c>
      <c r="K151" s="199"/>
      <c r="L151" s="36"/>
      <c r="M151" s="200" t="s">
        <v>1</v>
      </c>
      <c r="N151" s="201" t="s">
        <v>40</v>
      </c>
      <c r="O151" s="79"/>
      <c r="P151" s="202">
        <f>O151*H151</f>
        <v>0</v>
      </c>
      <c r="Q151" s="202">
        <v>0.0028500000000000001</v>
      </c>
      <c r="R151" s="202">
        <f>Q151*H151</f>
        <v>0.034200000000000001</v>
      </c>
      <c r="S151" s="202">
        <v>0</v>
      </c>
      <c r="T151" s="203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4" t="s">
        <v>184</v>
      </c>
      <c r="AT151" s="204" t="s">
        <v>180</v>
      </c>
      <c r="AU151" s="204" t="s">
        <v>155</v>
      </c>
      <c r="AY151" s="16" t="s">
        <v>177</v>
      </c>
      <c r="BE151" s="205">
        <f>IF(N151="základná",J151,0)</f>
        <v>0</v>
      </c>
      <c r="BF151" s="205">
        <f>IF(N151="znížená",J151,0)</f>
        <v>0</v>
      </c>
      <c r="BG151" s="205">
        <f>IF(N151="zákl. prenesená",J151,0)</f>
        <v>0</v>
      </c>
      <c r="BH151" s="205">
        <f>IF(N151="zníž. prenesená",J151,0)</f>
        <v>0</v>
      </c>
      <c r="BI151" s="205">
        <f>IF(N151="nulová",J151,0)</f>
        <v>0</v>
      </c>
      <c r="BJ151" s="16" t="s">
        <v>155</v>
      </c>
      <c r="BK151" s="206">
        <f>ROUND(I151*H151,3)</f>
        <v>0</v>
      </c>
      <c r="BL151" s="16" t="s">
        <v>184</v>
      </c>
      <c r="BM151" s="204" t="s">
        <v>4218</v>
      </c>
    </row>
    <row r="152" s="2" customFormat="1" ht="24.15" customHeight="1">
      <c r="A152" s="35"/>
      <c r="B152" s="157"/>
      <c r="C152" s="193" t="s">
        <v>114</v>
      </c>
      <c r="D152" s="193" t="s">
        <v>180</v>
      </c>
      <c r="E152" s="194" t="s">
        <v>1990</v>
      </c>
      <c r="F152" s="195" t="s">
        <v>1991</v>
      </c>
      <c r="G152" s="196" t="s">
        <v>183</v>
      </c>
      <c r="H152" s="197">
        <v>161</v>
      </c>
      <c r="I152" s="198"/>
      <c r="J152" s="197">
        <f>ROUND(I152*H152,3)</f>
        <v>0</v>
      </c>
      <c r="K152" s="199"/>
      <c r="L152" s="36"/>
      <c r="M152" s="200" t="s">
        <v>1</v>
      </c>
      <c r="N152" s="201" t="s">
        <v>40</v>
      </c>
      <c r="O152" s="79"/>
      <c r="P152" s="202">
        <f>O152*H152</f>
        <v>0</v>
      </c>
      <c r="Q152" s="202">
        <v>0.00097000000000000005</v>
      </c>
      <c r="R152" s="202">
        <f>Q152*H152</f>
        <v>0.15617</v>
      </c>
      <c r="S152" s="202">
        <v>0</v>
      </c>
      <c r="T152" s="203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4" t="s">
        <v>184</v>
      </c>
      <c r="AT152" s="204" t="s">
        <v>180</v>
      </c>
      <c r="AU152" s="204" t="s">
        <v>155</v>
      </c>
      <c r="AY152" s="16" t="s">
        <v>177</v>
      </c>
      <c r="BE152" s="205">
        <f>IF(N152="základná",J152,0)</f>
        <v>0</v>
      </c>
      <c r="BF152" s="205">
        <f>IF(N152="znížená",J152,0)</f>
        <v>0</v>
      </c>
      <c r="BG152" s="205">
        <f>IF(N152="zákl. prenesená",J152,0)</f>
        <v>0</v>
      </c>
      <c r="BH152" s="205">
        <f>IF(N152="zníž. prenesená",J152,0)</f>
        <v>0</v>
      </c>
      <c r="BI152" s="205">
        <f>IF(N152="nulová",J152,0)</f>
        <v>0</v>
      </c>
      <c r="BJ152" s="16" t="s">
        <v>155</v>
      </c>
      <c r="BK152" s="206">
        <f>ROUND(I152*H152,3)</f>
        <v>0</v>
      </c>
      <c r="BL152" s="16" t="s">
        <v>184</v>
      </c>
      <c r="BM152" s="204" t="s">
        <v>4219</v>
      </c>
    </row>
    <row r="153" s="2" customFormat="1" ht="24.15" customHeight="1">
      <c r="A153" s="35"/>
      <c r="B153" s="157"/>
      <c r="C153" s="193" t="s">
        <v>117</v>
      </c>
      <c r="D153" s="193" t="s">
        <v>180</v>
      </c>
      <c r="E153" s="194" t="s">
        <v>1993</v>
      </c>
      <c r="F153" s="195" t="s">
        <v>1994</v>
      </c>
      <c r="G153" s="196" t="s">
        <v>183</v>
      </c>
      <c r="H153" s="197">
        <v>161</v>
      </c>
      <c r="I153" s="198"/>
      <c r="J153" s="197">
        <f>ROUND(I153*H153,3)</f>
        <v>0</v>
      </c>
      <c r="K153" s="199"/>
      <c r="L153" s="36"/>
      <c r="M153" s="200" t="s">
        <v>1</v>
      </c>
      <c r="N153" s="201" t="s">
        <v>40</v>
      </c>
      <c r="O153" s="79"/>
      <c r="P153" s="202">
        <f>O153*H153</f>
        <v>0</v>
      </c>
      <c r="Q153" s="202">
        <v>0</v>
      </c>
      <c r="R153" s="202">
        <f>Q153*H153</f>
        <v>0</v>
      </c>
      <c r="S153" s="202">
        <v>0</v>
      </c>
      <c r="T153" s="203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4" t="s">
        <v>184</v>
      </c>
      <c r="AT153" s="204" t="s">
        <v>180</v>
      </c>
      <c r="AU153" s="204" t="s">
        <v>155</v>
      </c>
      <c r="AY153" s="16" t="s">
        <v>177</v>
      </c>
      <c r="BE153" s="205">
        <f>IF(N153="základná",J153,0)</f>
        <v>0</v>
      </c>
      <c r="BF153" s="205">
        <f>IF(N153="znížená",J153,0)</f>
        <v>0</v>
      </c>
      <c r="BG153" s="205">
        <f>IF(N153="zákl. prenesená",J153,0)</f>
        <v>0</v>
      </c>
      <c r="BH153" s="205">
        <f>IF(N153="zníž. prenesená",J153,0)</f>
        <v>0</v>
      </c>
      <c r="BI153" s="205">
        <f>IF(N153="nulová",J153,0)</f>
        <v>0</v>
      </c>
      <c r="BJ153" s="16" t="s">
        <v>155</v>
      </c>
      <c r="BK153" s="206">
        <f>ROUND(I153*H153,3)</f>
        <v>0</v>
      </c>
      <c r="BL153" s="16" t="s">
        <v>184</v>
      </c>
      <c r="BM153" s="204" t="s">
        <v>4220</v>
      </c>
    </row>
    <row r="154" s="2" customFormat="1" ht="24.15" customHeight="1">
      <c r="A154" s="35"/>
      <c r="B154" s="157"/>
      <c r="C154" s="193" t="s">
        <v>120</v>
      </c>
      <c r="D154" s="193" t="s">
        <v>180</v>
      </c>
      <c r="E154" s="194" t="s">
        <v>4221</v>
      </c>
      <c r="F154" s="195" t="s">
        <v>4222</v>
      </c>
      <c r="G154" s="196" t="s">
        <v>192</v>
      </c>
      <c r="H154" s="197">
        <v>84.450000000000003</v>
      </c>
      <c r="I154" s="198"/>
      <c r="J154" s="197">
        <f>ROUND(I154*H154,3)</f>
        <v>0</v>
      </c>
      <c r="K154" s="199"/>
      <c r="L154" s="36"/>
      <c r="M154" s="200" t="s">
        <v>1</v>
      </c>
      <c r="N154" s="201" t="s">
        <v>40</v>
      </c>
      <c r="O154" s="79"/>
      <c r="P154" s="202">
        <f>O154*H154</f>
        <v>0</v>
      </c>
      <c r="Q154" s="202">
        <v>0</v>
      </c>
      <c r="R154" s="202">
        <f>Q154*H154</f>
        <v>0</v>
      </c>
      <c r="S154" s="202">
        <v>0</v>
      </c>
      <c r="T154" s="203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4" t="s">
        <v>184</v>
      </c>
      <c r="AT154" s="204" t="s">
        <v>180</v>
      </c>
      <c r="AU154" s="204" t="s">
        <v>155</v>
      </c>
      <c r="AY154" s="16" t="s">
        <v>177</v>
      </c>
      <c r="BE154" s="205">
        <f>IF(N154="základná",J154,0)</f>
        <v>0</v>
      </c>
      <c r="BF154" s="205">
        <f>IF(N154="znížená",J154,0)</f>
        <v>0</v>
      </c>
      <c r="BG154" s="205">
        <f>IF(N154="zákl. prenesená",J154,0)</f>
        <v>0</v>
      </c>
      <c r="BH154" s="205">
        <f>IF(N154="zníž. prenesená",J154,0)</f>
        <v>0</v>
      </c>
      <c r="BI154" s="205">
        <f>IF(N154="nulová",J154,0)</f>
        <v>0</v>
      </c>
      <c r="BJ154" s="16" t="s">
        <v>155</v>
      </c>
      <c r="BK154" s="206">
        <f>ROUND(I154*H154,3)</f>
        <v>0</v>
      </c>
      <c r="BL154" s="16" t="s">
        <v>184</v>
      </c>
      <c r="BM154" s="204" t="s">
        <v>4223</v>
      </c>
    </row>
    <row r="155" s="2" customFormat="1" ht="24.15" customHeight="1">
      <c r="A155" s="35"/>
      <c r="B155" s="157"/>
      <c r="C155" s="193" t="s">
        <v>123</v>
      </c>
      <c r="D155" s="193" t="s">
        <v>180</v>
      </c>
      <c r="E155" s="194" t="s">
        <v>1996</v>
      </c>
      <c r="F155" s="195" t="s">
        <v>1997</v>
      </c>
      <c r="G155" s="196" t="s">
        <v>192</v>
      </c>
      <c r="H155" s="197">
        <v>84.450000000000003</v>
      </c>
      <c r="I155" s="198"/>
      <c r="J155" s="197">
        <f>ROUND(I155*H155,3)</f>
        <v>0</v>
      </c>
      <c r="K155" s="199"/>
      <c r="L155" s="36"/>
      <c r="M155" s="200" t="s">
        <v>1</v>
      </c>
      <c r="N155" s="201" t="s">
        <v>40</v>
      </c>
      <c r="O155" s="79"/>
      <c r="P155" s="202">
        <f>O155*H155</f>
        <v>0</v>
      </c>
      <c r="Q155" s="202">
        <v>0</v>
      </c>
      <c r="R155" s="202">
        <f>Q155*H155</f>
        <v>0</v>
      </c>
      <c r="S155" s="202">
        <v>0</v>
      </c>
      <c r="T155" s="203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4" t="s">
        <v>184</v>
      </c>
      <c r="AT155" s="204" t="s">
        <v>180</v>
      </c>
      <c r="AU155" s="204" t="s">
        <v>155</v>
      </c>
      <c r="AY155" s="16" t="s">
        <v>177</v>
      </c>
      <c r="BE155" s="205">
        <f>IF(N155="základná",J155,0)</f>
        <v>0</v>
      </c>
      <c r="BF155" s="205">
        <f>IF(N155="znížená",J155,0)</f>
        <v>0</v>
      </c>
      <c r="BG155" s="205">
        <f>IF(N155="zákl. prenesená",J155,0)</f>
        <v>0</v>
      </c>
      <c r="BH155" s="205">
        <f>IF(N155="zníž. prenesená",J155,0)</f>
        <v>0</v>
      </c>
      <c r="BI155" s="205">
        <f>IF(N155="nulová",J155,0)</f>
        <v>0</v>
      </c>
      <c r="BJ155" s="16" t="s">
        <v>155</v>
      </c>
      <c r="BK155" s="206">
        <f>ROUND(I155*H155,3)</f>
        <v>0</v>
      </c>
      <c r="BL155" s="16" t="s">
        <v>184</v>
      </c>
      <c r="BM155" s="204" t="s">
        <v>4224</v>
      </c>
    </row>
    <row r="156" s="2" customFormat="1" ht="33" customHeight="1">
      <c r="A156" s="35"/>
      <c r="B156" s="157"/>
      <c r="C156" s="193" t="s">
        <v>231</v>
      </c>
      <c r="D156" s="193" t="s">
        <v>180</v>
      </c>
      <c r="E156" s="194" t="s">
        <v>490</v>
      </c>
      <c r="F156" s="195" t="s">
        <v>491</v>
      </c>
      <c r="G156" s="196" t="s">
        <v>192</v>
      </c>
      <c r="H156" s="197">
        <v>84.450000000000003</v>
      </c>
      <c r="I156" s="198"/>
      <c r="J156" s="197">
        <f>ROUND(I156*H156,3)</f>
        <v>0</v>
      </c>
      <c r="K156" s="199"/>
      <c r="L156" s="36"/>
      <c r="M156" s="200" t="s">
        <v>1</v>
      </c>
      <c r="N156" s="201" t="s">
        <v>40</v>
      </c>
      <c r="O156" s="79"/>
      <c r="P156" s="202">
        <f>O156*H156</f>
        <v>0</v>
      </c>
      <c r="Q156" s="202">
        <v>0</v>
      </c>
      <c r="R156" s="202">
        <f>Q156*H156</f>
        <v>0</v>
      </c>
      <c r="S156" s="202">
        <v>0</v>
      </c>
      <c r="T156" s="203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4" t="s">
        <v>184</v>
      </c>
      <c r="AT156" s="204" t="s">
        <v>180</v>
      </c>
      <c r="AU156" s="204" t="s">
        <v>155</v>
      </c>
      <c r="AY156" s="16" t="s">
        <v>177</v>
      </c>
      <c r="BE156" s="205">
        <f>IF(N156="základná",J156,0)</f>
        <v>0</v>
      </c>
      <c r="BF156" s="205">
        <f>IF(N156="znížená",J156,0)</f>
        <v>0</v>
      </c>
      <c r="BG156" s="205">
        <f>IF(N156="zákl. prenesená",J156,0)</f>
        <v>0</v>
      </c>
      <c r="BH156" s="205">
        <f>IF(N156="zníž. prenesená",J156,0)</f>
        <v>0</v>
      </c>
      <c r="BI156" s="205">
        <f>IF(N156="nulová",J156,0)</f>
        <v>0</v>
      </c>
      <c r="BJ156" s="16" t="s">
        <v>155</v>
      </c>
      <c r="BK156" s="206">
        <f>ROUND(I156*H156,3)</f>
        <v>0</v>
      </c>
      <c r="BL156" s="16" t="s">
        <v>184</v>
      </c>
      <c r="BM156" s="204" t="s">
        <v>4225</v>
      </c>
    </row>
    <row r="157" s="2" customFormat="1" ht="37.8" customHeight="1">
      <c r="A157" s="35"/>
      <c r="B157" s="157"/>
      <c r="C157" s="193" t="s">
        <v>235</v>
      </c>
      <c r="D157" s="193" t="s">
        <v>180</v>
      </c>
      <c r="E157" s="194" t="s">
        <v>4226</v>
      </c>
      <c r="F157" s="195" t="s">
        <v>4227</v>
      </c>
      <c r="G157" s="196" t="s">
        <v>192</v>
      </c>
      <c r="H157" s="197">
        <v>2533.5</v>
      </c>
      <c r="I157" s="198"/>
      <c r="J157" s="197">
        <f>ROUND(I157*H157,3)</f>
        <v>0</v>
      </c>
      <c r="K157" s="199"/>
      <c r="L157" s="36"/>
      <c r="M157" s="200" t="s">
        <v>1</v>
      </c>
      <c r="N157" s="201" t="s">
        <v>40</v>
      </c>
      <c r="O157" s="79"/>
      <c r="P157" s="202">
        <f>O157*H157</f>
        <v>0</v>
      </c>
      <c r="Q157" s="202">
        <v>0</v>
      </c>
      <c r="R157" s="202">
        <f>Q157*H157</f>
        <v>0</v>
      </c>
      <c r="S157" s="202">
        <v>0</v>
      </c>
      <c r="T157" s="203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4" t="s">
        <v>184</v>
      </c>
      <c r="AT157" s="204" t="s">
        <v>180</v>
      </c>
      <c r="AU157" s="204" t="s">
        <v>155</v>
      </c>
      <c r="AY157" s="16" t="s">
        <v>177</v>
      </c>
      <c r="BE157" s="205">
        <f>IF(N157="základná",J157,0)</f>
        <v>0</v>
      </c>
      <c r="BF157" s="205">
        <f>IF(N157="znížená",J157,0)</f>
        <v>0</v>
      </c>
      <c r="BG157" s="205">
        <f>IF(N157="zákl. prenesená",J157,0)</f>
        <v>0</v>
      </c>
      <c r="BH157" s="205">
        <f>IF(N157="zníž. prenesená",J157,0)</f>
        <v>0</v>
      </c>
      <c r="BI157" s="205">
        <f>IF(N157="nulová",J157,0)</f>
        <v>0</v>
      </c>
      <c r="BJ157" s="16" t="s">
        <v>155</v>
      </c>
      <c r="BK157" s="206">
        <f>ROUND(I157*H157,3)</f>
        <v>0</v>
      </c>
      <c r="BL157" s="16" t="s">
        <v>184</v>
      </c>
      <c r="BM157" s="204" t="s">
        <v>4228</v>
      </c>
    </row>
    <row r="158" s="2" customFormat="1" ht="24.15" customHeight="1">
      <c r="A158" s="35"/>
      <c r="B158" s="157"/>
      <c r="C158" s="193" t="s">
        <v>239</v>
      </c>
      <c r="D158" s="193" t="s">
        <v>180</v>
      </c>
      <c r="E158" s="194" t="s">
        <v>2000</v>
      </c>
      <c r="F158" s="195" t="s">
        <v>2001</v>
      </c>
      <c r="G158" s="196" t="s">
        <v>192</v>
      </c>
      <c r="H158" s="197">
        <v>84.450000000000003</v>
      </c>
      <c r="I158" s="198"/>
      <c r="J158" s="197">
        <f>ROUND(I158*H158,3)</f>
        <v>0</v>
      </c>
      <c r="K158" s="199"/>
      <c r="L158" s="36"/>
      <c r="M158" s="200" t="s">
        <v>1</v>
      </c>
      <c r="N158" s="201" t="s">
        <v>40</v>
      </c>
      <c r="O158" s="79"/>
      <c r="P158" s="202">
        <f>O158*H158</f>
        <v>0</v>
      </c>
      <c r="Q158" s="202">
        <v>0</v>
      </c>
      <c r="R158" s="202">
        <f>Q158*H158</f>
        <v>0</v>
      </c>
      <c r="S158" s="202">
        <v>0</v>
      </c>
      <c r="T158" s="203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4" t="s">
        <v>184</v>
      </c>
      <c r="AT158" s="204" t="s">
        <v>180</v>
      </c>
      <c r="AU158" s="204" t="s">
        <v>155</v>
      </c>
      <c r="AY158" s="16" t="s">
        <v>177</v>
      </c>
      <c r="BE158" s="205">
        <f>IF(N158="základná",J158,0)</f>
        <v>0</v>
      </c>
      <c r="BF158" s="205">
        <f>IF(N158="znížená",J158,0)</f>
        <v>0</v>
      </c>
      <c r="BG158" s="205">
        <f>IF(N158="zákl. prenesená",J158,0)</f>
        <v>0</v>
      </c>
      <c r="BH158" s="205">
        <f>IF(N158="zníž. prenesená",J158,0)</f>
        <v>0</v>
      </c>
      <c r="BI158" s="205">
        <f>IF(N158="nulová",J158,0)</f>
        <v>0</v>
      </c>
      <c r="BJ158" s="16" t="s">
        <v>155</v>
      </c>
      <c r="BK158" s="206">
        <f>ROUND(I158*H158,3)</f>
        <v>0</v>
      </c>
      <c r="BL158" s="16" t="s">
        <v>184</v>
      </c>
      <c r="BM158" s="204" t="s">
        <v>4229</v>
      </c>
    </row>
    <row r="159" s="2" customFormat="1" ht="16.5" customHeight="1">
      <c r="A159" s="35"/>
      <c r="B159" s="157"/>
      <c r="C159" s="193" t="s">
        <v>243</v>
      </c>
      <c r="D159" s="193" t="s">
        <v>180</v>
      </c>
      <c r="E159" s="194" t="s">
        <v>493</v>
      </c>
      <c r="F159" s="195" t="s">
        <v>494</v>
      </c>
      <c r="G159" s="196" t="s">
        <v>192</v>
      </c>
      <c r="H159" s="197">
        <v>84.450000000000003</v>
      </c>
      <c r="I159" s="198"/>
      <c r="J159" s="197">
        <f>ROUND(I159*H159,3)</f>
        <v>0</v>
      </c>
      <c r="K159" s="199"/>
      <c r="L159" s="36"/>
      <c r="M159" s="200" t="s">
        <v>1</v>
      </c>
      <c r="N159" s="201" t="s">
        <v>40</v>
      </c>
      <c r="O159" s="79"/>
      <c r="P159" s="202">
        <f>O159*H159</f>
        <v>0</v>
      </c>
      <c r="Q159" s="202">
        <v>0</v>
      </c>
      <c r="R159" s="202">
        <f>Q159*H159</f>
        <v>0</v>
      </c>
      <c r="S159" s="202">
        <v>0</v>
      </c>
      <c r="T159" s="203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4" t="s">
        <v>184</v>
      </c>
      <c r="AT159" s="204" t="s">
        <v>180</v>
      </c>
      <c r="AU159" s="204" t="s">
        <v>155</v>
      </c>
      <c r="AY159" s="16" t="s">
        <v>177</v>
      </c>
      <c r="BE159" s="205">
        <f>IF(N159="základná",J159,0)</f>
        <v>0</v>
      </c>
      <c r="BF159" s="205">
        <f>IF(N159="znížená",J159,0)</f>
        <v>0</v>
      </c>
      <c r="BG159" s="205">
        <f>IF(N159="zákl. prenesená",J159,0)</f>
        <v>0</v>
      </c>
      <c r="BH159" s="205">
        <f>IF(N159="zníž. prenesená",J159,0)</f>
        <v>0</v>
      </c>
      <c r="BI159" s="205">
        <f>IF(N159="nulová",J159,0)</f>
        <v>0</v>
      </c>
      <c r="BJ159" s="16" t="s">
        <v>155</v>
      </c>
      <c r="BK159" s="206">
        <f>ROUND(I159*H159,3)</f>
        <v>0</v>
      </c>
      <c r="BL159" s="16" t="s">
        <v>184</v>
      </c>
      <c r="BM159" s="204" t="s">
        <v>4230</v>
      </c>
    </row>
    <row r="160" s="2" customFormat="1" ht="24.15" customHeight="1">
      <c r="A160" s="35"/>
      <c r="B160" s="157"/>
      <c r="C160" s="193" t="s">
        <v>247</v>
      </c>
      <c r="D160" s="193" t="s">
        <v>180</v>
      </c>
      <c r="E160" s="194" t="s">
        <v>496</v>
      </c>
      <c r="F160" s="195" t="s">
        <v>497</v>
      </c>
      <c r="G160" s="196" t="s">
        <v>283</v>
      </c>
      <c r="H160" s="197">
        <v>84.450000000000003</v>
      </c>
      <c r="I160" s="198"/>
      <c r="J160" s="197">
        <f>ROUND(I160*H160,3)</f>
        <v>0</v>
      </c>
      <c r="K160" s="199"/>
      <c r="L160" s="36"/>
      <c r="M160" s="200" t="s">
        <v>1</v>
      </c>
      <c r="N160" s="201" t="s">
        <v>40</v>
      </c>
      <c r="O160" s="79"/>
      <c r="P160" s="202">
        <f>O160*H160</f>
        <v>0</v>
      </c>
      <c r="Q160" s="202">
        <v>0</v>
      </c>
      <c r="R160" s="202">
        <f>Q160*H160</f>
        <v>0</v>
      </c>
      <c r="S160" s="202">
        <v>0</v>
      </c>
      <c r="T160" s="203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4" t="s">
        <v>184</v>
      </c>
      <c r="AT160" s="204" t="s">
        <v>180</v>
      </c>
      <c r="AU160" s="204" t="s">
        <v>155</v>
      </c>
      <c r="AY160" s="16" t="s">
        <v>177</v>
      </c>
      <c r="BE160" s="205">
        <f>IF(N160="základná",J160,0)</f>
        <v>0</v>
      </c>
      <c r="BF160" s="205">
        <f>IF(N160="znížená",J160,0)</f>
        <v>0</v>
      </c>
      <c r="BG160" s="205">
        <f>IF(N160="zákl. prenesená",J160,0)</f>
        <v>0</v>
      </c>
      <c r="BH160" s="205">
        <f>IF(N160="zníž. prenesená",J160,0)</f>
        <v>0</v>
      </c>
      <c r="BI160" s="205">
        <f>IF(N160="nulová",J160,0)</f>
        <v>0</v>
      </c>
      <c r="BJ160" s="16" t="s">
        <v>155</v>
      </c>
      <c r="BK160" s="206">
        <f>ROUND(I160*H160,3)</f>
        <v>0</v>
      </c>
      <c r="BL160" s="16" t="s">
        <v>184</v>
      </c>
      <c r="BM160" s="204" t="s">
        <v>4231</v>
      </c>
    </row>
    <row r="161" s="2" customFormat="1" ht="24.15" customHeight="1">
      <c r="A161" s="35"/>
      <c r="B161" s="157"/>
      <c r="C161" s="193" t="s">
        <v>7</v>
      </c>
      <c r="D161" s="193" t="s">
        <v>180</v>
      </c>
      <c r="E161" s="194" t="s">
        <v>499</v>
      </c>
      <c r="F161" s="195" t="s">
        <v>500</v>
      </c>
      <c r="G161" s="196" t="s">
        <v>192</v>
      </c>
      <c r="H161" s="197">
        <v>54</v>
      </c>
      <c r="I161" s="198"/>
      <c r="J161" s="197">
        <f>ROUND(I161*H161,3)</f>
        <v>0</v>
      </c>
      <c r="K161" s="199"/>
      <c r="L161" s="36"/>
      <c r="M161" s="200" t="s">
        <v>1</v>
      </c>
      <c r="N161" s="201" t="s">
        <v>40</v>
      </c>
      <c r="O161" s="79"/>
      <c r="P161" s="202">
        <f>O161*H161</f>
        <v>0</v>
      </c>
      <c r="Q161" s="202">
        <v>0</v>
      </c>
      <c r="R161" s="202">
        <f>Q161*H161</f>
        <v>0</v>
      </c>
      <c r="S161" s="202">
        <v>0</v>
      </c>
      <c r="T161" s="203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4" t="s">
        <v>184</v>
      </c>
      <c r="AT161" s="204" t="s">
        <v>180</v>
      </c>
      <c r="AU161" s="204" t="s">
        <v>155</v>
      </c>
      <c r="AY161" s="16" t="s">
        <v>177</v>
      </c>
      <c r="BE161" s="205">
        <f>IF(N161="základná",J161,0)</f>
        <v>0</v>
      </c>
      <c r="BF161" s="205">
        <f>IF(N161="znížená",J161,0)</f>
        <v>0</v>
      </c>
      <c r="BG161" s="205">
        <f>IF(N161="zákl. prenesená",J161,0)</f>
        <v>0</v>
      </c>
      <c r="BH161" s="205">
        <f>IF(N161="zníž. prenesená",J161,0)</f>
        <v>0</v>
      </c>
      <c r="BI161" s="205">
        <f>IF(N161="nulová",J161,0)</f>
        <v>0</v>
      </c>
      <c r="BJ161" s="16" t="s">
        <v>155</v>
      </c>
      <c r="BK161" s="206">
        <f>ROUND(I161*H161,3)</f>
        <v>0</v>
      </c>
      <c r="BL161" s="16" t="s">
        <v>184</v>
      </c>
      <c r="BM161" s="204" t="s">
        <v>4232</v>
      </c>
    </row>
    <row r="162" s="2" customFormat="1" ht="16.5" customHeight="1">
      <c r="A162" s="35"/>
      <c r="B162" s="157"/>
      <c r="C162" s="212" t="s">
        <v>255</v>
      </c>
      <c r="D162" s="212" t="s">
        <v>439</v>
      </c>
      <c r="E162" s="213" t="s">
        <v>2007</v>
      </c>
      <c r="F162" s="214" t="s">
        <v>2008</v>
      </c>
      <c r="G162" s="215" t="s">
        <v>283</v>
      </c>
      <c r="H162" s="216">
        <v>97.200000000000003</v>
      </c>
      <c r="I162" s="217"/>
      <c r="J162" s="216">
        <f>ROUND(I162*H162,3)</f>
        <v>0</v>
      </c>
      <c r="K162" s="218"/>
      <c r="L162" s="219"/>
      <c r="M162" s="220" t="s">
        <v>1</v>
      </c>
      <c r="N162" s="221" t="s">
        <v>40</v>
      </c>
      <c r="O162" s="79"/>
      <c r="P162" s="202">
        <f>O162*H162</f>
        <v>0</v>
      </c>
      <c r="Q162" s="202">
        <v>1</v>
      </c>
      <c r="R162" s="202">
        <f>Q162*H162</f>
        <v>97.200000000000003</v>
      </c>
      <c r="S162" s="202">
        <v>0</v>
      </c>
      <c r="T162" s="203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4" t="s">
        <v>209</v>
      </c>
      <c r="AT162" s="204" t="s">
        <v>439</v>
      </c>
      <c r="AU162" s="204" t="s">
        <v>155</v>
      </c>
      <c r="AY162" s="16" t="s">
        <v>177</v>
      </c>
      <c r="BE162" s="205">
        <f>IF(N162="základná",J162,0)</f>
        <v>0</v>
      </c>
      <c r="BF162" s="205">
        <f>IF(N162="znížená",J162,0)</f>
        <v>0</v>
      </c>
      <c r="BG162" s="205">
        <f>IF(N162="zákl. prenesená",J162,0)</f>
        <v>0</v>
      </c>
      <c r="BH162" s="205">
        <f>IF(N162="zníž. prenesená",J162,0)</f>
        <v>0</v>
      </c>
      <c r="BI162" s="205">
        <f>IF(N162="nulová",J162,0)</f>
        <v>0</v>
      </c>
      <c r="BJ162" s="16" t="s">
        <v>155</v>
      </c>
      <c r="BK162" s="206">
        <f>ROUND(I162*H162,3)</f>
        <v>0</v>
      </c>
      <c r="BL162" s="16" t="s">
        <v>184</v>
      </c>
      <c r="BM162" s="204" t="s">
        <v>4233</v>
      </c>
    </row>
    <row r="163" s="2" customFormat="1" ht="24.15" customHeight="1">
      <c r="A163" s="35"/>
      <c r="B163" s="157"/>
      <c r="C163" s="193" t="s">
        <v>260</v>
      </c>
      <c r="D163" s="193" t="s">
        <v>180</v>
      </c>
      <c r="E163" s="194" t="s">
        <v>2010</v>
      </c>
      <c r="F163" s="195" t="s">
        <v>2011</v>
      </c>
      <c r="G163" s="196" t="s">
        <v>192</v>
      </c>
      <c r="H163" s="197">
        <v>18</v>
      </c>
      <c r="I163" s="198"/>
      <c r="J163" s="197">
        <f>ROUND(I163*H163,3)</f>
        <v>0</v>
      </c>
      <c r="K163" s="199"/>
      <c r="L163" s="36"/>
      <c r="M163" s="200" t="s">
        <v>1</v>
      </c>
      <c r="N163" s="201" t="s">
        <v>40</v>
      </c>
      <c r="O163" s="79"/>
      <c r="P163" s="202">
        <f>O163*H163</f>
        <v>0</v>
      </c>
      <c r="Q163" s="202">
        <v>0</v>
      </c>
      <c r="R163" s="202">
        <f>Q163*H163</f>
        <v>0</v>
      </c>
      <c r="S163" s="202">
        <v>0</v>
      </c>
      <c r="T163" s="203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4" t="s">
        <v>184</v>
      </c>
      <c r="AT163" s="204" t="s">
        <v>180</v>
      </c>
      <c r="AU163" s="204" t="s">
        <v>155</v>
      </c>
      <c r="AY163" s="16" t="s">
        <v>177</v>
      </c>
      <c r="BE163" s="205">
        <f>IF(N163="základná",J163,0)</f>
        <v>0</v>
      </c>
      <c r="BF163" s="205">
        <f>IF(N163="znížená",J163,0)</f>
        <v>0</v>
      </c>
      <c r="BG163" s="205">
        <f>IF(N163="zákl. prenesená",J163,0)</f>
        <v>0</v>
      </c>
      <c r="BH163" s="205">
        <f>IF(N163="zníž. prenesená",J163,0)</f>
        <v>0</v>
      </c>
      <c r="BI163" s="205">
        <f>IF(N163="nulová",J163,0)</f>
        <v>0</v>
      </c>
      <c r="BJ163" s="16" t="s">
        <v>155</v>
      </c>
      <c r="BK163" s="206">
        <f>ROUND(I163*H163,3)</f>
        <v>0</v>
      </c>
      <c r="BL163" s="16" t="s">
        <v>184</v>
      </c>
      <c r="BM163" s="204" t="s">
        <v>4234</v>
      </c>
    </row>
    <row r="164" s="12" customFormat="1" ht="22.8" customHeight="1">
      <c r="A164" s="12"/>
      <c r="B164" s="180"/>
      <c r="C164" s="12"/>
      <c r="D164" s="181" t="s">
        <v>73</v>
      </c>
      <c r="E164" s="191" t="s">
        <v>155</v>
      </c>
      <c r="F164" s="191" t="s">
        <v>4235</v>
      </c>
      <c r="G164" s="12"/>
      <c r="H164" s="12"/>
      <c r="I164" s="183"/>
      <c r="J164" s="192">
        <f>BK164</f>
        <v>0</v>
      </c>
      <c r="K164" s="12"/>
      <c r="L164" s="180"/>
      <c r="M164" s="185"/>
      <c r="N164" s="186"/>
      <c r="O164" s="186"/>
      <c r="P164" s="187">
        <f>SUM(P165:P167)</f>
        <v>0</v>
      </c>
      <c r="Q164" s="186"/>
      <c r="R164" s="187">
        <f>SUM(R165:R167)</f>
        <v>3.4297799999999952</v>
      </c>
      <c r="S164" s="186"/>
      <c r="T164" s="188">
        <f>SUM(T165:T167)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81" t="s">
        <v>82</v>
      </c>
      <c r="AT164" s="189" t="s">
        <v>73</v>
      </c>
      <c r="AU164" s="189" t="s">
        <v>82</v>
      </c>
      <c r="AY164" s="181" t="s">
        <v>177</v>
      </c>
      <c r="BK164" s="190">
        <f>SUM(BK165:BK167)</f>
        <v>0</v>
      </c>
    </row>
    <row r="165" s="2" customFormat="1" ht="24.15" customHeight="1">
      <c r="A165" s="35"/>
      <c r="B165" s="157"/>
      <c r="C165" s="193" t="s">
        <v>264</v>
      </c>
      <c r="D165" s="193" t="s">
        <v>180</v>
      </c>
      <c r="E165" s="194" t="s">
        <v>4236</v>
      </c>
      <c r="F165" s="195" t="s">
        <v>4237</v>
      </c>
      <c r="G165" s="196" t="s">
        <v>192</v>
      </c>
      <c r="H165" s="197">
        <v>1.5</v>
      </c>
      <c r="I165" s="198"/>
      <c r="J165" s="197">
        <f>ROUND(I165*H165,3)</f>
        <v>0</v>
      </c>
      <c r="K165" s="199"/>
      <c r="L165" s="36"/>
      <c r="M165" s="200" t="s">
        <v>1</v>
      </c>
      <c r="N165" s="201" t="s">
        <v>40</v>
      </c>
      <c r="O165" s="79"/>
      <c r="P165" s="202">
        <f>O165*H165</f>
        <v>0</v>
      </c>
      <c r="Q165" s="202">
        <v>2.2751733333333299</v>
      </c>
      <c r="R165" s="202">
        <f>Q165*H165</f>
        <v>3.4127599999999951</v>
      </c>
      <c r="S165" s="202">
        <v>0</v>
      </c>
      <c r="T165" s="203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4" t="s">
        <v>184</v>
      </c>
      <c r="AT165" s="204" t="s">
        <v>180</v>
      </c>
      <c r="AU165" s="204" t="s">
        <v>155</v>
      </c>
      <c r="AY165" s="16" t="s">
        <v>177</v>
      </c>
      <c r="BE165" s="205">
        <f>IF(N165="základná",J165,0)</f>
        <v>0</v>
      </c>
      <c r="BF165" s="205">
        <f>IF(N165="znížená",J165,0)</f>
        <v>0</v>
      </c>
      <c r="BG165" s="205">
        <f>IF(N165="zákl. prenesená",J165,0)</f>
        <v>0</v>
      </c>
      <c r="BH165" s="205">
        <f>IF(N165="zníž. prenesená",J165,0)</f>
        <v>0</v>
      </c>
      <c r="BI165" s="205">
        <f>IF(N165="nulová",J165,0)</f>
        <v>0</v>
      </c>
      <c r="BJ165" s="16" t="s">
        <v>155</v>
      </c>
      <c r="BK165" s="206">
        <f>ROUND(I165*H165,3)</f>
        <v>0</v>
      </c>
      <c r="BL165" s="16" t="s">
        <v>184</v>
      </c>
      <c r="BM165" s="204" t="s">
        <v>4238</v>
      </c>
    </row>
    <row r="166" s="2" customFormat="1" ht="24.15" customHeight="1">
      <c r="A166" s="35"/>
      <c r="B166" s="157"/>
      <c r="C166" s="193" t="s">
        <v>268</v>
      </c>
      <c r="D166" s="193" t="s">
        <v>180</v>
      </c>
      <c r="E166" s="194" t="s">
        <v>4239</v>
      </c>
      <c r="F166" s="195" t="s">
        <v>4240</v>
      </c>
      <c r="G166" s="196" t="s">
        <v>183</v>
      </c>
      <c r="H166" s="197">
        <v>2.5</v>
      </c>
      <c r="I166" s="198"/>
      <c r="J166" s="197">
        <f>ROUND(I166*H166,3)</f>
        <v>0</v>
      </c>
      <c r="K166" s="199"/>
      <c r="L166" s="36"/>
      <c r="M166" s="200" t="s">
        <v>1</v>
      </c>
      <c r="N166" s="201" t="s">
        <v>40</v>
      </c>
      <c r="O166" s="79"/>
      <c r="P166" s="202">
        <f>O166*H166</f>
        <v>0</v>
      </c>
      <c r="Q166" s="202">
        <v>0.0068079999999999998</v>
      </c>
      <c r="R166" s="202">
        <f>Q166*H166</f>
        <v>0.01702</v>
      </c>
      <c r="S166" s="202">
        <v>0</v>
      </c>
      <c r="T166" s="203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4" t="s">
        <v>184</v>
      </c>
      <c r="AT166" s="204" t="s">
        <v>180</v>
      </c>
      <c r="AU166" s="204" t="s">
        <v>155</v>
      </c>
      <c r="AY166" s="16" t="s">
        <v>177</v>
      </c>
      <c r="BE166" s="205">
        <f>IF(N166="základná",J166,0)</f>
        <v>0</v>
      </c>
      <c r="BF166" s="205">
        <f>IF(N166="znížená",J166,0)</f>
        <v>0</v>
      </c>
      <c r="BG166" s="205">
        <f>IF(N166="zákl. prenesená",J166,0)</f>
        <v>0</v>
      </c>
      <c r="BH166" s="205">
        <f>IF(N166="zníž. prenesená",J166,0)</f>
        <v>0</v>
      </c>
      <c r="BI166" s="205">
        <f>IF(N166="nulová",J166,0)</f>
        <v>0</v>
      </c>
      <c r="BJ166" s="16" t="s">
        <v>155</v>
      </c>
      <c r="BK166" s="206">
        <f>ROUND(I166*H166,3)</f>
        <v>0</v>
      </c>
      <c r="BL166" s="16" t="s">
        <v>184</v>
      </c>
      <c r="BM166" s="204" t="s">
        <v>4241</v>
      </c>
    </row>
    <row r="167" s="2" customFormat="1" ht="24.15" customHeight="1">
      <c r="A167" s="35"/>
      <c r="B167" s="157"/>
      <c r="C167" s="193" t="s">
        <v>272</v>
      </c>
      <c r="D167" s="193" t="s">
        <v>180</v>
      </c>
      <c r="E167" s="194" t="s">
        <v>4242</v>
      </c>
      <c r="F167" s="195" t="s">
        <v>4243</v>
      </c>
      <c r="G167" s="196" t="s">
        <v>183</v>
      </c>
      <c r="H167" s="197">
        <v>2.5</v>
      </c>
      <c r="I167" s="198"/>
      <c r="J167" s="197">
        <f>ROUND(I167*H167,3)</f>
        <v>0</v>
      </c>
      <c r="K167" s="199"/>
      <c r="L167" s="36"/>
      <c r="M167" s="200" t="s">
        <v>1</v>
      </c>
      <c r="N167" s="201" t="s">
        <v>40</v>
      </c>
      <c r="O167" s="79"/>
      <c r="P167" s="202">
        <f>O167*H167</f>
        <v>0</v>
      </c>
      <c r="Q167" s="202">
        <v>0</v>
      </c>
      <c r="R167" s="202">
        <f>Q167*H167</f>
        <v>0</v>
      </c>
      <c r="S167" s="202">
        <v>0</v>
      </c>
      <c r="T167" s="203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4" t="s">
        <v>184</v>
      </c>
      <c r="AT167" s="204" t="s">
        <v>180</v>
      </c>
      <c r="AU167" s="204" t="s">
        <v>155</v>
      </c>
      <c r="AY167" s="16" t="s">
        <v>177</v>
      </c>
      <c r="BE167" s="205">
        <f>IF(N167="základná",J167,0)</f>
        <v>0</v>
      </c>
      <c r="BF167" s="205">
        <f>IF(N167="znížená",J167,0)</f>
        <v>0</v>
      </c>
      <c r="BG167" s="205">
        <f>IF(N167="zákl. prenesená",J167,0)</f>
        <v>0</v>
      </c>
      <c r="BH167" s="205">
        <f>IF(N167="zníž. prenesená",J167,0)</f>
        <v>0</v>
      </c>
      <c r="BI167" s="205">
        <f>IF(N167="nulová",J167,0)</f>
        <v>0</v>
      </c>
      <c r="BJ167" s="16" t="s">
        <v>155</v>
      </c>
      <c r="BK167" s="206">
        <f>ROUND(I167*H167,3)</f>
        <v>0</v>
      </c>
      <c r="BL167" s="16" t="s">
        <v>184</v>
      </c>
      <c r="BM167" s="204" t="s">
        <v>4244</v>
      </c>
    </row>
    <row r="168" s="12" customFormat="1" ht="22.8" customHeight="1">
      <c r="A168" s="12"/>
      <c r="B168" s="180"/>
      <c r="C168" s="12"/>
      <c r="D168" s="181" t="s">
        <v>73</v>
      </c>
      <c r="E168" s="191" t="s">
        <v>189</v>
      </c>
      <c r="F168" s="191" t="s">
        <v>4245</v>
      </c>
      <c r="G168" s="12"/>
      <c r="H168" s="12"/>
      <c r="I168" s="183"/>
      <c r="J168" s="192">
        <f>BK168</f>
        <v>0</v>
      </c>
      <c r="K168" s="12"/>
      <c r="L168" s="180"/>
      <c r="M168" s="185"/>
      <c r="N168" s="186"/>
      <c r="O168" s="186"/>
      <c r="P168" s="187">
        <f>P169</f>
        <v>0</v>
      </c>
      <c r="Q168" s="186"/>
      <c r="R168" s="187">
        <f>R169</f>
        <v>1.14672</v>
      </c>
      <c r="S168" s="186"/>
      <c r="T168" s="188">
        <f>T169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81" t="s">
        <v>82</v>
      </c>
      <c r="AT168" s="189" t="s">
        <v>73</v>
      </c>
      <c r="AU168" s="189" t="s">
        <v>82</v>
      </c>
      <c r="AY168" s="181" t="s">
        <v>177</v>
      </c>
      <c r="BK168" s="190">
        <f>BK169</f>
        <v>0</v>
      </c>
    </row>
    <row r="169" s="2" customFormat="1" ht="24.15" customHeight="1">
      <c r="A169" s="35"/>
      <c r="B169" s="157"/>
      <c r="C169" s="193" t="s">
        <v>276</v>
      </c>
      <c r="D169" s="193" t="s">
        <v>180</v>
      </c>
      <c r="E169" s="194" t="s">
        <v>4246</v>
      </c>
      <c r="F169" s="195" t="s">
        <v>4247</v>
      </c>
      <c r="G169" s="196" t="s">
        <v>192</v>
      </c>
      <c r="H169" s="197">
        <v>0.5</v>
      </c>
      <c r="I169" s="198"/>
      <c r="J169" s="197">
        <f>ROUND(I169*H169,3)</f>
        <v>0</v>
      </c>
      <c r="K169" s="199"/>
      <c r="L169" s="36"/>
      <c r="M169" s="200" t="s">
        <v>1</v>
      </c>
      <c r="N169" s="201" t="s">
        <v>40</v>
      </c>
      <c r="O169" s="79"/>
      <c r="P169" s="202">
        <f>O169*H169</f>
        <v>0</v>
      </c>
      <c r="Q169" s="202">
        <v>2.2934399999999999</v>
      </c>
      <c r="R169" s="202">
        <f>Q169*H169</f>
        <v>1.14672</v>
      </c>
      <c r="S169" s="202">
        <v>0</v>
      </c>
      <c r="T169" s="203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4" t="s">
        <v>184</v>
      </c>
      <c r="AT169" s="204" t="s">
        <v>180</v>
      </c>
      <c r="AU169" s="204" t="s">
        <v>155</v>
      </c>
      <c r="AY169" s="16" t="s">
        <v>177</v>
      </c>
      <c r="BE169" s="205">
        <f>IF(N169="základná",J169,0)</f>
        <v>0</v>
      </c>
      <c r="BF169" s="205">
        <f>IF(N169="znížená",J169,0)</f>
        <v>0</v>
      </c>
      <c r="BG169" s="205">
        <f>IF(N169="zákl. prenesená",J169,0)</f>
        <v>0</v>
      </c>
      <c r="BH169" s="205">
        <f>IF(N169="zníž. prenesená",J169,0)</f>
        <v>0</v>
      </c>
      <c r="BI169" s="205">
        <f>IF(N169="nulová",J169,0)</f>
        <v>0</v>
      </c>
      <c r="BJ169" s="16" t="s">
        <v>155</v>
      </c>
      <c r="BK169" s="206">
        <f>ROUND(I169*H169,3)</f>
        <v>0</v>
      </c>
      <c r="BL169" s="16" t="s">
        <v>184</v>
      </c>
      <c r="BM169" s="204" t="s">
        <v>4248</v>
      </c>
    </row>
    <row r="170" s="12" customFormat="1" ht="22.8" customHeight="1">
      <c r="A170" s="12"/>
      <c r="B170" s="180"/>
      <c r="C170" s="12"/>
      <c r="D170" s="181" t="s">
        <v>73</v>
      </c>
      <c r="E170" s="191" t="s">
        <v>184</v>
      </c>
      <c r="F170" s="191" t="s">
        <v>4249</v>
      </c>
      <c r="G170" s="12"/>
      <c r="H170" s="12"/>
      <c r="I170" s="183"/>
      <c r="J170" s="192">
        <f>BK170</f>
        <v>0</v>
      </c>
      <c r="K170" s="12"/>
      <c r="L170" s="180"/>
      <c r="M170" s="185"/>
      <c r="N170" s="186"/>
      <c r="O170" s="186"/>
      <c r="P170" s="187">
        <f>SUM(P171:P173)</f>
        <v>0</v>
      </c>
      <c r="Q170" s="186"/>
      <c r="R170" s="187">
        <f>SUM(R171:R173)</f>
        <v>27.940009999999958</v>
      </c>
      <c r="S170" s="186"/>
      <c r="T170" s="188">
        <f>SUM(T171:T173)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181" t="s">
        <v>82</v>
      </c>
      <c r="AT170" s="189" t="s">
        <v>73</v>
      </c>
      <c r="AU170" s="189" t="s">
        <v>82</v>
      </c>
      <c r="AY170" s="181" t="s">
        <v>177</v>
      </c>
      <c r="BK170" s="190">
        <f>SUM(BK171:BK173)</f>
        <v>0</v>
      </c>
    </row>
    <row r="171" s="2" customFormat="1" ht="24.15" customHeight="1">
      <c r="A171" s="35"/>
      <c r="B171" s="157"/>
      <c r="C171" s="193" t="s">
        <v>280</v>
      </c>
      <c r="D171" s="193" t="s">
        <v>180</v>
      </c>
      <c r="E171" s="194" t="s">
        <v>4250</v>
      </c>
      <c r="F171" s="195" t="s">
        <v>4251</v>
      </c>
      <c r="G171" s="196" t="s">
        <v>192</v>
      </c>
      <c r="H171" s="197">
        <v>2.25</v>
      </c>
      <c r="I171" s="198"/>
      <c r="J171" s="197">
        <f>ROUND(I171*H171,3)</f>
        <v>0</v>
      </c>
      <c r="K171" s="199"/>
      <c r="L171" s="36"/>
      <c r="M171" s="200" t="s">
        <v>1</v>
      </c>
      <c r="N171" s="201" t="s">
        <v>40</v>
      </c>
      <c r="O171" s="79"/>
      <c r="P171" s="202">
        <f>O171*H171</f>
        <v>0</v>
      </c>
      <c r="Q171" s="202">
        <v>1.7034</v>
      </c>
      <c r="R171" s="202">
        <f>Q171*H171</f>
        <v>3.8326500000000001</v>
      </c>
      <c r="S171" s="202">
        <v>0</v>
      </c>
      <c r="T171" s="203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4" t="s">
        <v>184</v>
      </c>
      <c r="AT171" s="204" t="s">
        <v>180</v>
      </c>
      <c r="AU171" s="204" t="s">
        <v>155</v>
      </c>
      <c r="AY171" s="16" t="s">
        <v>177</v>
      </c>
      <c r="BE171" s="205">
        <f>IF(N171="základná",J171,0)</f>
        <v>0</v>
      </c>
      <c r="BF171" s="205">
        <f>IF(N171="znížená",J171,0)</f>
        <v>0</v>
      </c>
      <c r="BG171" s="205">
        <f>IF(N171="zákl. prenesená",J171,0)</f>
        <v>0</v>
      </c>
      <c r="BH171" s="205">
        <f>IF(N171="zníž. prenesená",J171,0)</f>
        <v>0</v>
      </c>
      <c r="BI171" s="205">
        <f>IF(N171="nulová",J171,0)</f>
        <v>0</v>
      </c>
      <c r="BJ171" s="16" t="s">
        <v>155</v>
      </c>
      <c r="BK171" s="206">
        <f>ROUND(I171*H171,3)</f>
        <v>0</v>
      </c>
      <c r="BL171" s="16" t="s">
        <v>184</v>
      </c>
      <c r="BM171" s="204" t="s">
        <v>4252</v>
      </c>
    </row>
    <row r="172" s="2" customFormat="1" ht="37.8" customHeight="1">
      <c r="A172" s="35"/>
      <c r="B172" s="157"/>
      <c r="C172" s="193" t="s">
        <v>285</v>
      </c>
      <c r="D172" s="193" t="s">
        <v>180</v>
      </c>
      <c r="E172" s="194" t="s">
        <v>637</v>
      </c>
      <c r="F172" s="195" t="s">
        <v>638</v>
      </c>
      <c r="G172" s="196" t="s">
        <v>192</v>
      </c>
      <c r="H172" s="197">
        <v>0.75</v>
      </c>
      <c r="I172" s="198"/>
      <c r="J172" s="197">
        <f>ROUND(I172*H172,3)</f>
        <v>0</v>
      </c>
      <c r="K172" s="199"/>
      <c r="L172" s="36"/>
      <c r="M172" s="200" t="s">
        <v>1</v>
      </c>
      <c r="N172" s="201" t="s">
        <v>40</v>
      </c>
      <c r="O172" s="79"/>
      <c r="P172" s="202">
        <f>O172*H172</f>
        <v>0</v>
      </c>
      <c r="Q172" s="202">
        <v>1.8907733333333301</v>
      </c>
      <c r="R172" s="202">
        <f>Q172*H172</f>
        <v>1.4180799999999976</v>
      </c>
      <c r="S172" s="202">
        <v>0</v>
      </c>
      <c r="T172" s="203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4" t="s">
        <v>184</v>
      </c>
      <c r="AT172" s="204" t="s">
        <v>180</v>
      </c>
      <c r="AU172" s="204" t="s">
        <v>155</v>
      </c>
      <c r="AY172" s="16" t="s">
        <v>177</v>
      </c>
      <c r="BE172" s="205">
        <f>IF(N172="základná",J172,0)</f>
        <v>0</v>
      </c>
      <c r="BF172" s="205">
        <f>IF(N172="znížená",J172,0)</f>
        <v>0</v>
      </c>
      <c r="BG172" s="205">
        <f>IF(N172="zákl. prenesená",J172,0)</f>
        <v>0</v>
      </c>
      <c r="BH172" s="205">
        <f>IF(N172="zníž. prenesená",J172,0)</f>
        <v>0</v>
      </c>
      <c r="BI172" s="205">
        <f>IF(N172="nulová",J172,0)</f>
        <v>0</v>
      </c>
      <c r="BJ172" s="16" t="s">
        <v>155</v>
      </c>
      <c r="BK172" s="206">
        <f>ROUND(I172*H172,3)</f>
        <v>0</v>
      </c>
      <c r="BL172" s="16" t="s">
        <v>184</v>
      </c>
      <c r="BM172" s="204" t="s">
        <v>4253</v>
      </c>
    </row>
    <row r="173" s="2" customFormat="1" ht="37.8" customHeight="1">
      <c r="A173" s="35"/>
      <c r="B173" s="157"/>
      <c r="C173" s="193" t="s">
        <v>289</v>
      </c>
      <c r="D173" s="193" t="s">
        <v>180</v>
      </c>
      <c r="E173" s="194" t="s">
        <v>637</v>
      </c>
      <c r="F173" s="195" t="s">
        <v>638</v>
      </c>
      <c r="G173" s="196" t="s">
        <v>192</v>
      </c>
      <c r="H173" s="197">
        <v>12</v>
      </c>
      <c r="I173" s="198"/>
      <c r="J173" s="197">
        <f>ROUND(I173*H173,3)</f>
        <v>0</v>
      </c>
      <c r="K173" s="199"/>
      <c r="L173" s="36"/>
      <c r="M173" s="200" t="s">
        <v>1</v>
      </c>
      <c r="N173" s="201" t="s">
        <v>40</v>
      </c>
      <c r="O173" s="79"/>
      <c r="P173" s="202">
        <f>O173*H173</f>
        <v>0</v>
      </c>
      <c r="Q173" s="202">
        <v>1.8907733333333301</v>
      </c>
      <c r="R173" s="202">
        <f>Q173*H173</f>
        <v>22.689279999999961</v>
      </c>
      <c r="S173" s="202">
        <v>0</v>
      </c>
      <c r="T173" s="203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4" t="s">
        <v>184</v>
      </c>
      <c r="AT173" s="204" t="s">
        <v>180</v>
      </c>
      <c r="AU173" s="204" t="s">
        <v>155</v>
      </c>
      <c r="AY173" s="16" t="s">
        <v>177</v>
      </c>
      <c r="BE173" s="205">
        <f>IF(N173="základná",J173,0)</f>
        <v>0</v>
      </c>
      <c r="BF173" s="205">
        <f>IF(N173="znížená",J173,0)</f>
        <v>0</v>
      </c>
      <c r="BG173" s="205">
        <f>IF(N173="zákl. prenesená",J173,0)</f>
        <v>0</v>
      </c>
      <c r="BH173" s="205">
        <f>IF(N173="zníž. prenesená",J173,0)</f>
        <v>0</v>
      </c>
      <c r="BI173" s="205">
        <f>IF(N173="nulová",J173,0)</f>
        <v>0</v>
      </c>
      <c r="BJ173" s="16" t="s">
        <v>155</v>
      </c>
      <c r="BK173" s="206">
        <f>ROUND(I173*H173,3)</f>
        <v>0</v>
      </c>
      <c r="BL173" s="16" t="s">
        <v>184</v>
      </c>
      <c r="BM173" s="204" t="s">
        <v>4254</v>
      </c>
    </row>
    <row r="174" s="12" customFormat="1" ht="22.8" customHeight="1">
      <c r="A174" s="12"/>
      <c r="B174" s="180"/>
      <c r="C174" s="12"/>
      <c r="D174" s="181" t="s">
        <v>73</v>
      </c>
      <c r="E174" s="191" t="s">
        <v>197</v>
      </c>
      <c r="F174" s="191" t="s">
        <v>4255</v>
      </c>
      <c r="G174" s="12"/>
      <c r="H174" s="12"/>
      <c r="I174" s="183"/>
      <c r="J174" s="192">
        <f>BK174</f>
        <v>0</v>
      </c>
      <c r="K174" s="12"/>
      <c r="L174" s="180"/>
      <c r="M174" s="185"/>
      <c r="N174" s="186"/>
      <c r="O174" s="186"/>
      <c r="P174" s="187">
        <f>SUM(P175:P179)</f>
        <v>0</v>
      </c>
      <c r="Q174" s="186"/>
      <c r="R174" s="187">
        <f>SUM(R175:R179)</f>
        <v>20.08792</v>
      </c>
      <c r="S174" s="186"/>
      <c r="T174" s="188">
        <f>SUM(T175:T179)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81" t="s">
        <v>82</v>
      </c>
      <c r="AT174" s="189" t="s">
        <v>73</v>
      </c>
      <c r="AU174" s="189" t="s">
        <v>82</v>
      </c>
      <c r="AY174" s="181" t="s">
        <v>177</v>
      </c>
      <c r="BK174" s="190">
        <f>SUM(BK175:BK179)</f>
        <v>0</v>
      </c>
    </row>
    <row r="175" s="2" customFormat="1" ht="24.15" customHeight="1">
      <c r="A175" s="35"/>
      <c r="B175" s="157"/>
      <c r="C175" s="193" t="s">
        <v>293</v>
      </c>
      <c r="D175" s="193" t="s">
        <v>180</v>
      </c>
      <c r="E175" s="194" t="s">
        <v>4256</v>
      </c>
      <c r="F175" s="195" t="s">
        <v>4257</v>
      </c>
      <c r="G175" s="196" t="s">
        <v>183</v>
      </c>
      <c r="H175" s="197">
        <v>26</v>
      </c>
      <c r="I175" s="198"/>
      <c r="J175" s="197">
        <f>ROUND(I175*H175,3)</f>
        <v>0</v>
      </c>
      <c r="K175" s="199"/>
      <c r="L175" s="36"/>
      <c r="M175" s="200" t="s">
        <v>1</v>
      </c>
      <c r="N175" s="201" t="s">
        <v>40</v>
      </c>
      <c r="O175" s="79"/>
      <c r="P175" s="202">
        <f>O175*H175</f>
        <v>0</v>
      </c>
      <c r="Q175" s="202">
        <v>0.098199999999999996</v>
      </c>
      <c r="R175" s="202">
        <f>Q175*H175</f>
        <v>2.5531999999999999</v>
      </c>
      <c r="S175" s="202">
        <v>0</v>
      </c>
      <c r="T175" s="203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4" t="s">
        <v>184</v>
      </c>
      <c r="AT175" s="204" t="s">
        <v>180</v>
      </c>
      <c r="AU175" s="204" t="s">
        <v>155</v>
      </c>
      <c r="AY175" s="16" t="s">
        <v>177</v>
      </c>
      <c r="BE175" s="205">
        <f>IF(N175="základná",J175,0)</f>
        <v>0</v>
      </c>
      <c r="BF175" s="205">
        <f>IF(N175="znížená",J175,0)</f>
        <v>0</v>
      </c>
      <c r="BG175" s="205">
        <f>IF(N175="zákl. prenesená",J175,0)</f>
        <v>0</v>
      </c>
      <c r="BH175" s="205">
        <f>IF(N175="zníž. prenesená",J175,0)</f>
        <v>0</v>
      </c>
      <c r="BI175" s="205">
        <f>IF(N175="nulová",J175,0)</f>
        <v>0</v>
      </c>
      <c r="BJ175" s="16" t="s">
        <v>155</v>
      </c>
      <c r="BK175" s="206">
        <f>ROUND(I175*H175,3)</f>
        <v>0</v>
      </c>
      <c r="BL175" s="16" t="s">
        <v>184</v>
      </c>
      <c r="BM175" s="204" t="s">
        <v>4258</v>
      </c>
    </row>
    <row r="176" s="2" customFormat="1" ht="37.8" customHeight="1">
      <c r="A176" s="35"/>
      <c r="B176" s="157"/>
      <c r="C176" s="193" t="s">
        <v>297</v>
      </c>
      <c r="D176" s="193" t="s">
        <v>180</v>
      </c>
      <c r="E176" s="194" t="s">
        <v>4259</v>
      </c>
      <c r="F176" s="195" t="s">
        <v>4260</v>
      </c>
      <c r="G176" s="196" t="s">
        <v>183</v>
      </c>
      <c r="H176" s="197">
        <v>6.5</v>
      </c>
      <c r="I176" s="198"/>
      <c r="J176" s="197">
        <f>ROUND(I176*H176,3)</f>
        <v>0</v>
      </c>
      <c r="K176" s="199"/>
      <c r="L176" s="36"/>
      <c r="M176" s="200" t="s">
        <v>1</v>
      </c>
      <c r="N176" s="201" t="s">
        <v>40</v>
      </c>
      <c r="O176" s="79"/>
      <c r="P176" s="202">
        <f>O176*H176</f>
        <v>0</v>
      </c>
      <c r="Q176" s="202">
        <v>0.43280000000000002</v>
      </c>
      <c r="R176" s="202">
        <f>Q176*H176</f>
        <v>2.8132000000000001</v>
      </c>
      <c r="S176" s="202">
        <v>0</v>
      </c>
      <c r="T176" s="203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4" t="s">
        <v>184</v>
      </c>
      <c r="AT176" s="204" t="s">
        <v>180</v>
      </c>
      <c r="AU176" s="204" t="s">
        <v>155</v>
      </c>
      <c r="AY176" s="16" t="s">
        <v>177</v>
      </c>
      <c r="BE176" s="205">
        <f>IF(N176="základná",J176,0)</f>
        <v>0</v>
      </c>
      <c r="BF176" s="205">
        <f>IF(N176="znížená",J176,0)</f>
        <v>0</v>
      </c>
      <c r="BG176" s="205">
        <f>IF(N176="zákl. prenesená",J176,0)</f>
        <v>0</v>
      </c>
      <c r="BH176" s="205">
        <f>IF(N176="zníž. prenesená",J176,0)</f>
        <v>0</v>
      </c>
      <c r="BI176" s="205">
        <f>IF(N176="nulová",J176,0)</f>
        <v>0</v>
      </c>
      <c r="BJ176" s="16" t="s">
        <v>155</v>
      </c>
      <c r="BK176" s="206">
        <f>ROUND(I176*H176,3)</f>
        <v>0</v>
      </c>
      <c r="BL176" s="16" t="s">
        <v>184</v>
      </c>
      <c r="BM176" s="204" t="s">
        <v>4261</v>
      </c>
    </row>
    <row r="177" s="2" customFormat="1" ht="37.8" customHeight="1">
      <c r="A177" s="35"/>
      <c r="B177" s="157"/>
      <c r="C177" s="193" t="s">
        <v>301</v>
      </c>
      <c r="D177" s="193" t="s">
        <v>180</v>
      </c>
      <c r="E177" s="194" t="s">
        <v>4262</v>
      </c>
      <c r="F177" s="195" t="s">
        <v>4263</v>
      </c>
      <c r="G177" s="196" t="s">
        <v>183</v>
      </c>
      <c r="H177" s="197">
        <v>6.5</v>
      </c>
      <c r="I177" s="198"/>
      <c r="J177" s="197">
        <f>ROUND(I177*H177,3)</f>
        <v>0</v>
      </c>
      <c r="K177" s="199"/>
      <c r="L177" s="36"/>
      <c r="M177" s="200" t="s">
        <v>1</v>
      </c>
      <c r="N177" s="201" t="s">
        <v>40</v>
      </c>
      <c r="O177" s="79"/>
      <c r="P177" s="202">
        <f>O177*H177</f>
        <v>0</v>
      </c>
      <c r="Q177" s="202">
        <v>0.39560923076923099</v>
      </c>
      <c r="R177" s="202">
        <f>Q177*H177</f>
        <v>2.5714600000000014</v>
      </c>
      <c r="S177" s="202">
        <v>0</v>
      </c>
      <c r="T177" s="203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4" t="s">
        <v>184</v>
      </c>
      <c r="AT177" s="204" t="s">
        <v>180</v>
      </c>
      <c r="AU177" s="204" t="s">
        <v>155</v>
      </c>
      <c r="AY177" s="16" t="s">
        <v>177</v>
      </c>
      <c r="BE177" s="205">
        <f>IF(N177="základná",J177,0)</f>
        <v>0</v>
      </c>
      <c r="BF177" s="205">
        <f>IF(N177="znížená",J177,0)</f>
        <v>0</v>
      </c>
      <c r="BG177" s="205">
        <f>IF(N177="zákl. prenesená",J177,0)</f>
        <v>0</v>
      </c>
      <c r="BH177" s="205">
        <f>IF(N177="zníž. prenesená",J177,0)</f>
        <v>0</v>
      </c>
      <c r="BI177" s="205">
        <f>IF(N177="nulová",J177,0)</f>
        <v>0</v>
      </c>
      <c r="BJ177" s="16" t="s">
        <v>155</v>
      </c>
      <c r="BK177" s="206">
        <f>ROUND(I177*H177,3)</f>
        <v>0</v>
      </c>
      <c r="BL177" s="16" t="s">
        <v>184</v>
      </c>
      <c r="BM177" s="204" t="s">
        <v>4264</v>
      </c>
    </row>
    <row r="178" s="2" customFormat="1" ht="37.8" customHeight="1">
      <c r="A178" s="35"/>
      <c r="B178" s="157"/>
      <c r="C178" s="193" t="s">
        <v>309</v>
      </c>
      <c r="D178" s="193" t="s">
        <v>180</v>
      </c>
      <c r="E178" s="194" t="s">
        <v>4265</v>
      </c>
      <c r="F178" s="195" t="s">
        <v>4266</v>
      </c>
      <c r="G178" s="196" t="s">
        <v>183</v>
      </c>
      <c r="H178" s="197">
        <v>26</v>
      </c>
      <c r="I178" s="198"/>
      <c r="J178" s="197">
        <f>ROUND(I178*H178,3)</f>
        <v>0</v>
      </c>
      <c r="K178" s="199"/>
      <c r="L178" s="36"/>
      <c r="M178" s="200" t="s">
        <v>1</v>
      </c>
      <c r="N178" s="201" t="s">
        <v>40</v>
      </c>
      <c r="O178" s="79"/>
      <c r="P178" s="202">
        <f>O178*H178</f>
        <v>0</v>
      </c>
      <c r="Q178" s="202">
        <v>0.34131</v>
      </c>
      <c r="R178" s="202">
        <f>Q178*H178</f>
        <v>8.8740600000000001</v>
      </c>
      <c r="S178" s="202">
        <v>0</v>
      </c>
      <c r="T178" s="203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4" t="s">
        <v>184</v>
      </c>
      <c r="AT178" s="204" t="s">
        <v>180</v>
      </c>
      <c r="AU178" s="204" t="s">
        <v>155</v>
      </c>
      <c r="AY178" s="16" t="s">
        <v>177</v>
      </c>
      <c r="BE178" s="205">
        <f>IF(N178="základná",J178,0)</f>
        <v>0</v>
      </c>
      <c r="BF178" s="205">
        <f>IF(N178="znížená",J178,0)</f>
        <v>0</v>
      </c>
      <c r="BG178" s="205">
        <f>IF(N178="zákl. prenesená",J178,0)</f>
        <v>0</v>
      </c>
      <c r="BH178" s="205">
        <f>IF(N178="zníž. prenesená",J178,0)</f>
        <v>0</v>
      </c>
      <c r="BI178" s="205">
        <f>IF(N178="nulová",J178,0)</f>
        <v>0</v>
      </c>
      <c r="BJ178" s="16" t="s">
        <v>155</v>
      </c>
      <c r="BK178" s="206">
        <f>ROUND(I178*H178,3)</f>
        <v>0</v>
      </c>
      <c r="BL178" s="16" t="s">
        <v>184</v>
      </c>
      <c r="BM178" s="204" t="s">
        <v>4267</v>
      </c>
    </row>
    <row r="179" s="2" customFormat="1" ht="33" customHeight="1">
      <c r="A179" s="35"/>
      <c r="B179" s="157"/>
      <c r="C179" s="193" t="s">
        <v>314</v>
      </c>
      <c r="D179" s="193" t="s">
        <v>180</v>
      </c>
      <c r="E179" s="194" t="s">
        <v>4268</v>
      </c>
      <c r="F179" s="195" t="s">
        <v>4269</v>
      </c>
      <c r="G179" s="196" t="s">
        <v>183</v>
      </c>
      <c r="H179" s="197">
        <v>26</v>
      </c>
      <c r="I179" s="198"/>
      <c r="J179" s="197">
        <f>ROUND(I179*H179,3)</f>
        <v>0</v>
      </c>
      <c r="K179" s="199"/>
      <c r="L179" s="36"/>
      <c r="M179" s="200" t="s">
        <v>1</v>
      </c>
      <c r="N179" s="201" t="s">
        <v>40</v>
      </c>
      <c r="O179" s="79"/>
      <c r="P179" s="202">
        <f>O179*H179</f>
        <v>0</v>
      </c>
      <c r="Q179" s="202">
        <v>0.126</v>
      </c>
      <c r="R179" s="202">
        <f>Q179*H179</f>
        <v>3.2759999999999998</v>
      </c>
      <c r="S179" s="202">
        <v>0</v>
      </c>
      <c r="T179" s="203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4" t="s">
        <v>184</v>
      </c>
      <c r="AT179" s="204" t="s">
        <v>180</v>
      </c>
      <c r="AU179" s="204" t="s">
        <v>155</v>
      </c>
      <c r="AY179" s="16" t="s">
        <v>177</v>
      </c>
      <c r="BE179" s="205">
        <f>IF(N179="základná",J179,0)</f>
        <v>0</v>
      </c>
      <c r="BF179" s="205">
        <f>IF(N179="znížená",J179,0)</f>
        <v>0</v>
      </c>
      <c r="BG179" s="205">
        <f>IF(N179="zákl. prenesená",J179,0)</f>
        <v>0</v>
      </c>
      <c r="BH179" s="205">
        <f>IF(N179="zníž. prenesená",J179,0)</f>
        <v>0</v>
      </c>
      <c r="BI179" s="205">
        <f>IF(N179="nulová",J179,0)</f>
        <v>0</v>
      </c>
      <c r="BJ179" s="16" t="s">
        <v>155</v>
      </c>
      <c r="BK179" s="206">
        <f>ROUND(I179*H179,3)</f>
        <v>0</v>
      </c>
      <c r="BL179" s="16" t="s">
        <v>184</v>
      </c>
      <c r="BM179" s="204" t="s">
        <v>4270</v>
      </c>
    </row>
    <row r="180" s="12" customFormat="1" ht="22.8" customHeight="1">
      <c r="A180" s="12"/>
      <c r="B180" s="180"/>
      <c r="C180" s="12"/>
      <c r="D180" s="181" t="s">
        <v>73</v>
      </c>
      <c r="E180" s="191" t="s">
        <v>209</v>
      </c>
      <c r="F180" s="191" t="s">
        <v>4271</v>
      </c>
      <c r="G180" s="12"/>
      <c r="H180" s="12"/>
      <c r="I180" s="183"/>
      <c r="J180" s="192">
        <f>BK180</f>
        <v>0</v>
      </c>
      <c r="K180" s="12"/>
      <c r="L180" s="180"/>
      <c r="M180" s="185"/>
      <c r="N180" s="186"/>
      <c r="O180" s="186"/>
      <c r="P180" s="187">
        <f>SUM(P181:P258)</f>
        <v>0</v>
      </c>
      <c r="Q180" s="186"/>
      <c r="R180" s="187">
        <f>SUM(R181:R258)</f>
        <v>1.6308500000000001</v>
      </c>
      <c r="S180" s="186"/>
      <c r="T180" s="188">
        <f>SUM(T181:T258)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181" t="s">
        <v>82</v>
      </c>
      <c r="AT180" s="189" t="s">
        <v>73</v>
      </c>
      <c r="AU180" s="189" t="s">
        <v>82</v>
      </c>
      <c r="AY180" s="181" t="s">
        <v>177</v>
      </c>
      <c r="BK180" s="190">
        <f>SUM(BK181:BK258)</f>
        <v>0</v>
      </c>
    </row>
    <row r="181" s="2" customFormat="1" ht="24.15" customHeight="1">
      <c r="A181" s="35"/>
      <c r="B181" s="157"/>
      <c r="C181" s="193" t="s">
        <v>318</v>
      </c>
      <c r="D181" s="193" t="s">
        <v>180</v>
      </c>
      <c r="E181" s="194" t="s">
        <v>4272</v>
      </c>
      <c r="F181" s="195" t="s">
        <v>4273</v>
      </c>
      <c r="G181" s="196" t="s">
        <v>258</v>
      </c>
      <c r="H181" s="197">
        <v>12</v>
      </c>
      <c r="I181" s="198"/>
      <c r="J181" s="197">
        <f>ROUND(I181*H181,3)</f>
        <v>0</v>
      </c>
      <c r="K181" s="199"/>
      <c r="L181" s="36"/>
      <c r="M181" s="200" t="s">
        <v>1</v>
      </c>
      <c r="N181" s="201" t="s">
        <v>40</v>
      </c>
      <c r="O181" s="79"/>
      <c r="P181" s="202">
        <f>O181*H181</f>
        <v>0</v>
      </c>
      <c r="Q181" s="202">
        <v>0.00382</v>
      </c>
      <c r="R181" s="202">
        <f>Q181*H181</f>
        <v>0.045839999999999999</v>
      </c>
      <c r="S181" s="202">
        <v>0</v>
      </c>
      <c r="T181" s="203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4" t="s">
        <v>184</v>
      </c>
      <c r="AT181" s="204" t="s">
        <v>180</v>
      </c>
      <c r="AU181" s="204" t="s">
        <v>155</v>
      </c>
      <c r="AY181" s="16" t="s">
        <v>177</v>
      </c>
      <c r="BE181" s="205">
        <f>IF(N181="základná",J181,0)</f>
        <v>0</v>
      </c>
      <c r="BF181" s="205">
        <f>IF(N181="znížená",J181,0)</f>
        <v>0</v>
      </c>
      <c r="BG181" s="205">
        <f>IF(N181="zákl. prenesená",J181,0)</f>
        <v>0</v>
      </c>
      <c r="BH181" s="205">
        <f>IF(N181="zníž. prenesená",J181,0)</f>
        <v>0</v>
      </c>
      <c r="BI181" s="205">
        <f>IF(N181="nulová",J181,0)</f>
        <v>0</v>
      </c>
      <c r="BJ181" s="16" t="s">
        <v>155</v>
      </c>
      <c r="BK181" s="206">
        <f>ROUND(I181*H181,3)</f>
        <v>0</v>
      </c>
      <c r="BL181" s="16" t="s">
        <v>184</v>
      </c>
      <c r="BM181" s="204" t="s">
        <v>4274</v>
      </c>
    </row>
    <row r="182" s="2" customFormat="1" ht="33" customHeight="1">
      <c r="A182" s="35"/>
      <c r="B182" s="157"/>
      <c r="C182" s="212" t="s">
        <v>322</v>
      </c>
      <c r="D182" s="212" t="s">
        <v>439</v>
      </c>
      <c r="E182" s="213" t="s">
        <v>4275</v>
      </c>
      <c r="F182" s="214" t="s">
        <v>4276</v>
      </c>
      <c r="G182" s="215" t="s">
        <v>258</v>
      </c>
      <c r="H182" s="216">
        <v>1</v>
      </c>
      <c r="I182" s="217"/>
      <c r="J182" s="216">
        <f>ROUND(I182*H182,3)</f>
        <v>0</v>
      </c>
      <c r="K182" s="218"/>
      <c r="L182" s="219"/>
      <c r="M182" s="220" t="s">
        <v>1</v>
      </c>
      <c r="N182" s="221" t="s">
        <v>40</v>
      </c>
      <c r="O182" s="79"/>
      <c r="P182" s="202">
        <f>O182*H182</f>
        <v>0</v>
      </c>
      <c r="Q182" s="202">
        <v>0.01</v>
      </c>
      <c r="R182" s="202">
        <f>Q182*H182</f>
        <v>0.01</v>
      </c>
      <c r="S182" s="202">
        <v>0</v>
      </c>
      <c r="T182" s="203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4" t="s">
        <v>209</v>
      </c>
      <c r="AT182" s="204" t="s">
        <v>439</v>
      </c>
      <c r="AU182" s="204" t="s">
        <v>155</v>
      </c>
      <c r="AY182" s="16" t="s">
        <v>177</v>
      </c>
      <c r="BE182" s="205">
        <f>IF(N182="základná",J182,0)</f>
        <v>0</v>
      </c>
      <c r="BF182" s="205">
        <f>IF(N182="znížená",J182,0)</f>
        <v>0</v>
      </c>
      <c r="BG182" s="205">
        <f>IF(N182="zákl. prenesená",J182,0)</f>
        <v>0</v>
      </c>
      <c r="BH182" s="205">
        <f>IF(N182="zníž. prenesená",J182,0)</f>
        <v>0</v>
      </c>
      <c r="BI182" s="205">
        <f>IF(N182="nulová",J182,0)</f>
        <v>0</v>
      </c>
      <c r="BJ182" s="16" t="s">
        <v>155</v>
      </c>
      <c r="BK182" s="206">
        <f>ROUND(I182*H182,3)</f>
        <v>0</v>
      </c>
      <c r="BL182" s="16" t="s">
        <v>184</v>
      </c>
      <c r="BM182" s="204" t="s">
        <v>4277</v>
      </c>
    </row>
    <row r="183" s="2" customFormat="1" ht="33" customHeight="1">
      <c r="A183" s="35"/>
      <c r="B183" s="157"/>
      <c r="C183" s="212" t="s">
        <v>326</v>
      </c>
      <c r="D183" s="212" t="s">
        <v>439</v>
      </c>
      <c r="E183" s="213" t="s">
        <v>4278</v>
      </c>
      <c r="F183" s="214" t="s">
        <v>4279</v>
      </c>
      <c r="G183" s="215" t="s">
        <v>258</v>
      </c>
      <c r="H183" s="216">
        <v>1</v>
      </c>
      <c r="I183" s="217"/>
      <c r="J183" s="216">
        <f>ROUND(I183*H183,3)</f>
        <v>0</v>
      </c>
      <c r="K183" s="218"/>
      <c r="L183" s="219"/>
      <c r="M183" s="220" t="s">
        <v>1</v>
      </c>
      <c r="N183" s="221" t="s">
        <v>40</v>
      </c>
      <c r="O183" s="79"/>
      <c r="P183" s="202">
        <f>O183*H183</f>
        <v>0</v>
      </c>
      <c r="Q183" s="202">
        <v>0.0064999999999999997</v>
      </c>
      <c r="R183" s="202">
        <f>Q183*H183</f>
        <v>0.0064999999999999997</v>
      </c>
      <c r="S183" s="202">
        <v>0</v>
      </c>
      <c r="T183" s="203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4" t="s">
        <v>209</v>
      </c>
      <c r="AT183" s="204" t="s">
        <v>439</v>
      </c>
      <c r="AU183" s="204" t="s">
        <v>155</v>
      </c>
      <c r="AY183" s="16" t="s">
        <v>177</v>
      </c>
      <c r="BE183" s="205">
        <f>IF(N183="základná",J183,0)</f>
        <v>0</v>
      </c>
      <c r="BF183" s="205">
        <f>IF(N183="znížená",J183,0)</f>
        <v>0</v>
      </c>
      <c r="BG183" s="205">
        <f>IF(N183="zákl. prenesená",J183,0)</f>
        <v>0</v>
      </c>
      <c r="BH183" s="205">
        <f>IF(N183="zníž. prenesená",J183,0)</f>
        <v>0</v>
      </c>
      <c r="BI183" s="205">
        <f>IF(N183="nulová",J183,0)</f>
        <v>0</v>
      </c>
      <c r="BJ183" s="16" t="s">
        <v>155</v>
      </c>
      <c r="BK183" s="206">
        <f>ROUND(I183*H183,3)</f>
        <v>0</v>
      </c>
      <c r="BL183" s="16" t="s">
        <v>184</v>
      </c>
      <c r="BM183" s="204" t="s">
        <v>4280</v>
      </c>
    </row>
    <row r="184" s="2" customFormat="1" ht="33" customHeight="1">
      <c r="A184" s="35"/>
      <c r="B184" s="157"/>
      <c r="C184" s="212" t="s">
        <v>330</v>
      </c>
      <c r="D184" s="212" t="s">
        <v>439</v>
      </c>
      <c r="E184" s="213" t="s">
        <v>4281</v>
      </c>
      <c r="F184" s="214" t="s">
        <v>4282</v>
      </c>
      <c r="G184" s="215" t="s">
        <v>258</v>
      </c>
      <c r="H184" s="216">
        <v>1</v>
      </c>
      <c r="I184" s="217"/>
      <c r="J184" s="216">
        <f>ROUND(I184*H184,3)</f>
        <v>0</v>
      </c>
      <c r="K184" s="218"/>
      <c r="L184" s="219"/>
      <c r="M184" s="220" t="s">
        <v>1</v>
      </c>
      <c r="N184" s="221" t="s">
        <v>40</v>
      </c>
      <c r="O184" s="79"/>
      <c r="P184" s="202">
        <f>O184*H184</f>
        <v>0</v>
      </c>
      <c r="Q184" s="202">
        <v>0.016</v>
      </c>
      <c r="R184" s="202">
        <f>Q184*H184</f>
        <v>0.016</v>
      </c>
      <c r="S184" s="202">
        <v>0</v>
      </c>
      <c r="T184" s="203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4" t="s">
        <v>209</v>
      </c>
      <c r="AT184" s="204" t="s">
        <v>439</v>
      </c>
      <c r="AU184" s="204" t="s">
        <v>155</v>
      </c>
      <c r="AY184" s="16" t="s">
        <v>177</v>
      </c>
      <c r="BE184" s="205">
        <f>IF(N184="základná",J184,0)</f>
        <v>0</v>
      </c>
      <c r="BF184" s="205">
        <f>IF(N184="znížená",J184,0)</f>
        <v>0</v>
      </c>
      <c r="BG184" s="205">
        <f>IF(N184="zákl. prenesená",J184,0)</f>
        <v>0</v>
      </c>
      <c r="BH184" s="205">
        <f>IF(N184="zníž. prenesená",J184,0)</f>
        <v>0</v>
      </c>
      <c r="BI184" s="205">
        <f>IF(N184="nulová",J184,0)</f>
        <v>0</v>
      </c>
      <c r="BJ184" s="16" t="s">
        <v>155</v>
      </c>
      <c r="BK184" s="206">
        <f>ROUND(I184*H184,3)</f>
        <v>0</v>
      </c>
      <c r="BL184" s="16" t="s">
        <v>184</v>
      </c>
      <c r="BM184" s="204" t="s">
        <v>4283</v>
      </c>
    </row>
    <row r="185" s="2" customFormat="1" ht="33" customHeight="1">
      <c r="A185" s="35"/>
      <c r="B185" s="157"/>
      <c r="C185" s="212" t="s">
        <v>336</v>
      </c>
      <c r="D185" s="212" t="s">
        <v>439</v>
      </c>
      <c r="E185" s="213" t="s">
        <v>4284</v>
      </c>
      <c r="F185" s="214" t="s">
        <v>4285</v>
      </c>
      <c r="G185" s="215" t="s">
        <v>258</v>
      </c>
      <c r="H185" s="216">
        <v>1</v>
      </c>
      <c r="I185" s="217"/>
      <c r="J185" s="216">
        <f>ROUND(I185*H185,3)</f>
        <v>0</v>
      </c>
      <c r="K185" s="218"/>
      <c r="L185" s="219"/>
      <c r="M185" s="220" t="s">
        <v>1</v>
      </c>
      <c r="N185" s="221" t="s">
        <v>40</v>
      </c>
      <c r="O185" s="79"/>
      <c r="P185" s="202">
        <f>O185*H185</f>
        <v>0</v>
      </c>
      <c r="Q185" s="202">
        <v>0.019</v>
      </c>
      <c r="R185" s="202">
        <f>Q185*H185</f>
        <v>0.019</v>
      </c>
      <c r="S185" s="202">
        <v>0</v>
      </c>
      <c r="T185" s="203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4" t="s">
        <v>209</v>
      </c>
      <c r="AT185" s="204" t="s">
        <v>439</v>
      </c>
      <c r="AU185" s="204" t="s">
        <v>155</v>
      </c>
      <c r="AY185" s="16" t="s">
        <v>177</v>
      </c>
      <c r="BE185" s="205">
        <f>IF(N185="základná",J185,0)</f>
        <v>0</v>
      </c>
      <c r="BF185" s="205">
        <f>IF(N185="znížená",J185,0)</f>
        <v>0</v>
      </c>
      <c r="BG185" s="205">
        <f>IF(N185="zákl. prenesená",J185,0)</f>
        <v>0</v>
      </c>
      <c r="BH185" s="205">
        <f>IF(N185="zníž. prenesená",J185,0)</f>
        <v>0</v>
      </c>
      <c r="BI185" s="205">
        <f>IF(N185="nulová",J185,0)</f>
        <v>0</v>
      </c>
      <c r="BJ185" s="16" t="s">
        <v>155</v>
      </c>
      <c r="BK185" s="206">
        <f>ROUND(I185*H185,3)</f>
        <v>0</v>
      </c>
      <c r="BL185" s="16" t="s">
        <v>184</v>
      </c>
      <c r="BM185" s="204" t="s">
        <v>4286</v>
      </c>
    </row>
    <row r="186" s="2" customFormat="1" ht="33" customHeight="1">
      <c r="A186" s="35"/>
      <c r="B186" s="157"/>
      <c r="C186" s="212" t="s">
        <v>342</v>
      </c>
      <c r="D186" s="212" t="s">
        <v>439</v>
      </c>
      <c r="E186" s="213" t="s">
        <v>4287</v>
      </c>
      <c r="F186" s="214" t="s">
        <v>4288</v>
      </c>
      <c r="G186" s="215" t="s">
        <v>258</v>
      </c>
      <c r="H186" s="216">
        <v>1</v>
      </c>
      <c r="I186" s="217"/>
      <c r="J186" s="216">
        <f>ROUND(I186*H186,3)</f>
        <v>0</v>
      </c>
      <c r="K186" s="218"/>
      <c r="L186" s="219"/>
      <c r="M186" s="220" t="s">
        <v>1</v>
      </c>
      <c r="N186" s="221" t="s">
        <v>40</v>
      </c>
      <c r="O186" s="79"/>
      <c r="P186" s="202">
        <f>O186*H186</f>
        <v>0</v>
      </c>
      <c r="Q186" s="202">
        <v>0.0099000000000000008</v>
      </c>
      <c r="R186" s="202">
        <f>Q186*H186</f>
        <v>0.0099000000000000008</v>
      </c>
      <c r="S186" s="202">
        <v>0</v>
      </c>
      <c r="T186" s="203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4" t="s">
        <v>209</v>
      </c>
      <c r="AT186" s="204" t="s">
        <v>439</v>
      </c>
      <c r="AU186" s="204" t="s">
        <v>155</v>
      </c>
      <c r="AY186" s="16" t="s">
        <v>177</v>
      </c>
      <c r="BE186" s="205">
        <f>IF(N186="základná",J186,0)</f>
        <v>0</v>
      </c>
      <c r="BF186" s="205">
        <f>IF(N186="znížená",J186,0)</f>
        <v>0</v>
      </c>
      <c r="BG186" s="205">
        <f>IF(N186="zákl. prenesená",J186,0)</f>
        <v>0</v>
      </c>
      <c r="BH186" s="205">
        <f>IF(N186="zníž. prenesená",J186,0)</f>
        <v>0</v>
      </c>
      <c r="BI186" s="205">
        <f>IF(N186="nulová",J186,0)</f>
        <v>0</v>
      </c>
      <c r="BJ186" s="16" t="s">
        <v>155</v>
      </c>
      <c r="BK186" s="206">
        <f>ROUND(I186*H186,3)</f>
        <v>0</v>
      </c>
      <c r="BL186" s="16" t="s">
        <v>184</v>
      </c>
      <c r="BM186" s="204" t="s">
        <v>4289</v>
      </c>
    </row>
    <row r="187" s="2" customFormat="1" ht="33" customHeight="1">
      <c r="A187" s="35"/>
      <c r="B187" s="157"/>
      <c r="C187" s="212" t="s">
        <v>346</v>
      </c>
      <c r="D187" s="212" t="s">
        <v>439</v>
      </c>
      <c r="E187" s="213" t="s">
        <v>4290</v>
      </c>
      <c r="F187" s="214" t="s">
        <v>4291</v>
      </c>
      <c r="G187" s="215" t="s">
        <v>258</v>
      </c>
      <c r="H187" s="216">
        <v>2</v>
      </c>
      <c r="I187" s="217"/>
      <c r="J187" s="216">
        <f>ROUND(I187*H187,3)</f>
        <v>0</v>
      </c>
      <c r="K187" s="218"/>
      <c r="L187" s="219"/>
      <c r="M187" s="220" t="s">
        <v>1</v>
      </c>
      <c r="N187" s="221" t="s">
        <v>40</v>
      </c>
      <c r="O187" s="79"/>
      <c r="P187" s="202">
        <f>O187*H187</f>
        <v>0</v>
      </c>
      <c r="Q187" s="202">
        <v>0.0025999999999999999</v>
      </c>
      <c r="R187" s="202">
        <f>Q187*H187</f>
        <v>0.0051999999999999998</v>
      </c>
      <c r="S187" s="202">
        <v>0</v>
      </c>
      <c r="T187" s="203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04" t="s">
        <v>209</v>
      </c>
      <c r="AT187" s="204" t="s">
        <v>439</v>
      </c>
      <c r="AU187" s="204" t="s">
        <v>155</v>
      </c>
      <c r="AY187" s="16" t="s">
        <v>177</v>
      </c>
      <c r="BE187" s="205">
        <f>IF(N187="základná",J187,0)</f>
        <v>0</v>
      </c>
      <c r="BF187" s="205">
        <f>IF(N187="znížená",J187,0)</f>
        <v>0</v>
      </c>
      <c r="BG187" s="205">
        <f>IF(N187="zákl. prenesená",J187,0)</f>
        <v>0</v>
      </c>
      <c r="BH187" s="205">
        <f>IF(N187="zníž. prenesená",J187,0)</f>
        <v>0</v>
      </c>
      <c r="BI187" s="205">
        <f>IF(N187="nulová",J187,0)</f>
        <v>0</v>
      </c>
      <c r="BJ187" s="16" t="s">
        <v>155</v>
      </c>
      <c r="BK187" s="206">
        <f>ROUND(I187*H187,3)</f>
        <v>0</v>
      </c>
      <c r="BL187" s="16" t="s">
        <v>184</v>
      </c>
      <c r="BM187" s="204" t="s">
        <v>4292</v>
      </c>
    </row>
    <row r="188" s="2" customFormat="1" ht="24.15" customHeight="1">
      <c r="A188" s="35"/>
      <c r="B188" s="157"/>
      <c r="C188" s="212" t="s">
        <v>350</v>
      </c>
      <c r="D188" s="212" t="s">
        <v>439</v>
      </c>
      <c r="E188" s="213" t="s">
        <v>4293</v>
      </c>
      <c r="F188" s="214" t="s">
        <v>4294</v>
      </c>
      <c r="G188" s="215" t="s">
        <v>258</v>
      </c>
      <c r="H188" s="216">
        <v>2</v>
      </c>
      <c r="I188" s="217"/>
      <c r="J188" s="216">
        <f>ROUND(I188*H188,3)</f>
        <v>0</v>
      </c>
      <c r="K188" s="218"/>
      <c r="L188" s="219"/>
      <c r="M188" s="220" t="s">
        <v>1</v>
      </c>
      <c r="N188" s="221" t="s">
        <v>40</v>
      </c>
      <c r="O188" s="79"/>
      <c r="P188" s="202">
        <f>O188*H188</f>
        <v>0</v>
      </c>
      <c r="Q188" s="202">
        <v>0.0070000000000000001</v>
      </c>
      <c r="R188" s="202">
        <f>Q188*H188</f>
        <v>0.014</v>
      </c>
      <c r="S188" s="202">
        <v>0</v>
      </c>
      <c r="T188" s="203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4" t="s">
        <v>209</v>
      </c>
      <c r="AT188" s="204" t="s">
        <v>439</v>
      </c>
      <c r="AU188" s="204" t="s">
        <v>155</v>
      </c>
      <c r="AY188" s="16" t="s">
        <v>177</v>
      </c>
      <c r="BE188" s="205">
        <f>IF(N188="základná",J188,0)</f>
        <v>0</v>
      </c>
      <c r="BF188" s="205">
        <f>IF(N188="znížená",J188,0)</f>
        <v>0</v>
      </c>
      <c r="BG188" s="205">
        <f>IF(N188="zákl. prenesená",J188,0)</f>
        <v>0</v>
      </c>
      <c r="BH188" s="205">
        <f>IF(N188="zníž. prenesená",J188,0)</f>
        <v>0</v>
      </c>
      <c r="BI188" s="205">
        <f>IF(N188="nulová",J188,0)</f>
        <v>0</v>
      </c>
      <c r="BJ188" s="16" t="s">
        <v>155</v>
      </c>
      <c r="BK188" s="206">
        <f>ROUND(I188*H188,3)</f>
        <v>0</v>
      </c>
      <c r="BL188" s="16" t="s">
        <v>184</v>
      </c>
      <c r="BM188" s="204" t="s">
        <v>4295</v>
      </c>
    </row>
    <row r="189" s="2" customFormat="1" ht="33" customHeight="1">
      <c r="A189" s="35"/>
      <c r="B189" s="157"/>
      <c r="C189" s="212" t="s">
        <v>356</v>
      </c>
      <c r="D189" s="212" t="s">
        <v>439</v>
      </c>
      <c r="E189" s="213" t="s">
        <v>4296</v>
      </c>
      <c r="F189" s="214" t="s">
        <v>4297</v>
      </c>
      <c r="G189" s="215" t="s">
        <v>258</v>
      </c>
      <c r="H189" s="216">
        <v>1</v>
      </c>
      <c r="I189" s="217"/>
      <c r="J189" s="216">
        <f>ROUND(I189*H189,3)</f>
        <v>0</v>
      </c>
      <c r="K189" s="218"/>
      <c r="L189" s="219"/>
      <c r="M189" s="220" t="s">
        <v>1</v>
      </c>
      <c r="N189" s="221" t="s">
        <v>40</v>
      </c>
      <c r="O189" s="79"/>
      <c r="P189" s="202">
        <f>O189*H189</f>
        <v>0</v>
      </c>
      <c r="Q189" s="202">
        <v>0.010999999999999999</v>
      </c>
      <c r="R189" s="202">
        <f>Q189*H189</f>
        <v>0.010999999999999999</v>
      </c>
      <c r="S189" s="202">
        <v>0</v>
      </c>
      <c r="T189" s="203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4" t="s">
        <v>209</v>
      </c>
      <c r="AT189" s="204" t="s">
        <v>439</v>
      </c>
      <c r="AU189" s="204" t="s">
        <v>155</v>
      </c>
      <c r="AY189" s="16" t="s">
        <v>177</v>
      </c>
      <c r="BE189" s="205">
        <f>IF(N189="základná",J189,0)</f>
        <v>0</v>
      </c>
      <c r="BF189" s="205">
        <f>IF(N189="znížená",J189,0)</f>
        <v>0</v>
      </c>
      <c r="BG189" s="205">
        <f>IF(N189="zákl. prenesená",J189,0)</f>
        <v>0</v>
      </c>
      <c r="BH189" s="205">
        <f>IF(N189="zníž. prenesená",J189,0)</f>
        <v>0</v>
      </c>
      <c r="BI189" s="205">
        <f>IF(N189="nulová",J189,0)</f>
        <v>0</v>
      </c>
      <c r="BJ189" s="16" t="s">
        <v>155</v>
      </c>
      <c r="BK189" s="206">
        <f>ROUND(I189*H189,3)</f>
        <v>0</v>
      </c>
      <c r="BL189" s="16" t="s">
        <v>184</v>
      </c>
      <c r="BM189" s="204" t="s">
        <v>4298</v>
      </c>
    </row>
    <row r="190" s="2" customFormat="1" ht="37.8" customHeight="1">
      <c r="A190" s="35"/>
      <c r="B190" s="157"/>
      <c r="C190" s="212" t="s">
        <v>362</v>
      </c>
      <c r="D190" s="212" t="s">
        <v>439</v>
      </c>
      <c r="E190" s="213" t="s">
        <v>4299</v>
      </c>
      <c r="F190" s="214" t="s">
        <v>4300</v>
      </c>
      <c r="G190" s="215" t="s">
        <v>258</v>
      </c>
      <c r="H190" s="216">
        <v>1</v>
      </c>
      <c r="I190" s="217"/>
      <c r="J190" s="216">
        <f>ROUND(I190*H190,3)</f>
        <v>0</v>
      </c>
      <c r="K190" s="218"/>
      <c r="L190" s="219"/>
      <c r="M190" s="220" t="s">
        <v>1</v>
      </c>
      <c r="N190" s="221" t="s">
        <v>40</v>
      </c>
      <c r="O190" s="79"/>
      <c r="P190" s="202">
        <f>O190*H190</f>
        <v>0</v>
      </c>
      <c r="Q190" s="202">
        <v>0.0028</v>
      </c>
      <c r="R190" s="202">
        <f>Q190*H190</f>
        <v>0.0028</v>
      </c>
      <c r="S190" s="202">
        <v>0</v>
      </c>
      <c r="T190" s="203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04" t="s">
        <v>209</v>
      </c>
      <c r="AT190" s="204" t="s">
        <v>439</v>
      </c>
      <c r="AU190" s="204" t="s">
        <v>155</v>
      </c>
      <c r="AY190" s="16" t="s">
        <v>177</v>
      </c>
      <c r="BE190" s="205">
        <f>IF(N190="základná",J190,0)</f>
        <v>0</v>
      </c>
      <c r="BF190" s="205">
        <f>IF(N190="znížená",J190,0)</f>
        <v>0</v>
      </c>
      <c r="BG190" s="205">
        <f>IF(N190="zákl. prenesená",J190,0)</f>
        <v>0</v>
      </c>
      <c r="BH190" s="205">
        <f>IF(N190="zníž. prenesená",J190,0)</f>
        <v>0</v>
      </c>
      <c r="BI190" s="205">
        <f>IF(N190="nulová",J190,0)</f>
        <v>0</v>
      </c>
      <c r="BJ190" s="16" t="s">
        <v>155</v>
      </c>
      <c r="BK190" s="206">
        <f>ROUND(I190*H190,3)</f>
        <v>0</v>
      </c>
      <c r="BL190" s="16" t="s">
        <v>184</v>
      </c>
      <c r="BM190" s="204" t="s">
        <v>4301</v>
      </c>
    </row>
    <row r="191" s="2" customFormat="1" ht="24.15" customHeight="1">
      <c r="A191" s="35"/>
      <c r="B191" s="157"/>
      <c r="C191" s="212" t="s">
        <v>366</v>
      </c>
      <c r="D191" s="212" t="s">
        <v>439</v>
      </c>
      <c r="E191" s="213" t="s">
        <v>4302</v>
      </c>
      <c r="F191" s="214" t="s">
        <v>4303</v>
      </c>
      <c r="G191" s="215" t="s">
        <v>258</v>
      </c>
      <c r="H191" s="216">
        <v>1</v>
      </c>
      <c r="I191" s="217"/>
      <c r="J191" s="216">
        <f>ROUND(I191*H191,3)</f>
        <v>0</v>
      </c>
      <c r="K191" s="218"/>
      <c r="L191" s="219"/>
      <c r="M191" s="220" t="s">
        <v>1</v>
      </c>
      <c r="N191" s="221" t="s">
        <v>40</v>
      </c>
      <c r="O191" s="79"/>
      <c r="P191" s="202">
        <f>O191*H191</f>
        <v>0</v>
      </c>
      <c r="Q191" s="202">
        <v>0.010999999999999999</v>
      </c>
      <c r="R191" s="202">
        <f>Q191*H191</f>
        <v>0.010999999999999999</v>
      </c>
      <c r="S191" s="202">
        <v>0</v>
      </c>
      <c r="T191" s="203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04" t="s">
        <v>209</v>
      </c>
      <c r="AT191" s="204" t="s">
        <v>439</v>
      </c>
      <c r="AU191" s="204" t="s">
        <v>155</v>
      </c>
      <c r="AY191" s="16" t="s">
        <v>177</v>
      </c>
      <c r="BE191" s="205">
        <f>IF(N191="základná",J191,0)</f>
        <v>0</v>
      </c>
      <c r="BF191" s="205">
        <f>IF(N191="znížená",J191,0)</f>
        <v>0</v>
      </c>
      <c r="BG191" s="205">
        <f>IF(N191="zákl. prenesená",J191,0)</f>
        <v>0</v>
      </c>
      <c r="BH191" s="205">
        <f>IF(N191="zníž. prenesená",J191,0)</f>
        <v>0</v>
      </c>
      <c r="BI191" s="205">
        <f>IF(N191="nulová",J191,0)</f>
        <v>0</v>
      </c>
      <c r="BJ191" s="16" t="s">
        <v>155</v>
      </c>
      <c r="BK191" s="206">
        <f>ROUND(I191*H191,3)</f>
        <v>0</v>
      </c>
      <c r="BL191" s="16" t="s">
        <v>184</v>
      </c>
      <c r="BM191" s="204" t="s">
        <v>4304</v>
      </c>
    </row>
    <row r="192" s="2" customFormat="1" ht="16.5" customHeight="1">
      <c r="A192" s="35"/>
      <c r="B192" s="157"/>
      <c r="C192" s="212" t="s">
        <v>372</v>
      </c>
      <c r="D192" s="212" t="s">
        <v>439</v>
      </c>
      <c r="E192" s="213" t="s">
        <v>4305</v>
      </c>
      <c r="F192" s="214" t="s">
        <v>4306</v>
      </c>
      <c r="G192" s="215" t="s">
        <v>258</v>
      </c>
      <c r="H192" s="216">
        <v>1</v>
      </c>
      <c r="I192" s="217"/>
      <c r="J192" s="216">
        <f>ROUND(I192*H192,3)</f>
        <v>0</v>
      </c>
      <c r="K192" s="218"/>
      <c r="L192" s="219"/>
      <c r="M192" s="220" t="s">
        <v>1</v>
      </c>
      <c r="N192" s="221" t="s">
        <v>40</v>
      </c>
      <c r="O192" s="79"/>
      <c r="P192" s="202">
        <f>O192*H192</f>
        <v>0</v>
      </c>
      <c r="Q192" s="202">
        <v>0.010999999999999999</v>
      </c>
      <c r="R192" s="202">
        <f>Q192*H192</f>
        <v>0.010999999999999999</v>
      </c>
      <c r="S192" s="202">
        <v>0</v>
      </c>
      <c r="T192" s="203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4" t="s">
        <v>209</v>
      </c>
      <c r="AT192" s="204" t="s">
        <v>439</v>
      </c>
      <c r="AU192" s="204" t="s">
        <v>155</v>
      </c>
      <c r="AY192" s="16" t="s">
        <v>177</v>
      </c>
      <c r="BE192" s="205">
        <f>IF(N192="základná",J192,0)</f>
        <v>0</v>
      </c>
      <c r="BF192" s="205">
        <f>IF(N192="znížená",J192,0)</f>
        <v>0</v>
      </c>
      <c r="BG192" s="205">
        <f>IF(N192="zákl. prenesená",J192,0)</f>
        <v>0</v>
      </c>
      <c r="BH192" s="205">
        <f>IF(N192="zníž. prenesená",J192,0)</f>
        <v>0</v>
      </c>
      <c r="BI192" s="205">
        <f>IF(N192="nulová",J192,0)</f>
        <v>0</v>
      </c>
      <c r="BJ192" s="16" t="s">
        <v>155</v>
      </c>
      <c r="BK192" s="206">
        <f>ROUND(I192*H192,3)</f>
        <v>0</v>
      </c>
      <c r="BL192" s="16" t="s">
        <v>184</v>
      </c>
      <c r="BM192" s="204" t="s">
        <v>4307</v>
      </c>
    </row>
    <row r="193" s="2" customFormat="1" ht="24.15" customHeight="1">
      <c r="A193" s="35"/>
      <c r="B193" s="157"/>
      <c r="C193" s="212" t="s">
        <v>376</v>
      </c>
      <c r="D193" s="212" t="s">
        <v>439</v>
      </c>
      <c r="E193" s="213" t="s">
        <v>4308</v>
      </c>
      <c r="F193" s="214" t="s">
        <v>4309</v>
      </c>
      <c r="G193" s="215" t="s">
        <v>258</v>
      </c>
      <c r="H193" s="216">
        <v>8</v>
      </c>
      <c r="I193" s="217"/>
      <c r="J193" s="216">
        <f>ROUND(I193*H193,3)</f>
        <v>0</v>
      </c>
      <c r="K193" s="218"/>
      <c r="L193" s="219"/>
      <c r="M193" s="220" t="s">
        <v>1</v>
      </c>
      <c r="N193" s="221" t="s">
        <v>40</v>
      </c>
      <c r="O193" s="79"/>
      <c r="P193" s="202">
        <f>O193*H193</f>
        <v>0</v>
      </c>
      <c r="Q193" s="202">
        <v>4.0000000000000003E-05</v>
      </c>
      <c r="R193" s="202">
        <f>Q193*H193</f>
        <v>0.00032000000000000003</v>
      </c>
      <c r="S193" s="202">
        <v>0</v>
      </c>
      <c r="T193" s="203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4" t="s">
        <v>209</v>
      </c>
      <c r="AT193" s="204" t="s">
        <v>439</v>
      </c>
      <c r="AU193" s="204" t="s">
        <v>155</v>
      </c>
      <c r="AY193" s="16" t="s">
        <v>177</v>
      </c>
      <c r="BE193" s="205">
        <f>IF(N193="základná",J193,0)</f>
        <v>0</v>
      </c>
      <c r="BF193" s="205">
        <f>IF(N193="znížená",J193,0)</f>
        <v>0</v>
      </c>
      <c r="BG193" s="205">
        <f>IF(N193="zákl. prenesená",J193,0)</f>
        <v>0</v>
      </c>
      <c r="BH193" s="205">
        <f>IF(N193="zníž. prenesená",J193,0)</f>
        <v>0</v>
      </c>
      <c r="BI193" s="205">
        <f>IF(N193="nulová",J193,0)</f>
        <v>0</v>
      </c>
      <c r="BJ193" s="16" t="s">
        <v>155</v>
      </c>
      <c r="BK193" s="206">
        <f>ROUND(I193*H193,3)</f>
        <v>0</v>
      </c>
      <c r="BL193" s="16" t="s">
        <v>184</v>
      </c>
      <c r="BM193" s="204" t="s">
        <v>4310</v>
      </c>
    </row>
    <row r="194" s="2" customFormat="1" ht="24.15" customHeight="1">
      <c r="A194" s="35"/>
      <c r="B194" s="157"/>
      <c r="C194" s="212" t="s">
        <v>382</v>
      </c>
      <c r="D194" s="212" t="s">
        <v>439</v>
      </c>
      <c r="E194" s="213" t="s">
        <v>4311</v>
      </c>
      <c r="F194" s="214" t="s">
        <v>4312</v>
      </c>
      <c r="G194" s="215" t="s">
        <v>258</v>
      </c>
      <c r="H194" s="216">
        <v>8</v>
      </c>
      <c r="I194" s="217"/>
      <c r="J194" s="216">
        <f>ROUND(I194*H194,3)</f>
        <v>0</v>
      </c>
      <c r="K194" s="218"/>
      <c r="L194" s="219"/>
      <c r="M194" s="220" t="s">
        <v>1</v>
      </c>
      <c r="N194" s="221" t="s">
        <v>40</v>
      </c>
      <c r="O194" s="79"/>
      <c r="P194" s="202">
        <f>O194*H194</f>
        <v>0</v>
      </c>
      <c r="Q194" s="202">
        <v>6.9999999999999994E-05</v>
      </c>
      <c r="R194" s="202">
        <f>Q194*H194</f>
        <v>0.00055999999999999995</v>
      </c>
      <c r="S194" s="202">
        <v>0</v>
      </c>
      <c r="T194" s="203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04" t="s">
        <v>209</v>
      </c>
      <c r="AT194" s="204" t="s">
        <v>439</v>
      </c>
      <c r="AU194" s="204" t="s">
        <v>155</v>
      </c>
      <c r="AY194" s="16" t="s">
        <v>177</v>
      </c>
      <c r="BE194" s="205">
        <f>IF(N194="základná",J194,0)</f>
        <v>0</v>
      </c>
      <c r="BF194" s="205">
        <f>IF(N194="znížená",J194,0)</f>
        <v>0</v>
      </c>
      <c r="BG194" s="205">
        <f>IF(N194="zákl. prenesená",J194,0)</f>
        <v>0</v>
      </c>
      <c r="BH194" s="205">
        <f>IF(N194="zníž. prenesená",J194,0)</f>
        <v>0</v>
      </c>
      <c r="BI194" s="205">
        <f>IF(N194="nulová",J194,0)</f>
        <v>0</v>
      </c>
      <c r="BJ194" s="16" t="s">
        <v>155</v>
      </c>
      <c r="BK194" s="206">
        <f>ROUND(I194*H194,3)</f>
        <v>0</v>
      </c>
      <c r="BL194" s="16" t="s">
        <v>184</v>
      </c>
      <c r="BM194" s="204" t="s">
        <v>4313</v>
      </c>
    </row>
    <row r="195" s="2" customFormat="1" ht="44.25" customHeight="1">
      <c r="A195" s="35"/>
      <c r="B195" s="157"/>
      <c r="C195" s="193" t="s">
        <v>386</v>
      </c>
      <c r="D195" s="193" t="s">
        <v>180</v>
      </c>
      <c r="E195" s="194" t="s">
        <v>4314</v>
      </c>
      <c r="F195" s="195" t="s">
        <v>4315</v>
      </c>
      <c r="G195" s="196" t="s">
        <v>258</v>
      </c>
      <c r="H195" s="197">
        <v>23</v>
      </c>
      <c r="I195" s="198"/>
      <c r="J195" s="197">
        <f>ROUND(I195*H195,3)</f>
        <v>0</v>
      </c>
      <c r="K195" s="199"/>
      <c r="L195" s="36"/>
      <c r="M195" s="200" t="s">
        <v>1</v>
      </c>
      <c r="N195" s="201" t="s">
        <v>40</v>
      </c>
      <c r="O195" s="79"/>
      <c r="P195" s="202">
        <f>O195*H195</f>
        <v>0</v>
      </c>
      <c r="Q195" s="202">
        <v>0</v>
      </c>
      <c r="R195" s="202">
        <f>Q195*H195</f>
        <v>0</v>
      </c>
      <c r="S195" s="202">
        <v>0</v>
      </c>
      <c r="T195" s="203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04" t="s">
        <v>184</v>
      </c>
      <c r="AT195" s="204" t="s">
        <v>180</v>
      </c>
      <c r="AU195" s="204" t="s">
        <v>155</v>
      </c>
      <c r="AY195" s="16" t="s">
        <v>177</v>
      </c>
      <c r="BE195" s="205">
        <f>IF(N195="základná",J195,0)</f>
        <v>0</v>
      </c>
      <c r="BF195" s="205">
        <f>IF(N195="znížená",J195,0)</f>
        <v>0</v>
      </c>
      <c r="BG195" s="205">
        <f>IF(N195="zákl. prenesená",J195,0)</f>
        <v>0</v>
      </c>
      <c r="BH195" s="205">
        <f>IF(N195="zníž. prenesená",J195,0)</f>
        <v>0</v>
      </c>
      <c r="BI195" s="205">
        <f>IF(N195="nulová",J195,0)</f>
        <v>0</v>
      </c>
      <c r="BJ195" s="16" t="s">
        <v>155</v>
      </c>
      <c r="BK195" s="206">
        <f>ROUND(I195*H195,3)</f>
        <v>0</v>
      </c>
      <c r="BL195" s="16" t="s">
        <v>184</v>
      </c>
      <c r="BM195" s="204" t="s">
        <v>4316</v>
      </c>
    </row>
    <row r="196" s="2" customFormat="1" ht="24.15" customHeight="1">
      <c r="A196" s="35"/>
      <c r="B196" s="157"/>
      <c r="C196" s="193" t="s">
        <v>390</v>
      </c>
      <c r="D196" s="193" t="s">
        <v>180</v>
      </c>
      <c r="E196" s="194" t="s">
        <v>4317</v>
      </c>
      <c r="F196" s="195" t="s">
        <v>4318</v>
      </c>
      <c r="G196" s="196" t="s">
        <v>258</v>
      </c>
      <c r="H196" s="197">
        <v>1</v>
      </c>
      <c r="I196" s="198"/>
      <c r="J196" s="197">
        <f>ROUND(I196*H196,3)</f>
        <v>0</v>
      </c>
      <c r="K196" s="199"/>
      <c r="L196" s="36"/>
      <c r="M196" s="200" t="s">
        <v>1</v>
      </c>
      <c r="N196" s="201" t="s">
        <v>40</v>
      </c>
      <c r="O196" s="79"/>
      <c r="P196" s="202">
        <f>O196*H196</f>
        <v>0</v>
      </c>
      <c r="Q196" s="202">
        <v>0.00382</v>
      </c>
      <c r="R196" s="202">
        <f>Q196*H196</f>
        <v>0.00382</v>
      </c>
      <c r="S196" s="202">
        <v>0</v>
      </c>
      <c r="T196" s="203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04" t="s">
        <v>184</v>
      </c>
      <c r="AT196" s="204" t="s">
        <v>180</v>
      </c>
      <c r="AU196" s="204" t="s">
        <v>155</v>
      </c>
      <c r="AY196" s="16" t="s">
        <v>177</v>
      </c>
      <c r="BE196" s="205">
        <f>IF(N196="základná",J196,0)</f>
        <v>0</v>
      </c>
      <c r="BF196" s="205">
        <f>IF(N196="znížená",J196,0)</f>
        <v>0</v>
      </c>
      <c r="BG196" s="205">
        <f>IF(N196="zákl. prenesená",J196,0)</f>
        <v>0</v>
      </c>
      <c r="BH196" s="205">
        <f>IF(N196="zníž. prenesená",J196,0)</f>
        <v>0</v>
      </c>
      <c r="BI196" s="205">
        <f>IF(N196="nulová",J196,0)</f>
        <v>0</v>
      </c>
      <c r="BJ196" s="16" t="s">
        <v>155</v>
      </c>
      <c r="BK196" s="206">
        <f>ROUND(I196*H196,3)</f>
        <v>0</v>
      </c>
      <c r="BL196" s="16" t="s">
        <v>184</v>
      </c>
      <c r="BM196" s="204" t="s">
        <v>4319</v>
      </c>
    </row>
    <row r="197" s="2" customFormat="1" ht="24.15" customHeight="1">
      <c r="A197" s="35"/>
      <c r="B197" s="157"/>
      <c r="C197" s="212" t="s">
        <v>394</v>
      </c>
      <c r="D197" s="212" t="s">
        <v>439</v>
      </c>
      <c r="E197" s="213" t="s">
        <v>4320</v>
      </c>
      <c r="F197" s="214" t="s">
        <v>4321</v>
      </c>
      <c r="G197" s="215" t="s">
        <v>258</v>
      </c>
      <c r="H197" s="216">
        <v>1</v>
      </c>
      <c r="I197" s="217"/>
      <c r="J197" s="216">
        <f>ROUND(I197*H197,3)</f>
        <v>0</v>
      </c>
      <c r="K197" s="218"/>
      <c r="L197" s="219"/>
      <c r="M197" s="220" t="s">
        <v>1</v>
      </c>
      <c r="N197" s="221" t="s">
        <v>40</v>
      </c>
      <c r="O197" s="79"/>
      <c r="P197" s="202">
        <f>O197*H197</f>
        <v>0</v>
      </c>
      <c r="Q197" s="202">
        <v>0.010999999999999999</v>
      </c>
      <c r="R197" s="202">
        <f>Q197*H197</f>
        <v>0.010999999999999999</v>
      </c>
      <c r="S197" s="202">
        <v>0</v>
      </c>
      <c r="T197" s="203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04" t="s">
        <v>209</v>
      </c>
      <c r="AT197" s="204" t="s">
        <v>439</v>
      </c>
      <c r="AU197" s="204" t="s">
        <v>155</v>
      </c>
      <c r="AY197" s="16" t="s">
        <v>177</v>
      </c>
      <c r="BE197" s="205">
        <f>IF(N197="základná",J197,0)</f>
        <v>0</v>
      </c>
      <c r="BF197" s="205">
        <f>IF(N197="znížená",J197,0)</f>
        <v>0</v>
      </c>
      <c r="BG197" s="205">
        <f>IF(N197="zákl. prenesená",J197,0)</f>
        <v>0</v>
      </c>
      <c r="BH197" s="205">
        <f>IF(N197="zníž. prenesená",J197,0)</f>
        <v>0</v>
      </c>
      <c r="BI197" s="205">
        <f>IF(N197="nulová",J197,0)</f>
        <v>0</v>
      </c>
      <c r="BJ197" s="16" t="s">
        <v>155</v>
      </c>
      <c r="BK197" s="206">
        <f>ROUND(I197*H197,3)</f>
        <v>0</v>
      </c>
      <c r="BL197" s="16" t="s">
        <v>184</v>
      </c>
      <c r="BM197" s="204" t="s">
        <v>4322</v>
      </c>
    </row>
    <row r="198" s="2" customFormat="1" ht="44.25" customHeight="1">
      <c r="A198" s="35"/>
      <c r="B198" s="157"/>
      <c r="C198" s="193" t="s">
        <v>674</v>
      </c>
      <c r="D198" s="193" t="s">
        <v>180</v>
      </c>
      <c r="E198" s="194" t="s">
        <v>4323</v>
      </c>
      <c r="F198" s="195" t="s">
        <v>4324</v>
      </c>
      <c r="G198" s="196" t="s">
        <v>258</v>
      </c>
      <c r="H198" s="197">
        <v>2</v>
      </c>
      <c r="I198" s="198"/>
      <c r="J198" s="197">
        <f>ROUND(I198*H198,3)</f>
        <v>0</v>
      </c>
      <c r="K198" s="199"/>
      <c r="L198" s="36"/>
      <c r="M198" s="200" t="s">
        <v>1</v>
      </c>
      <c r="N198" s="201" t="s">
        <v>40</v>
      </c>
      <c r="O198" s="79"/>
      <c r="P198" s="202">
        <f>O198*H198</f>
        <v>0</v>
      </c>
      <c r="Q198" s="202">
        <v>0</v>
      </c>
      <c r="R198" s="202">
        <f>Q198*H198</f>
        <v>0</v>
      </c>
      <c r="S198" s="202">
        <v>0</v>
      </c>
      <c r="T198" s="203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4" t="s">
        <v>184</v>
      </c>
      <c r="AT198" s="204" t="s">
        <v>180</v>
      </c>
      <c r="AU198" s="204" t="s">
        <v>155</v>
      </c>
      <c r="AY198" s="16" t="s">
        <v>177</v>
      </c>
      <c r="BE198" s="205">
        <f>IF(N198="základná",J198,0)</f>
        <v>0</v>
      </c>
      <c r="BF198" s="205">
        <f>IF(N198="znížená",J198,0)</f>
        <v>0</v>
      </c>
      <c r="BG198" s="205">
        <f>IF(N198="zákl. prenesená",J198,0)</f>
        <v>0</v>
      </c>
      <c r="BH198" s="205">
        <f>IF(N198="zníž. prenesená",J198,0)</f>
        <v>0</v>
      </c>
      <c r="BI198" s="205">
        <f>IF(N198="nulová",J198,0)</f>
        <v>0</v>
      </c>
      <c r="BJ198" s="16" t="s">
        <v>155</v>
      </c>
      <c r="BK198" s="206">
        <f>ROUND(I198*H198,3)</f>
        <v>0</v>
      </c>
      <c r="BL198" s="16" t="s">
        <v>184</v>
      </c>
      <c r="BM198" s="204" t="s">
        <v>4325</v>
      </c>
    </row>
    <row r="199" s="2" customFormat="1" ht="24.15" customHeight="1">
      <c r="A199" s="35"/>
      <c r="B199" s="157"/>
      <c r="C199" s="193" t="s">
        <v>400</v>
      </c>
      <c r="D199" s="193" t="s">
        <v>180</v>
      </c>
      <c r="E199" s="194" t="s">
        <v>4326</v>
      </c>
      <c r="F199" s="195" t="s">
        <v>4327</v>
      </c>
      <c r="G199" s="196" t="s">
        <v>258</v>
      </c>
      <c r="H199" s="197">
        <v>5</v>
      </c>
      <c r="I199" s="198"/>
      <c r="J199" s="197">
        <f>ROUND(I199*H199,3)</f>
        <v>0</v>
      </c>
      <c r="K199" s="199"/>
      <c r="L199" s="36"/>
      <c r="M199" s="200" t="s">
        <v>1</v>
      </c>
      <c r="N199" s="201" t="s">
        <v>40</v>
      </c>
      <c r="O199" s="79"/>
      <c r="P199" s="202">
        <f>O199*H199</f>
        <v>0</v>
      </c>
      <c r="Q199" s="202">
        <v>0.0038</v>
      </c>
      <c r="R199" s="202">
        <f>Q199*H199</f>
        <v>0.019</v>
      </c>
      <c r="S199" s="202">
        <v>0</v>
      </c>
      <c r="T199" s="203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04" t="s">
        <v>184</v>
      </c>
      <c r="AT199" s="204" t="s">
        <v>180</v>
      </c>
      <c r="AU199" s="204" t="s">
        <v>155</v>
      </c>
      <c r="AY199" s="16" t="s">
        <v>177</v>
      </c>
      <c r="BE199" s="205">
        <f>IF(N199="základná",J199,0)</f>
        <v>0</v>
      </c>
      <c r="BF199" s="205">
        <f>IF(N199="znížená",J199,0)</f>
        <v>0</v>
      </c>
      <c r="BG199" s="205">
        <f>IF(N199="zákl. prenesená",J199,0)</f>
        <v>0</v>
      </c>
      <c r="BH199" s="205">
        <f>IF(N199="zníž. prenesená",J199,0)</f>
        <v>0</v>
      </c>
      <c r="BI199" s="205">
        <f>IF(N199="nulová",J199,0)</f>
        <v>0</v>
      </c>
      <c r="BJ199" s="16" t="s">
        <v>155</v>
      </c>
      <c r="BK199" s="206">
        <f>ROUND(I199*H199,3)</f>
        <v>0</v>
      </c>
      <c r="BL199" s="16" t="s">
        <v>184</v>
      </c>
      <c r="BM199" s="204" t="s">
        <v>4328</v>
      </c>
    </row>
    <row r="200" s="2" customFormat="1" ht="33" customHeight="1">
      <c r="A200" s="35"/>
      <c r="B200" s="157"/>
      <c r="C200" s="212" t="s">
        <v>404</v>
      </c>
      <c r="D200" s="212" t="s">
        <v>439</v>
      </c>
      <c r="E200" s="213" t="s">
        <v>4329</v>
      </c>
      <c r="F200" s="214" t="s">
        <v>4330</v>
      </c>
      <c r="G200" s="215" t="s">
        <v>258</v>
      </c>
      <c r="H200" s="216">
        <v>1</v>
      </c>
      <c r="I200" s="217"/>
      <c r="J200" s="216">
        <f>ROUND(I200*H200,3)</f>
        <v>0</v>
      </c>
      <c r="K200" s="218"/>
      <c r="L200" s="219"/>
      <c r="M200" s="220" t="s">
        <v>1</v>
      </c>
      <c r="N200" s="221" t="s">
        <v>40</v>
      </c>
      <c r="O200" s="79"/>
      <c r="P200" s="202">
        <f>O200*H200</f>
        <v>0</v>
      </c>
      <c r="Q200" s="202">
        <v>0.014999999999999999</v>
      </c>
      <c r="R200" s="202">
        <f>Q200*H200</f>
        <v>0.014999999999999999</v>
      </c>
      <c r="S200" s="202">
        <v>0</v>
      </c>
      <c r="T200" s="203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04" t="s">
        <v>209</v>
      </c>
      <c r="AT200" s="204" t="s">
        <v>439</v>
      </c>
      <c r="AU200" s="204" t="s">
        <v>155</v>
      </c>
      <c r="AY200" s="16" t="s">
        <v>177</v>
      </c>
      <c r="BE200" s="205">
        <f>IF(N200="základná",J200,0)</f>
        <v>0</v>
      </c>
      <c r="BF200" s="205">
        <f>IF(N200="znížená",J200,0)</f>
        <v>0</v>
      </c>
      <c r="BG200" s="205">
        <f>IF(N200="zákl. prenesená",J200,0)</f>
        <v>0</v>
      </c>
      <c r="BH200" s="205">
        <f>IF(N200="zníž. prenesená",J200,0)</f>
        <v>0</v>
      </c>
      <c r="BI200" s="205">
        <f>IF(N200="nulová",J200,0)</f>
        <v>0</v>
      </c>
      <c r="BJ200" s="16" t="s">
        <v>155</v>
      </c>
      <c r="BK200" s="206">
        <f>ROUND(I200*H200,3)</f>
        <v>0</v>
      </c>
      <c r="BL200" s="16" t="s">
        <v>184</v>
      </c>
      <c r="BM200" s="204" t="s">
        <v>4331</v>
      </c>
    </row>
    <row r="201" s="2" customFormat="1" ht="33" customHeight="1">
      <c r="A201" s="35"/>
      <c r="B201" s="157"/>
      <c r="C201" s="212" t="s">
        <v>408</v>
      </c>
      <c r="D201" s="212" t="s">
        <v>439</v>
      </c>
      <c r="E201" s="213" t="s">
        <v>4332</v>
      </c>
      <c r="F201" s="214" t="s">
        <v>4333</v>
      </c>
      <c r="G201" s="215" t="s">
        <v>258</v>
      </c>
      <c r="H201" s="216">
        <v>1</v>
      </c>
      <c r="I201" s="217"/>
      <c r="J201" s="216">
        <f>ROUND(I201*H201,3)</f>
        <v>0</v>
      </c>
      <c r="K201" s="218"/>
      <c r="L201" s="219"/>
      <c r="M201" s="220" t="s">
        <v>1</v>
      </c>
      <c r="N201" s="221" t="s">
        <v>40</v>
      </c>
      <c r="O201" s="79"/>
      <c r="P201" s="202">
        <f>O201*H201</f>
        <v>0</v>
      </c>
      <c r="Q201" s="202">
        <v>0.010999999999999999</v>
      </c>
      <c r="R201" s="202">
        <f>Q201*H201</f>
        <v>0.010999999999999999</v>
      </c>
      <c r="S201" s="202">
        <v>0</v>
      </c>
      <c r="T201" s="203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04" t="s">
        <v>209</v>
      </c>
      <c r="AT201" s="204" t="s">
        <v>439</v>
      </c>
      <c r="AU201" s="204" t="s">
        <v>155</v>
      </c>
      <c r="AY201" s="16" t="s">
        <v>177</v>
      </c>
      <c r="BE201" s="205">
        <f>IF(N201="základná",J201,0)</f>
        <v>0</v>
      </c>
      <c r="BF201" s="205">
        <f>IF(N201="znížená",J201,0)</f>
        <v>0</v>
      </c>
      <c r="BG201" s="205">
        <f>IF(N201="zákl. prenesená",J201,0)</f>
        <v>0</v>
      </c>
      <c r="BH201" s="205">
        <f>IF(N201="zníž. prenesená",J201,0)</f>
        <v>0</v>
      </c>
      <c r="BI201" s="205">
        <f>IF(N201="nulová",J201,0)</f>
        <v>0</v>
      </c>
      <c r="BJ201" s="16" t="s">
        <v>155</v>
      </c>
      <c r="BK201" s="206">
        <f>ROUND(I201*H201,3)</f>
        <v>0</v>
      </c>
      <c r="BL201" s="16" t="s">
        <v>184</v>
      </c>
      <c r="BM201" s="204" t="s">
        <v>4334</v>
      </c>
    </row>
    <row r="202" s="2" customFormat="1" ht="33" customHeight="1">
      <c r="A202" s="35"/>
      <c r="B202" s="157"/>
      <c r="C202" s="212" t="s">
        <v>415</v>
      </c>
      <c r="D202" s="212" t="s">
        <v>439</v>
      </c>
      <c r="E202" s="213" t="s">
        <v>4335</v>
      </c>
      <c r="F202" s="214" t="s">
        <v>4336</v>
      </c>
      <c r="G202" s="215" t="s">
        <v>258</v>
      </c>
      <c r="H202" s="216">
        <v>1</v>
      </c>
      <c r="I202" s="217"/>
      <c r="J202" s="216">
        <f>ROUND(I202*H202,3)</f>
        <v>0</v>
      </c>
      <c r="K202" s="218"/>
      <c r="L202" s="219"/>
      <c r="M202" s="220" t="s">
        <v>1</v>
      </c>
      <c r="N202" s="221" t="s">
        <v>40</v>
      </c>
      <c r="O202" s="79"/>
      <c r="P202" s="202">
        <f>O202*H202</f>
        <v>0</v>
      </c>
      <c r="Q202" s="202">
        <v>0.034000000000000002</v>
      </c>
      <c r="R202" s="202">
        <f>Q202*H202</f>
        <v>0.034000000000000002</v>
      </c>
      <c r="S202" s="202">
        <v>0</v>
      </c>
      <c r="T202" s="203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04" t="s">
        <v>209</v>
      </c>
      <c r="AT202" s="204" t="s">
        <v>439</v>
      </c>
      <c r="AU202" s="204" t="s">
        <v>155</v>
      </c>
      <c r="AY202" s="16" t="s">
        <v>177</v>
      </c>
      <c r="BE202" s="205">
        <f>IF(N202="základná",J202,0)</f>
        <v>0</v>
      </c>
      <c r="BF202" s="205">
        <f>IF(N202="znížená",J202,0)</f>
        <v>0</v>
      </c>
      <c r="BG202" s="205">
        <f>IF(N202="zákl. prenesená",J202,0)</f>
        <v>0</v>
      </c>
      <c r="BH202" s="205">
        <f>IF(N202="zníž. prenesená",J202,0)</f>
        <v>0</v>
      </c>
      <c r="BI202" s="205">
        <f>IF(N202="nulová",J202,0)</f>
        <v>0</v>
      </c>
      <c r="BJ202" s="16" t="s">
        <v>155</v>
      </c>
      <c r="BK202" s="206">
        <f>ROUND(I202*H202,3)</f>
        <v>0</v>
      </c>
      <c r="BL202" s="16" t="s">
        <v>184</v>
      </c>
      <c r="BM202" s="204" t="s">
        <v>4337</v>
      </c>
    </row>
    <row r="203" s="2" customFormat="1" ht="37.8" customHeight="1">
      <c r="A203" s="35"/>
      <c r="B203" s="157"/>
      <c r="C203" s="212" t="s">
        <v>421</v>
      </c>
      <c r="D203" s="212" t="s">
        <v>439</v>
      </c>
      <c r="E203" s="213" t="s">
        <v>4338</v>
      </c>
      <c r="F203" s="214" t="s">
        <v>4339</v>
      </c>
      <c r="G203" s="215" t="s">
        <v>258</v>
      </c>
      <c r="H203" s="216">
        <v>1</v>
      </c>
      <c r="I203" s="217"/>
      <c r="J203" s="216">
        <f>ROUND(I203*H203,3)</f>
        <v>0</v>
      </c>
      <c r="K203" s="218"/>
      <c r="L203" s="219"/>
      <c r="M203" s="220" t="s">
        <v>1</v>
      </c>
      <c r="N203" s="221" t="s">
        <v>40</v>
      </c>
      <c r="O203" s="79"/>
      <c r="P203" s="202">
        <f>O203*H203</f>
        <v>0</v>
      </c>
      <c r="Q203" s="202">
        <v>0.021000000000000001</v>
      </c>
      <c r="R203" s="202">
        <f>Q203*H203</f>
        <v>0.021000000000000001</v>
      </c>
      <c r="S203" s="202">
        <v>0</v>
      </c>
      <c r="T203" s="203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4" t="s">
        <v>209</v>
      </c>
      <c r="AT203" s="204" t="s">
        <v>439</v>
      </c>
      <c r="AU203" s="204" t="s">
        <v>155</v>
      </c>
      <c r="AY203" s="16" t="s">
        <v>177</v>
      </c>
      <c r="BE203" s="205">
        <f>IF(N203="základná",J203,0)</f>
        <v>0</v>
      </c>
      <c r="BF203" s="205">
        <f>IF(N203="znížená",J203,0)</f>
        <v>0</v>
      </c>
      <c r="BG203" s="205">
        <f>IF(N203="zákl. prenesená",J203,0)</f>
        <v>0</v>
      </c>
      <c r="BH203" s="205">
        <f>IF(N203="zníž. prenesená",J203,0)</f>
        <v>0</v>
      </c>
      <c r="BI203" s="205">
        <f>IF(N203="nulová",J203,0)</f>
        <v>0</v>
      </c>
      <c r="BJ203" s="16" t="s">
        <v>155</v>
      </c>
      <c r="BK203" s="206">
        <f>ROUND(I203*H203,3)</f>
        <v>0</v>
      </c>
      <c r="BL203" s="16" t="s">
        <v>184</v>
      </c>
      <c r="BM203" s="204" t="s">
        <v>4340</v>
      </c>
    </row>
    <row r="204" s="2" customFormat="1" ht="24.15" customHeight="1">
      <c r="A204" s="35"/>
      <c r="B204" s="157"/>
      <c r="C204" s="212" t="s">
        <v>425</v>
      </c>
      <c r="D204" s="212" t="s">
        <v>439</v>
      </c>
      <c r="E204" s="213" t="s">
        <v>4341</v>
      </c>
      <c r="F204" s="214" t="s">
        <v>4342</v>
      </c>
      <c r="G204" s="215" t="s">
        <v>258</v>
      </c>
      <c r="H204" s="216">
        <v>1</v>
      </c>
      <c r="I204" s="217"/>
      <c r="J204" s="216">
        <f>ROUND(I204*H204,3)</f>
        <v>0</v>
      </c>
      <c r="K204" s="218"/>
      <c r="L204" s="219"/>
      <c r="M204" s="220" t="s">
        <v>1</v>
      </c>
      <c r="N204" s="221" t="s">
        <v>40</v>
      </c>
      <c r="O204" s="79"/>
      <c r="P204" s="202">
        <f>O204*H204</f>
        <v>0</v>
      </c>
      <c r="Q204" s="202">
        <v>0.032000000000000001</v>
      </c>
      <c r="R204" s="202">
        <f>Q204*H204</f>
        <v>0.032000000000000001</v>
      </c>
      <c r="S204" s="202">
        <v>0</v>
      </c>
      <c r="T204" s="203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4" t="s">
        <v>209</v>
      </c>
      <c r="AT204" s="204" t="s">
        <v>439</v>
      </c>
      <c r="AU204" s="204" t="s">
        <v>155</v>
      </c>
      <c r="AY204" s="16" t="s">
        <v>177</v>
      </c>
      <c r="BE204" s="205">
        <f>IF(N204="základná",J204,0)</f>
        <v>0</v>
      </c>
      <c r="BF204" s="205">
        <f>IF(N204="znížená",J204,0)</f>
        <v>0</v>
      </c>
      <c r="BG204" s="205">
        <f>IF(N204="zákl. prenesená",J204,0)</f>
        <v>0</v>
      </c>
      <c r="BH204" s="205">
        <f>IF(N204="zníž. prenesená",J204,0)</f>
        <v>0</v>
      </c>
      <c r="BI204" s="205">
        <f>IF(N204="nulová",J204,0)</f>
        <v>0</v>
      </c>
      <c r="BJ204" s="16" t="s">
        <v>155</v>
      </c>
      <c r="BK204" s="206">
        <f>ROUND(I204*H204,3)</f>
        <v>0</v>
      </c>
      <c r="BL204" s="16" t="s">
        <v>184</v>
      </c>
      <c r="BM204" s="204" t="s">
        <v>4343</v>
      </c>
    </row>
    <row r="205" s="2" customFormat="1" ht="24.15" customHeight="1">
      <c r="A205" s="35"/>
      <c r="B205" s="157"/>
      <c r="C205" s="193" t="s">
        <v>431</v>
      </c>
      <c r="D205" s="193" t="s">
        <v>180</v>
      </c>
      <c r="E205" s="194" t="s">
        <v>4344</v>
      </c>
      <c r="F205" s="195" t="s">
        <v>4345</v>
      </c>
      <c r="G205" s="196" t="s">
        <v>258</v>
      </c>
      <c r="H205" s="197">
        <v>6</v>
      </c>
      <c r="I205" s="198"/>
      <c r="J205" s="197">
        <f>ROUND(I205*H205,3)</f>
        <v>0</v>
      </c>
      <c r="K205" s="199"/>
      <c r="L205" s="36"/>
      <c r="M205" s="200" t="s">
        <v>1</v>
      </c>
      <c r="N205" s="201" t="s">
        <v>40</v>
      </c>
      <c r="O205" s="79"/>
      <c r="P205" s="202">
        <f>O205*H205</f>
        <v>0</v>
      </c>
      <c r="Q205" s="202">
        <v>0.0087100000000000007</v>
      </c>
      <c r="R205" s="202">
        <f>Q205*H205</f>
        <v>0.052260000000000001</v>
      </c>
      <c r="S205" s="202">
        <v>0</v>
      </c>
      <c r="T205" s="203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04" t="s">
        <v>184</v>
      </c>
      <c r="AT205" s="204" t="s">
        <v>180</v>
      </c>
      <c r="AU205" s="204" t="s">
        <v>155</v>
      </c>
      <c r="AY205" s="16" t="s">
        <v>177</v>
      </c>
      <c r="BE205" s="205">
        <f>IF(N205="základná",J205,0)</f>
        <v>0</v>
      </c>
      <c r="BF205" s="205">
        <f>IF(N205="znížená",J205,0)</f>
        <v>0</v>
      </c>
      <c r="BG205" s="205">
        <f>IF(N205="zákl. prenesená",J205,0)</f>
        <v>0</v>
      </c>
      <c r="BH205" s="205">
        <f>IF(N205="zníž. prenesená",J205,0)</f>
        <v>0</v>
      </c>
      <c r="BI205" s="205">
        <f>IF(N205="nulová",J205,0)</f>
        <v>0</v>
      </c>
      <c r="BJ205" s="16" t="s">
        <v>155</v>
      </c>
      <c r="BK205" s="206">
        <f>ROUND(I205*H205,3)</f>
        <v>0</v>
      </c>
      <c r="BL205" s="16" t="s">
        <v>184</v>
      </c>
      <c r="BM205" s="204" t="s">
        <v>4346</v>
      </c>
    </row>
    <row r="206" s="2" customFormat="1" ht="33" customHeight="1">
      <c r="A206" s="35"/>
      <c r="B206" s="157"/>
      <c r="C206" s="212" t="s">
        <v>435</v>
      </c>
      <c r="D206" s="212" t="s">
        <v>439</v>
      </c>
      <c r="E206" s="213" t="s">
        <v>4347</v>
      </c>
      <c r="F206" s="214" t="s">
        <v>4348</v>
      </c>
      <c r="G206" s="215" t="s">
        <v>258</v>
      </c>
      <c r="H206" s="216">
        <v>2</v>
      </c>
      <c r="I206" s="217"/>
      <c r="J206" s="216">
        <f>ROUND(I206*H206,3)</f>
        <v>0</v>
      </c>
      <c r="K206" s="218"/>
      <c r="L206" s="219"/>
      <c r="M206" s="220" t="s">
        <v>1</v>
      </c>
      <c r="N206" s="221" t="s">
        <v>40</v>
      </c>
      <c r="O206" s="79"/>
      <c r="P206" s="202">
        <f>O206*H206</f>
        <v>0</v>
      </c>
      <c r="Q206" s="202">
        <v>0.035999999999999997</v>
      </c>
      <c r="R206" s="202">
        <f>Q206*H206</f>
        <v>0.071999999999999995</v>
      </c>
      <c r="S206" s="202">
        <v>0</v>
      </c>
      <c r="T206" s="203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4" t="s">
        <v>209</v>
      </c>
      <c r="AT206" s="204" t="s">
        <v>439</v>
      </c>
      <c r="AU206" s="204" t="s">
        <v>155</v>
      </c>
      <c r="AY206" s="16" t="s">
        <v>177</v>
      </c>
      <c r="BE206" s="205">
        <f>IF(N206="základná",J206,0)</f>
        <v>0</v>
      </c>
      <c r="BF206" s="205">
        <f>IF(N206="znížená",J206,0)</f>
        <v>0</v>
      </c>
      <c r="BG206" s="205">
        <f>IF(N206="zákl. prenesená",J206,0)</f>
        <v>0</v>
      </c>
      <c r="BH206" s="205">
        <f>IF(N206="zníž. prenesená",J206,0)</f>
        <v>0</v>
      </c>
      <c r="BI206" s="205">
        <f>IF(N206="nulová",J206,0)</f>
        <v>0</v>
      </c>
      <c r="BJ206" s="16" t="s">
        <v>155</v>
      </c>
      <c r="BK206" s="206">
        <f>ROUND(I206*H206,3)</f>
        <v>0</v>
      </c>
      <c r="BL206" s="16" t="s">
        <v>184</v>
      </c>
      <c r="BM206" s="204" t="s">
        <v>4349</v>
      </c>
    </row>
    <row r="207" s="2" customFormat="1" ht="33" customHeight="1">
      <c r="A207" s="35"/>
      <c r="B207" s="157"/>
      <c r="C207" s="212" t="s">
        <v>443</v>
      </c>
      <c r="D207" s="212" t="s">
        <v>439</v>
      </c>
      <c r="E207" s="213" t="s">
        <v>4350</v>
      </c>
      <c r="F207" s="214" t="s">
        <v>4351</v>
      </c>
      <c r="G207" s="215" t="s">
        <v>258</v>
      </c>
      <c r="H207" s="216">
        <v>2</v>
      </c>
      <c r="I207" s="217"/>
      <c r="J207" s="216">
        <f>ROUND(I207*H207,3)</f>
        <v>0</v>
      </c>
      <c r="K207" s="218"/>
      <c r="L207" s="219"/>
      <c r="M207" s="220" t="s">
        <v>1</v>
      </c>
      <c r="N207" s="221" t="s">
        <v>40</v>
      </c>
      <c r="O207" s="79"/>
      <c r="P207" s="202">
        <f>O207*H207</f>
        <v>0</v>
      </c>
      <c r="Q207" s="202">
        <v>0.012999999999999999</v>
      </c>
      <c r="R207" s="202">
        <f>Q207*H207</f>
        <v>0.025999999999999999</v>
      </c>
      <c r="S207" s="202">
        <v>0</v>
      </c>
      <c r="T207" s="203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4" t="s">
        <v>209</v>
      </c>
      <c r="AT207" s="204" t="s">
        <v>439</v>
      </c>
      <c r="AU207" s="204" t="s">
        <v>155</v>
      </c>
      <c r="AY207" s="16" t="s">
        <v>177</v>
      </c>
      <c r="BE207" s="205">
        <f>IF(N207="základná",J207,0)</f>
        <v>0</v>
      </c>
      <c r="BF207" s="205">
        <f>IF(N207="znížená",J207,0)</f>
        <v>0</v>
      </c>
      <c r="BG207" s="205">
        <f>IF(N207="zákl. prenesená",J207,0)</f>
        <v>0</v>
      </c>
      <c r="BH207" s="205">
        <f>IF(N207="zníž. prenesená",J207,0)</f>
        <v>0</v>
      </c>
      <c r="BI207" s="205">
        <f>IF(N207="nulová",J207,0)</f>
        <v>0</v>
      </c>
      <c r="BJ207" s="16" t="s">
        <v>155</v>
      </c>
      <c r="BK207" s="206">
        <f>ROUND(I207*H207,3)</f>
        <v>0</v>
      </c>
      <c r="BL207" s="16" t="s">
        <v>184</v>
      </c>
      <c r="BM207" s="204" t="s">
        <v>4352</v>
      </c>
    </row>
    <row r="208" s="2" customFormat="1" ht="33" customHeight="1">
      <c r="A208" s="35"/>
      <c r="B208" s="157"/>
      <c r="C208" s="212" t="s">
        <v>659</v>
      </c>
      <c r="D208" s="212" t="s">
        <v>439</v>
      </c>
      <c r="E208" s="213" t="s">
        <v>4353</v>
      </c>
      <c r="F208" s="214" t="s">
        <v>4354</v>
      </c>
      <c r="G208" s="215" t="s">
        <v>258</v>
      </c>
      <c r="H208" s="216">
        <v>2</v>
      </c>
      <c r="I208" s="217"/>
      <c r="J208" s="216">
        <f>ROUND(I208*H208,3)</f>
        <v>0</v>
      </c>
      <c r="K208" s="218"/>
      <c r="L208" s="219"/>
      <c r="M208" s="220" t="s">
        <v>1</v>
      </c>
      <c r="N208" s="221" t="s">
        <v>40</v>
      </c>
      <c r="O208" s="79"/>
      <c r="P208" s="202">
        <f>O208*H208</f>
        <v>0</v>
      </c>
      <c r="Q208" s="202">
        <v>0.0093200000000000002</v>
      </c>
      <c r="R208" s="202">
        <f>Q208*H208</f>
        <v>0.01864</v>
      </c>
      <c r="S208" s="202">
        <v>0</v>
      </c>
      <c r="T208" s="203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04" t="s">
        <v>209</v>
      </c>
      <c r="AT208" s="204" t="s">
        <v>439</v>
      </c>
      <c r="AU208" s="204" t="s">
        <v>155</v>
      </c>
      <c r="AY208" s="16" t="s">
        <v>177</v>
      </c>
      <c r="BE208" s="205">
        <f>IF(N208="základná",J208,0)</f>
        <v>0</v>
      </c>
      <c r="BF208" s="205">
        <f>IF(N208="znížená",J208,0)</f>
        <v>0</v>
      </c>
      <c r="BG208" s="205">
        <f>IF(N208="zákl. prenesená",J208,0)</f>
        <v>0</v>
      </c>
      <c r="BH208" s="205">
        <f>IF(N208="zníž. prenesená",J208,0)</f>
        <v>0</v>
      </c>
      <c r="BI208" s="205">
        <f>IF(N208="nulová",J208,0)</f>
        <v>0</v>
      </c>
      <c r="BJ208" s="16" t="s">
        <v>155</v>
      </c>
      <c r="BK208" s="206">
        <f>ROUND(I208*H208,3)</f>
        <v>0</v>
      </c>
      <c r="BL208" s="16" t="s">
        <v>184</v>
      </c>
      <c r="BM208" s="204" t="s">
        <v>4355</v>
      </c>
    </row>
    <row r="209" s="2" customFormat="1" ht="24.15" customHeight="1">
      <c r="A209" s="35"/>
      <c r="B209" s="157"/>
      <c r="C209" s="212" t="s">
        <v>663</v>
      </c>
      <c r="D209" s="212" t="s">
        <v>439</v>
      </c>
      <c r="E209" s="213" t="s">
        <v>4356</v>
      </c>
      <c r="F209" s="214" t="s">
        <v>4357</v>
      </c>
      <c r="G209" s="215" t="s">
        <v>258</v>
      </c>
      <c r="H209" s="216">
        <v>5</v>
      </c>
      <c r="I209" s="217"/>
      <c r="J209" s="216">
        <f>ROUND(I209*H209,3)</f>
        <v>0</v>
      </c>
      <c r="K209" s="218"/>
      <c r="L209" s="219"/>
      <c r="M209" s="220" t="s">
        <v>1</v>
      </c>
      <c r="N209" s="221" t="s">
        <v>40</v>
      </c>
      <c r="O209" s="79"/>
      <c r="P209" s="202">
        <f>O209*H209</f>
        <v>0</v>
      </c>
      <c r="Q209" s="202">
        <v>6.0000000000000002E-05</v>
      </c>
      <c r="R209" s="202">
        <f>Q209*H209</f>
        <v>0.00030000000000000003</v>
      </c>
      <c r="S209" s="202">
        <v>0</v>
      </c>
      <c r="T209" s="203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04" t="s">
        <v>209</v>
      </c>
      <c r="AT209" s="204" t="s">
        <v>439</v>
      </c>
      <c r="AU209" s="204" t="s">
        <v>155</v>
      </c>
      <c r="AY209" s="16" t="s">
        <v>177</v>
      </c>
      <c r="BE209" s="205">
        <f>IF(N209="základná",J209,0)</f>
        <v>0</v>
      </c>
      <c r="BF209" s="205">
        <f>IF(N209="znížená",J209,0)</f>
        <v>0</v>
      </c>
      <c r="BG209" s="205">
        <f>IF(N209="zákl. prenesená",J209,0)</f>
        <v>0</v>
      </c>
      <c r="BH209" s="205">
        <f>IF(N209="zníž. prenesená",J209,0)</f>
        <v>0</v>
      </c>
      <c r="BI209" s="205">
        <f>IF(N209="nulová",J209,0)</f>
        <v>0</v>
      </c>
      <c r="BJ209" s="16" t="s">
        <v>155</v>
      </c>
      <c r="BK209" s="206">
        <f>ROUND(I209*H209,3)</f>
        <v>0</v>
      </c>
      <c r="BL209" s="16" t="s">
        <v>184</v>
      </c>
      <c r="BM209" s="204" t="s">
        <v>4358</v>
      </c>
    </row>
    <row r="210" s="2" customFormat="1" ht="24.15" customHeight="1">
      <c r="A210" s="35"/>
      <c r="B210" s="157"/>
      <c r="C210" s="193" t="s">
        <v>678</v>
      </c>
      <c r="D210" s="193" t="s">
        <v>180</v>
      </c>
      <c r="E210" s="194" t="s">
        <v>4344</v>
      </c>
      <c r="F210" s="195" t="s">
        <v>4345</v>
      </c>
      <c r="G210" s="196" t="s">
        <v>258</v>
      </c>
      <c r="H210" s="197">
        <v>4</v>
      </c>
      <c r="I210" s="198"/>
      <c r="J210" s="197">
        <f>ROUND(I210*H210,3)</f>
        <v>0</v>
      </c>
      <c r="K210" s="199"/>
      <c r="L210" s="36"/>
      <c r="M210" s="200" t="s">
        <v>1</v>
      </c>
      <c r="N210" s="201" t="s">
        <v>40</v>
      </c>
      <c r="O210" s="79"/>
      <c r="P210" s="202">
        <f>O210*H210</f>
        <v>0</v>
      </c>
      <c r="Q210" s="202">
        <v>0.0087100000000000007</v>
      </c>
      <c r="R210" s="202">
        <f>Q210*H210</f>
        <v>0.034840000000000003</v>
      </c>
      <c r="S210" s="202">
        <v>0</v>
      </c>
      <c r="T210" s="203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04" t="s">
        <v>184</v>
      </c>
      <c r="AT210" s="204" t="s">
        <v>180</v>
      </c>
      <c r="AU210" s="204" t="s">
        <v>155</v>
      </c>
      <c r="AY210" s="16" t="s">
        <v>177</v>
      </c>
      <c r="BE210" s="205">
        <f>IF(N210="základná",J210,0)</f>
        <v>0</v>
      </c>
      <c r="BF210" s="205">
        <f>IF(N210="znížená",J210,0)</f>
        <v>0</v>
      </c>
      <c r="BG210" s="205">
        <f>IF(N210="zákl. prenesená",J210,0)</f>
        <v>0</v>
      </c>
      <c r="BH210" s="205">
        <f>IF(N210="zníž. prenesená",J210,0)</f>
        <v>0</v>
      </c>
      <c r="BI210" s="205">
        <f>IF(N210="nulová",J210,0)</f>
        <v>0</v>
      </c>
      <c r="BJ210" s="16" t="s">
        <v>155</v>
      </c>
      <c r="BK210" s="206">
        <f>ROUND(I210*H210,3)</f>
        <v>0</v>
      </c>
      <c r="BL210" s="16" t="s">
        <v>184</v>
      </c>
      <c r="BM210" s="204" t="s">
        <v>4359</v>
      </c>
    </row>
    <row r="211" s="2" customFormat="1" ht="24.15" customHeight="1">
      <c r="A211" s="35"/>
      <c r="B211" s="157"/>
      <c r="C211" s="212" t="s">
        <v>682</v>
      </c>
      <c r="D211" s="212" t="s">
        <v>439</v>
      </c>
      <c r="E211" s="213" t="s">
        <v>4360</v>
      </c>
      <c r="F211" s="214" t="s">
        <v>4361</v>
      </c>
      <c r="G211" s="215" t="s">
        <v>258</v>
      </c>
      <c r="H211" s="216">
        <v>1</v>
      </c>
      <c r="I211" s="217"/>
      <c r="J211" s="216">
        <f>ROUND(I211*H211,3)</f>
        <v>0</v>
      </c>
      <c r="K211" s="218"/>
      <c r="L211" s="219"/>
      <c r="M211" s="220" t="s">
        <v>1</v>
      </c>
      <c r="N211" s="221" t="s">
        <v>40</v>
      </c>
      <c r="O211" s="79"/>
      <c r="P211" s="202">
        <f>O211*H211</f>
        <v>0</v>
      </c>
      <c r="Q211" s="202">
        <v>0.012</v>
      </c>
      <c r="R211" s="202">
        <f>Q211*H211</f>
        <v>0.012</v>
      </c>
      <c r="S211" s="202">
        <v>0</v>
      </c>
      <c r="T211" s="203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04" t="s">
        <v>209</v>
      </c>
      <c r="AT211" s="204" t="s">
        <v>439</v>
      </c>
      <c r="AU211" s="204" t="s">
        <v>155</v>
      </c>
      <c r="AY211" s="16" t="s">
        <v>177</v>
      </c>
      <c r="BE211" s="205">
        <f>IF(N211="základná",J211,0)</f>
        <v>0</v>
      </c>
      <c r="BF211" s="205">
        <f>IF(N211="znížená",J211,0)</f>
        <v>0</v>
      </c>
      <c r="BG211" s="205">
        <f>IF(N211="zákl. prenesená",J211,0)</f>
        <v>0</v>
      </c>
      <c r="BH211" s="205">
        <f>IF(N211="zníž. prenesená",J211,0)</f>
        <v>0</v>
      </c>
      <c r="BI211" s="205">
        <f>IF(N211="nulová",J211,0)</f>
        <v>0</v>
      </c>
      <c r="BJ211" s="16" t="s">
        <v>155</v>
      </c>
      <c r="BK211" s="206">
        <f>ROUND(I211*H211,3)</f>
        <v>0</v>
      </c>
      <c r="BL211" s="16" t="s">
        <v>184</v>
      </c>
      <c r="BM211" s="204" t="s">
        <v>4362</v>
      </c>
    </row>
    <row r="212" s="2" customFormat="1" ht="33" customHeight="1">
      <c r="A212" s="35"/>
      <c r="B212" s="157"/>
      <c r="C212" s="212" t="s">
        <v>686</v>
      </c>
      <c r="D212" s="212" t="s">
        <v>439</v>
      </c>
      <c r="E212" s="213" t="s">
        <v>4363</v>
      </c>
      <c r="F212" s="214" t="s">
        <v>4364</v>
      </c>
      <c r="G212" s="215" t="s">
        <v>258</v>
      </c>
      <c r="H212" s="216">
        <v>1</v>
      </c>
      <c r="I212" s="217"/>
      <c r="J212" s="216">
        <f>ROUND(I212*H212,3)</f>
        <v>0</v>
      </c>
      <c r="K212" s="218"/>
      <c r="L212" s="219"/>
      <c r="M212" s="220" t="s">
        <v>1</v>
      </c>
      <c r="N212" s="221" t="s">
        <v>40</v>
      </c>
      <c r="O212" s="79"/>
      <c r="P212" s="202">
        <f>O212*H212</f>
        <v>0</v>
      </c>
      <c r="Q212" s="202">
        <v>0.025999999999999999</v>
      </c>
      <c r="R212" s="202">
        <f>Q212*H212</f>
        <v>0.025999999999999999</v>
      </c>
      <c r="S212" s="202">
        <v>0</v>
      </c>
      <c r="T212" s="203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04" t="s">
        <v>209</v>
      </c>
      <c r="AT212" s="204" t="s">
        <v>439</v>
      </c>
      <c r="AU212" s="204" t="s">
        <v>155</v>
      </c>
      <c r="AY212" s="16" t="s">
        <v>177</v>
      </c>
      <c r="BE212" s="205">
        <f>IF(N212="základná",J212,0)</f>
        <v>0</v>
      </c>
      <c r="BF212" s="205">
        <f>IF(N212="znížená",J212,0)</f>
        <v>0</v>
      </c>
      <c r="BG212" s="205">
        <f>IF(N212="zákl. prenesená",J212,0)</f>
        <v>0</v>
      </c>
      <c r="BH212" s="205">
        <f>IF(N212="zníž. prenesená",J212,0)</f>
        <v>0</v>
      </c>
      <c r="BI212" s="205">
        <f>IF(N212="nulová",J212,0)</f>
        <v>0</v>
      </c>
      <c r="BJ212" s="16" t="s">
        <v>155</v>
      </c>
      <c r="BK212" s="206">
        <f>ROUND(I212*H212,3)</f>
        <v>0</v>
      </c>
      <c r="BL212" s="16" t="s">
        <v>184</v>
      </c>
      <c r="BM212" s="204" t="s">
        <v>4365</v>
      </c>
    </row>
    <row r="213" s="2" customFormat="1" ht="24.15" customHeight="1">
      <c r="A213" s="35"/>
      <c r="B213" s="157"/>
      <c r="C213" s="212" t="s">
        <v>690</v>
      </c>
      <c r="D213" s="212" t="s">
        <v>439</v>
      </c>
      <c r="E213" s="213" t="s">
        <v>4356</v>
      </c>
      <c r="F213" s="214" t="s">
        <v>4357</v>
      </c>
      <c r="G213" s="215" t="s">
        <v>258</v>
      </c>
      <c r="H213" s="216">
        <v>4</v>
      </c>
      <c r="I213" s="217"/>
      <c r="J213" s="216">
        <f>ROUND(I213*H213,3)</f>
        <v>0</v>
      </c>
      <c r="K213" s="218"/>
      <c r="L213" s="219"/>
      <c r="M213" s="220" t="s">
        <v>1</v>
      </c>
      <c r="N213" s="221" t="s">
        <v>40</v>
      </c>
      <c r="O213" s="79"/>
      <c r="P213" s="202">
        <f>O213*H213</f>
        <v>0</v>
      </c>
      <c r="Q213" s="202">
        <v>6.0000000000000002E-05</v>
      </c>
      <c r="R213" s="202">
        <f>Q213*H213</f>
        <v>0.00024000000000000001</v>
      </c>
      <c r="S213" s="202">
        <v>0</v>
      </c>
      <c r="T213" s="203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04" t="s">
        <v>209</v>
      </c>
      <c r="AT213" s="204" t="s">
        <v>439</v>
      </c>
      <c r="AU213" s="204" t="s">
        <v>155</v>
      </c>
      <c r="AY213" s="16" t="s">
        <v>177</v>
      </c>
      <c r="BE213" s="205">
        <f>IF(N213="základná",J213,0)</f>
        <v>0</v>
      </c>
      <c r="BF213" s="205">
        <f>IF(N213="znížená",J213,0)</f>
        <v>0</v>
      </c>
      <c r="BG213" s="205">
        <f>IF(N213="zákl. prenesená",J213,0)</f>
        <v>0</v>
      </c>
      <c r="BH213" s="205">
        <f>IF(N213="zníž. prenesená",J213,0)</f>
        <v>0</v>
      </c>
      <c r="BI213" s="205">
        <f>IF(N213="nulová",J213,0)</f>
        <v>0</v>
      </c>
      <c r="BJ213" s="16" t="s">
        <v>155</v>
      </c>
      <c r="BK213" s="206">
        <f>ROUND(I213*H213,3)</f>
        <v>0</v>
      </c>
      <c r="BL213" s="16" t="s">
        <v>184</v>
      </c>
      <c r="BM213" s="204" t="s">
        <v>4366</v>
      </c>
    </row>
    <row r="214" s="2" customFormat="1" ht="24.15" customHeight="1">
      <c r="A214" s="35"/>
      <c r="B214" s="157"/>
      <c r="C214" s="212" t="s">
        <v>694</v>
      </c>
      <c r="D214" s="212" t="s">
        <v>439</v>
      </c>
      <c r="E214" s="213" t="s">
        <v>4367</v>
      </c>
      <c r="F214" s="214" t="s">
        <v>4368</v>
      </c>
      <c r="G214" s="215" t="s">
        <v>258</v>
      </c>
      <c r="H214" s="216">
        <v>1</v>
      </c>
      <c r="I214" s="217"/>
      <c r="J214" s="216">
        <f>ROUND(I214*H214,3)</f>
        <v>0</v>
      </c>
      <c r="K214" s="218"/>
      <c r="L214" s="219"/>
      <c r="M214" s="220" t="s">
        <v>1</v>
      </c>
      <c r="N214" s="221" t="s">
        <v>40</v>
      </c>
      <c r="O214" s="79"/>
      <c r="P214" s="202">
        <f>O214*H214</f>
        <v>0</v>
      </c>
      <c r="Q214" s="202">
        <v>0.029499999999999998</v>
      </c>
      <c r="R214" s="202">
        <f>Q214*H214</f>
        <v>0.029499999999999998</v>
      </c>
      <c r="S214" s="202">
        <v>0</v>
      </c>
      <c r="T214" s="203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04" t="s">
        <v>209</v>
      </c>
      <c r="AT214" s="204" t="s">
        <v>439</v>
      </c>
      <c r="AU214" s="204" t="s">
        <v>155</v>
      </c>
      <c r="AY214" s="16" t="s">
        <v>177</v>
      </c>
      <c r="BE214" s="205">
        <f>IF(N214="základná",J214,0)</f>
        <v>0</v>
      </c>
      <c r="BF214" s="205">
        <f>IF(N214="znížená",J214,0)</f>
        <v>0</v>
      </c>
      <c r="BG214" s="205">
        <f>IF(N214="zákl. prenesená",J214,0)</f>
        <v>0</v>
      </c>
      <c r="BH214" s="205">
        <f>IF(N214="zníž. prenesená",J214,0)</f>
        <v>0</v>
      </c>
      <c r="BI214" s="205">
        <f>IF(N214="nulová",J214,0)</f>
        <v>0</v>
      </c>
      <c r="BJ214" s="16" t="s">
        <v>155</v>
      </c>
      <c r="BK214" s="206">
        <f>ROUND(I214*H214,3)</f>
        <v>0</v>
      </c>
      <c r="BL214" s="16" t="s">
        <v>184</v>
      </c>
      <c r="BM214" s="204" t="s">
        <v>4369</v>
      </c>
    </row>
    <row r="215" s="2" customFormat="1" ht="24.15" customHeight="1">
      <c r="A215" s="35"/>
      <c r="B215" s="157"/>
      <c r="C215" s="193" t="s">
        <v>667</v>
      </c>
      <c r="D215" s="193" t="s">
        <v>180</v>
      </c>
      <c r="E215" s="194" t="s">
        <v>4370</v>
      </c>
      <c r="F215" s="195" t="s">
        <v>4371</v>
      </c>
      <c r="G215" s="196" t="s">
        <v>258</v>
      </c>
      <c r="H215" s="197">
        <v>1</v>
      </c>
      <c r="I215" s="198"/>
      <c r="J215" s="197">
        <f>ROUND(I215*H215,3)</f>
        <v>0</v>
      </c>
      <c r="K215" s="199"/>
      <c r="L215" s="36"/>
      <c r="M215" s="200" t="s">
        <v>1</v>
      </c>
      <c r="N215" s="201" t="s">
        <v>40</v>
      </c>
      <c r="O215" s="79"/>
      <c r="P215" s="202">
        <f>O215*H215</f>
        <v>0</v>
      </c>
      <c r="Q215" s="202">
        <v>0.0087100000000000007</v>
      </c>
      <c r="R215" s="202">
        <f>Q215*H215</f>
        <v>0.0087100000000000007</v>
      </c>
      <c r="S215" s="202">
        <v>0</v>
      </c>
      <c r="T215" s="203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4" t="s">
        <v>184</v>
      </c>
      <c r="AT215" s="204" t="s">
        <v>180</v>
      </c>
      <c r="AU215" s="204" t="s">
        <v>155</v>
      </c>
      <c r="AY215" s="16" t="s">
        <v>177</v>
      </c>
      <c r="BE215" s="205">
        <f>IF(N215="základná",J215,0)</f>
        <v>0</v>
      </c>
      <c r="BF215" s="205">
        <f>IF(N215="znížená",J215,0)</f>
        <v>0</v>
      </c>
      <c r="BG215" s="205">
        <f>IF(N215="zákl. prenesená",J215,0)</f>
        <v>0</v>
      </c>
      <c r="BH215" s="205">
        <f>IF(N215="zníž. prenesená",J215,0)</f>
        <v>0</v>
      </c>
      <c r="BI215" s="205">
        <f>IF(N215="nulová",J215,0)</f>
        <v>0</v>
      </c>
      <c r="BJ215" s="16" t="s">
        <v>155</v>
      </c>
      <c r="BK215" s="206">
        <f>ROUND(I215*H215,3)</f>
        <v>0</v>
      </c>
      <c r="BL215" s="16" t="s">
        <v>184</v>
      </c>
      <c r="BM215" s="204" t="s">
        <v>4372</v>
      </c>
    </row>
    <row r="216" s="2" customFormat="1" ht="24.15" customHeight="1">
      <c r="A216" s="35"/>
      <c r="B216" s="157"/>
      <c r="C216" s="212" t="s">
        <v>446</v>
      </c>
      <c r="D216" s="212" t="s">
        <v>439</v>
      </c>
      <c r="E216" s="213" t="s">
        <v>4373</v>
      </c>
      <c r="F216" s="214" t="s">
        <v>4374</v>
      </c>
      <c r="G216" s="215" t="s">
        <v>258</v>
      </c>
      <c r="H216" s="216">
        <v>1</v>
      </c>
      <c r="I216" s="217"/>
      <c r="J216" s="216">
        <f>ROUND(I216*H216,3)</f>
        <v>0</v>
      </c>
      <c r="K216" s="218"/>
      <c r="L216" s="219"/>
      <c r="M216" s="220" t="s">
        <v>1</v>
      </c>
      <c r="N216" s="221" t="s">
        <v>40</v>
      </c>
      <c r="O216" s="79"/>
      <c r="P216" s="202">
        <f>O216*H216</f>
        <v>0</v>
      </c>
      <c r="Q216" s="202">
        <v>0.029000000000000001</v>
      </c>
      <c r="R216" s="202">
        <f>Q216*H216</f>
        <v>0.029000000000000001</v>
      </c>
      <c r="S216" s="202">
        <v>0</v>
      </c>
      <c r="T216" s="203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4" t="s">
        <v>209</v>
      </c>
      <c r="AT216" s="204" t="s">
        <v>439</v>
      </c>
      <c r="AU216" s="204" t="s">
        <v>155</v>
      </c>
      <c r="AY216" s="16" t="s">
        <v>177</v>
      </c>
      <c r="BE216" s="205">
        <f>IF(N216="základná",J216,0)</f>
        <v>0</v>
      </c>
      <c r="BF216" s="205">
        <f>IF(N216="znížená",J216,0)</f>
        <v>0</v>
      </c>
      <c r="BG216" s="205">
        <f>IF(N216="zákl. prenesená",J216,0)</f>
        <v>0</v>
      </c>
      <c r="BH216" s="205">
        <f>IF(N216="zníž. prenesená",J216,0)</f>
        <v>0</v>
      </c>
      <c r="BI216" s="205">
        <f>IF(N216="nulová",J216,0)</f>
        <v>0</v>
      </c>
      <c r="BJ216" s="16" t="s">
        <v>155</v>
      </c>
      <c r="BK216" s="206">
        <f>ROUND(I216*H216,3)</f>
        <v>0</v>
      </c>
      <c r="BL216" s="16" t="s">
        <v>184</v>
      </c>
      <c r="BM216" s="204" t="s">
        <v>4375</v>
      </c>
    </row>
    <row r="217" s="2" customFormat="1" ht="33" customHeight="1">
      <c r="A217" s="35"/>
      <c r="B217" s="157"/>
      <c r="C217" s="193" t="s">
        <v>698</v>
      </c>
      <c r="D217" s="193" t="s">
        <v>180</v>
      </c>
      <c r="E217" s="194" t="s">
        <v>4376</v>
      </c>
      <c r="F217" s="195" t="s">
        <v>4377</v>
      </c>
      <c r="G217" s="196" t="s">
        <v>253</v>
      </c>
      <c r="H217" s="197">
        <v>36.5</v>
      </c>
      <c r="I217" s="198"/>
      <c r="J217" s="197">
        <f>ROUND(I217*H217,3)</f>
        <v>0</v>
      </c>
      <c r="K217" s="199"/>
      <c r="L217" s="36"/>
      <c r="M217" s="200" t="s">
        <v>1</v>
      </c>
      <c r="N217" s="201" t="s">
        <v>40</v>
      </c>
      <c r="O217" s="79"/>
      <c r="P217" s="202">
        <f>O217*H217</f>
        <v>0</v>
      </c>
      <c r="Q217" s="202">
        <v>0</v>
      </c>
      <c r="R217" s="202">
        <f>Q217*H217</f>
        <v>0</v>
      </c>
      <c r="S217" s="202">
        <v>0</v>
      </c>
      <c r="T217" s="203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04" t="s">
        <v>184</v>
      </c>
      <c r="AT217" s="204" t="s">
        <v>180</v>
      </c>
      <c r="AU217" s="204" t="s">
        <v>155</v>
      </c>
      <c r="AY217" s="16" t="s">
        <v>177</v>
      </c>
      <c r="BE217" s="205">
        <f>IF(N217="základná",J217,0)</f>
        <v>0</v>
      </c>
      <c r="BF217" s="205">
        <f>IF(N217="znížená",J217,0)</f>
        <v>0</v>
      </c>
      <c r="BG217" s="205">
        <f>IF(N217="zákl. prenesená",J217,0)</f>
        <v>0</v>
      </c>
      <c r="BH217" s="205">
        <f>IF(N217="zníž. prenesená",J217,0)</f>
        <v>0</v>
      </c>
      <c r="BI217" s="205">
        <f>IF(N217="nulová",J217,0)</f>
        <v>0</v>
      </c>
      <c r="BJ217" s="16" t="s">
        <v>155</v>
      </c>
      <c r="BK217" s="206">
        <f>ROUND(I217*H217,3)</f>
        <v>0</v>
      </c>
      <c r="BL217" s="16" t="s">
        <v>184</v>
      </c>
      <c r="BM217" s="204" t="s">
        <v>4378</v>
      </c>
    </row>
    <row r="218" s="2" customFormat="1" ht="24.15" customHeight="1">
      <c r="A218" s="35"/>
      <c r="B218" s="157"/>
      <c r="C218" s="212" t="s">
        <v>702</v>
      </c>
      <c r="D218" s="212" t="s">
        <v>439</v>
      </c>
      <c r="E218" s="213" t="s">
        <v>4379</v>
      </c>
      <c r="F218" s="214" t="s">
        <v>4380</v>
      </c>
      <c r="G218" s="215" t="s">
        <v>253</v>
      </c>
      <c r="H218" s="216">
        <v>36.5</v>
      </c>
      <c r="I218" s="217"/>
      <c r="J218" s="216">
        <f>ROUND(I218*H218,3)</f>
        <v>0</v>
      </c>
      <c r="K218" s="218"/>
      <c r="L218" s="219"/>
      <c r="M218" s="220" t="s">
        <v>1</v>
      </c>
      <c r="N218" s="221" t="s">
        <v>40</v>
      </c>
      <c r="O218" s="79"/>
      <c r="P218" s="202">
        <f>O218*H218</f>
        <v>0</v>
      </c>
      <c r="Q218" s="202">
        <v>0.00214</v>
      </c>
      <c r="R218" s="202">
        <f>Q218*H218</f>
        <v>0.078109999999999999</v>
      </c>
      <c r="S218" s="202">
        <v>0</v>
      </c>
      <c r="T218" s="203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04" t="s">
        <v>209</v>
      </c>
      <c r="AT218" s="204" t="s">
        <v>439</v>
      </c>
      <c r="AU218" s="204" t="s">
        <v>155</v>
      </c>
      <c r="AY218" s="16" t="s">
        <v>177</v>
      </c>
      <c r="BE218" s="205">
        <f>IF(N218="základná",J218,0)</f>
        <v>0</v>
      </c>
      <c r="BF218" s="205">
        <f>IF(N218="znížená",J218,0)</f>
        <v>0</v>
      </c>
      <c r="BG218" s="205">
        <f>IF(N218="zákl. prenesená",J218,0)</f>
        <v>0</v>
      </c>
      <c r="BH218" s="205">
        <f>IF(N218="zníž. prenesená",J218,0)</f>
        <v>0</v>
      </c>
      <c r="BI218" s="205">
        <f>IF(N218="nulová",J218,0)</f>
        <v>0</v>
      </c>
      <c r="BJ218" s="16" t="s">
        <v>155</v>
      </c>
      <c r="BK218" s="206">
        <f>ROUND(I218*H218,3)</f>
        <v>0</v>
      </c>
      <c r="BL218" s="16" t="s">
        <v>184</v>
      </c>
      <c r="BM218" s="204" t="s">
        <v>4381</v>
      </c>
    </row>
    <row r="219" s="2" customFormat="1" ht="33" customHeight="1">
      <c r="A219" s="35"/>
      <c r="B219" s="157"/>
      <c r="C219" s="193" t="s">
        <v>706</v>
      </c>
      <c r="D219" s="193" t="s">
        <v>180</v>
      </c>
      <c r="E219" s="194" t="s">
        <v>4382</v>
      </c>
      <c r="F219" s="195" t="s">
        <v>4383</v>
      </c>
      <c r="G219" s="196" t="s">
        <v>253</v>
      </c>
      <c r="H219" s="197">
        <v>30.5</v>
      </c>
      <c r="I219" s="198"/>
      <c r="J219" s="197">
        <f>ROUND(I219*H219,3)</f>
        <v>0</v>
      </c>
      <c r="K219" s="199"/>
      <c r="L219" s="36"/>
      <c r="M219" s="200" t="s">
        <v>1</v>
      </c>
      <c r="N219" s="201" t="s">
        <v>40</v>
      </c>
      <c r="O219" s="79"/>
      <c r="P219" s="202">
        <f>O219*H219</f>
        <v>0</v>
      </c>
      <c r="Q219" s="202">
        <v>0</v>
      </c>
      <c r="R219" s="202">
        <f>Q219*H219</f>
        <v>0</v>
      </c>
      <c r="S219" s="202">
        <v>0</v>
      </c>
      <c r="T219" s="203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04" t="s">
        <v>184</v>
      </c>
      <c r="AT219" s="204" t="s">
        <v>180</v>
      </c>
      <c r="AU219" s="204" t="s">
        <v>155</v>
      </c>
      <c r="AY219" s="16" t="s">
        <v>177</v>
      </c>
      <c r="BE219" s="205">
        <f>IF(N219="základná",J219,0)</f>
        <v>0</v>
      </c>
      <c r="BF219" s="205">
        <f>IF(N219="znížená",J219,0)</f>
        <v>0</v>
      </c>
      <c r="BG219" s="205">
        <f>IF(N219="zákl. prenesená",J219,0)</f>
        <v>0</v>
      </c>
      <c r="BH219" s="205">
        <f>IF(N219="zníž. prenesená",J219,0)</f>
        <v>0</v>
      </c>
      <c r="BI219" s="205">
        <f>IF(N219="nulová",J219,0)</f>
        <v>0</v>
      </c>
      <c r="BJ219" s="16" t="s">
        <v>155</v>
      </c>
      <c r="BK219" s="206">
        <f>ROUND(I219*H219,3)</f>
        <v>0</v>
      </c>
      <c r="BL219" s="16" t="s">
        <v>184</v>
      </c>
      <c r="BM219" s="204" t="s">
        <v>4384</v>
      </c>
    </row>
    <row r="220" s="2" customFormat="1" ht="24.15" customHeight="1">
      <c r="A220" s="35"/>
      <c r="B220" s="157"/>
      <c r="C220" s="212" t="s">
        <v>710</v>
      </c>
      <c r="D220" s="212" t="s">
        <v>439</v>
      </c>
      <c r="E220" s="213" t="s">
        <v>4385</v>
      </c>
      <c r="F220" s="214" t="s">
        <v>4386</v>
      </c>
      <c r="G220" s="215" t="s">
        <v>253</v>
      </c>
      <c r="H220" s="216">
        <v>30.5</v>
      </c>
      <c r="I220" s="217"/>
      <c r="J220" s="216">
        <f>ROUND(I220*H220,3)</f>
        <v>0</v>
      </c>
      <c r="K220" s="218"/>
      <c r="L220" s="219"/>
      <c r="M220" s="220" t="s">
        <v>1</v>
      </c>
      <c r="N220" s="221" t="s">
        <v>40</v>
      </c>
      <c r="O220" s="79"/>
      <c r="P220" s="202">
        <f>O220*H220</f>
        <v>0</v>
      </c>
      <c r="Q220" s="202">
        <v>0.0067400000000000003</v>
      </c>
      <c r="R220" s="202">
        <f>Q220*H220</f>
        <v>0.20557</v>
      </c>
      <c r="S220" s="202">
        <v>0</v>
      </c>
      <c r="T220" s="203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04" t="s">
        <v>209</v>
      </c>
      <c r="AT220" s="204" t="s">
        <v>439</v>
      </c>
      <c r="AU220" s="204" t="s">
        <v>155</v>
      </c>
      <c r="AY220" s="16" t="s">
        <v>177</v>
      </c>
      <c r="BE220" s="205">
        <f>IF(N220="základná",J220,0)</f>
        <v>0</v>
      </c>
      <c r="BF220" s="205">
        <f>IF(N220="znížená",J220,0)</f>
        <v>0</v>
      </c>
      <c r="BG220" s="205">
        <f>IF(N220="zákl. prenesená",J220,0)</f>
        <v>0</v>
      </c>
      <c r="BH220" s="205">
        <f>IF(N220="zníž. prenesená",J220,0)</f>
        <v>0</v>
      </c>
      <c r="BI220" s="205">
        <f>IF(N220="nulová",J220,0)</f>
        <v>0</v>
      </c>
      <c r="BJ220" s="16" t="s">
        <v>155</v>
      </c>
      <c r="BK220" s="206">
        <f>ROUND(I220*H220,3)</f>
        <v>0</v>
      </c>
      <c r="BL220" s="16" t="s">
        <v>184</v>
      </c>
      <c r="BM220" s="204" t="s">
        <v>4387</v>
      </c>
    </row>
    <row r="221" s="2" customFormat="1" ht="24.15" customHeight="1">
      <c r="A221" s="35"/>
      <c r="B221" s="157"/>
      <c r="C221" s="193" t="s">
        <v>714</v>
      </c>
      <c r="D221" s="193" t="s">
        <v>180</v>
      </c>
      <c r="E221" s="194" t="s">
        <v>4388</v>
      </c>
      <c r="F221" s="195" t="s">
        <v>4389</v>
      </c>
      <c r="G221" s="196" t="s">
        <v>258</v>
      </c>
      <c r="H221" s="197">
        <v>7</v>
      </c>
      <c r="I221" s="198"/>
      <c r="J221" s="197">
        <f>ROUND(I221*H221,3)</f>
        <v>0</v>
      </c>
      <c r="K221" s="199"/>
      <c r="L221" s="36"/>
      <c r="M221" s="200" t="s">
        <v>1</v>
      </c>
      <c r="N221" s="201" t="s">
        <v>40</v>
      </c>
      <c r="O221" s="79"/>
      <c r="P221" s="202">
        <f>O221*H221</f>
        <v>0</v>
      </c>
      <c r="Q221" s="202">
        <v>0</v>
      </c>
      <c r="R221" s="202">
        <f>Q221*H221</f>
        <v>0</v>
      </c>
      <c r="S221" s="202">
        <v>0</v>
      </c>
      <c r="T221" s="203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04" t="s">
        <v>184</v>
      </c>
      <c r="AT221" s="204" t="s">
        <v>180</v>
      </c>
      <c r="AU221" s="204" t="s">
        <v>155</v>
      </c>
      <c r="AY221" s="16" t="s">
        <v>177</v>
      </c>
      <c r="BE221" s="205">
        <f>IF(N221="základná",J221,0)</f>
        <v>0</v>
      </c>
      <c r="BF221" s="205">
        <f>IF(N221="znížená",J221,0)</f>
        <v>0</v>
      </c>
      <c r="BG221" s="205">
        <f>IF(N221="zákl. prenesená",J221,0)</f>
        <v>0</v>
      </c>
      <c r="BH221" s="205">
        <f>IF(N221="zníž. prenesená",J221,0)</f>
        <v>0</v>
      </c>
      <c r="BI221" s="205">
        <f>IF(N221="nulová",J221,0)</f>
        <v>0</v>
      </c>
      <c r="BJ221" s="16" t="s">
        <v>155</v>
      </c>
      <c r="BK221" s="206">
        <f>ROUND(I221*H221,3)</f>
        <v>0</v>
      </c>
      <c r="BL221" s="16" t="s">
        <v>184</v>
      </c>
      <c r="BM221" s="204" t="s">
        <v>4390</v>
      </c>
    </row>
    <row r="222" s="2" customFormat="1" ht="24.15" customHeight="1">
      <c r="A222" s="35"/>
      <c r="B222" s="157"/>
      <c r="C222" s="212" t="s">
        <v>718</v>
      </c>
      <c r="D222" s="212" t="s">
        <v>439</v>
      </c>
      <c r="E222" s="213" t="s">
        <v>4391</v>
      </c>
      <c r="F222" s="214" t="s">
        <v>4392</v>
      </c>
      <c r="G222" s="215" t="s">
        <v>258</v>
      </c>
      <c r="H222" s="216">
        <v>3</v>
      </c>
      <c r="I222" s="217"/>
      <c r="J222" s="216">
        <f>ROUND(I222*H222,3)</f>
        <v>0</v>
      </c>
      <c r="K222" s="218"/>
      <c r="L222" s="219"/>
      <c r="M222" s="220" t="s">
        <v>1</v>
      </c>
      <c r="N222" s="221" t="s">
        <v>40</v>
      </c>
      <c r="O222" s="79"/>
      <c r="P222" s="202">
        <f>O222*H222</f>
        <v>0</v>
      </c>
      <c r="Q222" s="202">
        <v>0.00040999999999999999</v>
      </c>
      <c r="R222" s="202">
        <f>Q222*H222</f>
        <v>0.00123</v>
      </c>
      <c r="S222" s="202">
        <v>0</v>
      </c>
      <c r="T222" s="203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04" t="s">
        <v>209</v>
      </c>
      <c r="AT222" s="204" t="s">
        <v>439</v>
      </c>
      <c r="AU222" s="204" t="s">
        <v>155</v>
      </c>
      <c r="AY222" s="16" t="s">
        <v>177</v>
      </c>
      <c r="BE222" s="205">
        <f>IF(N222="základná",J222,0)</f>
        <v>0</v>
      </c>
      <c r="BF222" s="205">
        <f>IF(N222="znížená",J222,0)</f>
        <v>0</v>
      </c>
      <c r="BG222" s="205">
        <f>IF(N222="zákl. prenesená",J222,0)</f>
        <v>0</v>
      </c>
      <c r="BH222" s="205">
        <f>IF(N222="zníž. prenesená",J222,0)</f>
        <v>0</v>
      </c>
      <c r="BI222" s="205">
        <f>IF(N222="nulová",J222,0)</f>
        <v>0</v>
      </c>
      <c r="BJ222" s="16" t="s">
        <v>155</v>
      </c>
      <c r="BK222" s="206">
        <f>ROUND(I222*H222,3)</f>
        <v>0</v>
      </c>
      <c r="BL222" s="16" t="s">
        <v>184</v>
      </c>
      <c r="BM222" s="204" t="s">
        <v>4393</v>
      </c>
    </row>
    <row r="223" s="2" customFormat="1" ht="16.5" customHeight="1">
      <c r="A223" s="35"/>
      <c r="B223" s="157"/>
      <c r="C223" s="212" t="s">
        <v>722</v>
      </c>
      <c r="D223" s="212" t="s">
        <v>439</v>
      </c>
      <c r="E223" s="213" t="s">
        <v>4394</v>
      </c>
      <c r="F223" s="214" t="s">
        <v>4395</v>
      </c>
      <c r="G223" s="215" t="s">
        <v>258</v>
      </c>
      <c r="H223" s="216">
        <v>2</v>
      </c>
      <c r="I223" s="217"/>
      <c r="J223" s="216">
        <f>ROUND(I223*H223,3)</f>
        <v>0</v>
      </c>
      <c r="K223" s="218"/>
      <c r="L223" s="219"/>
      <c r="M223" s="220" t="s">
        <v>1</v>
      </c>
      <c r="N223" s="221" t="s">
        <v>40</v>
      </c>
      <c r="O223" s="79"/>
      <c r="P223" s="202">
        <f>O223*H223</f>
        <v>0</v>
      </c>
      <c r="Q223" s="202">
        <v>0</v>
      </c>
      <c r="R223" s="202">
        <f>Q223*H223</f>
        <v>0</v>
      </c>
      <c r="S223" s="202">
        <v>0</v>
      </c>
      <c r="T223" s="203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4" t="s">
        <v>209</v>
      </c>
      <c r="AT223" s="204" t="s">
        <v>439</v>
      </c>
      <c r="AU223" s="204" t="s">
        <v>155</v>
      </c>
      <c r="AY223" s="16" t="s">
        <v>177</v>
      </c>
      <c r="BE223" s="205">
        <f>IF(N223="základná",J223,0)</f>
        <v>0</v>
      </c>
      <c r="BF223" s="205">
        <f>IF(N223="znížená",J223,0)</f>
        <v>0</v>
      </c>
      <c r="BG223" s="205">
        <f>IF(N223="zákl. prenesená",J223,0)</f>
        <v>0</v>
      </c>
      <c r="BH223" s="205">
        <f>IF(N223="zníž. prenesená",J223,0)</f>
        <v>0</v>
      </c>
      <c r="BI223" s="205">
        <f>IF(N223="nulová",J223,0)</f>
        <v>0</v>
      </c>
      <c r="BJ223" s="16" t="s">
        <v>155</v>
      </c>
      <c r="BK223" s="206">
        <f>ROUND(I223*H223,3)</f>
        <v>0</v>
      </c>
      <c r="BL223" s="16" t="s">
        <v>184</v>
      </c>
      <c r="BM223" s="204" t="s">
        <v>4396</v>
      </c>
    </row>
    <row r="224" s="2" customFormat="1" ht="21.75" customHeight="1">
      <c r="A224" s="35"/>
      <c r="B224" s="157"/>
      <c r="C224" s="212" t="s">
        <v>727</v>
      </c>
      <c r="D224" s="212" t="s">
        <v>439</v>
      </c>
      <c r="E224" s="213" t="s">
        <v>4397</v>
      </c>
      <c r="F224" s="214" t="s">
        <v>4398</v>
      </c>
      <c r="G224" s="215" t="s">
        <v>258</v>
      </c>
      <c r="H224" s="216">
        <v>2</v>
      </c>
      <c r="I224" s="217"/>
      <c r="J224" s="216">
        <f>ROUND(I224*H224,3)</f>
        <v>0</v>
      </c>
      <c r="K224" s="218"/>
      <c r="L224" s="219"/>
      <c r="M224" s="220" t="s">
        <v>1</v>
      </c>
      <c r="N224" s="221" t="s">
        <v>40</v>
      </c>
      <c r="O224" s="79"/>
      <c r="P224" s="202">
        <f>O224*H224</f>
        <v>0</v>
      </c>
      <c r="Q224" s="202">
        <v>0</v>
      </c>
      <c r="R224" s="202">
        <f>Q224*H224</f>
        <v>0</v>
      </c>
      <c r="S224" s="202">
        <v>0</v>
      </c>
      <c r="T224" s="203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04" t="s">
        <v>209</v>
      </c>
      <c r="AT224" s="204" t="s">
        <v>439</v>
      </c>
      <c r="AU224" s="204" t="s">
        <v>155</v>
      </c>
      <c r="AY224" s="16" t="s">
        <v>177</v>
      </c>
      <c r="BE224" s="205">
        <f>IF(N224="základná",J224,0)</f>
        <v>0</v>
      </c>
      <c r="BF224" s="205">
        <f>IF(N224="znížená",J224,0)</f>
        <v>0</v>
      </c>
      <c r="BG224" s="205">
        <f>IF(N224="zákl. prenesená",J224,0)</f>
        <v>0</v>
      </c>
      <c r="BH224" s="205">
        <f>IF(N224="zníž. prenesená",J224,0)</f>
        <v>0</v>
      </c>
      <c r="BI224" s="205">
        <f>IF(N224="nulová",J224,0)</f>
        <v>0</v>
      </c>
      <c r="BJ224" s="16" t="s">
        <v>155</v>
      </c>
      <c r="BK224" s="206">
        <f>ROUND(I224*H224,3)</f>
        <v>0</v>
      </c>
      <c r="BL224" s="16" t="s">
        <v>184</v>
      </c>
      <c r="BM224" s="204" t="s">
        <v>4399</v>
      </c>
    </row>
    <row r="225" s="2" customFormat="1" ht="24.15" customHeight="1">
      <c r="A225" s="35"/>
      <c r="B225" s="157"/>
      <c r="C225" s="212" t="s">
        <v>731</v>
      </c>
      <c r="D225" s="212" t="s">
        <v>439</v>
      </c>
      <c r="E225" s="213" t="s">
        <v>4400</v>
      </c>
      <c r="F225" s="214" t="s">
        <v>4401</v>
      </c>
      <c r="G225" s="215" t="s">
        <v>258</v>
      </c>
      <c r="H225" s="216">
        <v>2</v>
      </c>
      <c r="I225" s="217"/>
      <c r="J225" s="216">
        <f>ROUND(I225*H225,3)</f>
        <v>0</v>
      </c>
      <c r="K225" s="218"/>
      <c r="L225" s="219"/>
      <c r="M225" s="220" t="s">
        <v>1</v>
      </c>
      <c r="N225" s="221" t="s">
        <v>40</v>
      </c>
      <c r="O225" s="79"/>
      <c r="P225" s="202">
        <f>O225*H225</f>
        <v>0</v>
      </c>
      <c r="Q225" s="202">
        <v>0</v>
      </c>
      <c r="R225" s="202">
        <f>Q225*H225</f>
        <v>0</v>
      </c>
      <c r="S225" s="202">
        <v>0</v>
      </c>
      <c r="T225" s="203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04" t="s">
        <v>209</v>
      </c>
      <c r="AT225" s="204" t="s">
        <v>439</v>
      </c>
      <c r="AU225" s="204" t="s">
        <v>155</v>
      </c>
      <c r="AY225" s="16" t="s">
        <v>177</v>
      </c>
      <c r="BE225" s="205">
        <f>IF(N225="základná",J225,0)</f>
        <v>0</v>
      </c>
      <c r="BF225" s="205">
        <f>IF(N225="znížená",J225,0)</f>
        <v>0</v>
      </c>
      <c r="BG225" s="205">
        <f>IF(N225="zákl. prenesená",J225,0)</f>
        <v>0</v>
      </c>
      <c r="BH225" s="205">
        <f>IF(N225="zníž. prenesená",J225,0)</f>
        <v>0</v>
      </c>
      <c r="BI225" s="205">
        <f>IF(N225="nulová",J225,0)</f>
        <v>0</v>
      </c>
      <c r="BJ225" s="16" t="s">
        <v>155</v>
      </c>
      <c r="BK225" s="206">
        <f>ROUND(I225*H225,3)</f>
        <v>0</v>
      </c>
      <c r="BL225" s="16" t="s">
        <v>184</v>
      </c>
      <c r="BM225" s="204" t="s">
        <v>4402</v>
      </c>
    </row>
    <row r="226" s="2" customFormat="1" ht="16.5" customHeight="1">
      <c r="A226" s="35"/>
      <c r="B226" s="157"/>
      <c r="C226" s="212" t="s">
        <v>735</v>
      </c>
      <c r="D226" s="212" t="s">
        <v>439</v>
      </c>
      <c r="E226" s="213" t="s">
        <v>4403</v>
      </c>
      <c r="F226" s="214" t="s">
        <v>4404</v>
      </c>
      <c r="G226" s="215" t="s">
        <v>258</v>
      </c>
      <c r="H226" s="216">
        <v>2</v>
      </c>
      <c r="I226" s="217"/>
      <c r="J226" s="216">
        <f>ROUND(I226*H226,3)</f>
        <v>0</v>
      </c>
      <c r="K226" s="218"/>
      <c r="L226" s="219"/>
      <c r="M226" s="220" t="s">
        <v>1</v>
      </c>
      <c r="N226" s="221" t="s">
        <v>40</v>
      </c>
      <c r="O226" s="79"/>
      <c r="P226" s="202">
        <f>O226*H226</f>
        <v>0</v>
      </c>
      <c r="Q226" s="202">
        <v>0</v>
      </c>
      <c r="R226" s="202">
        <f>Q226*H226</f>
        <v>0</v>
      </c>
      <c r="S226" s="202">
        <v>0</v>
      </c>
      <c r="T226" s="203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04" t="s">
        <v>209</v>
      </c>
      <c r="AT226" s="204" t="s">
        <v>439</v>
      </c>
      <c r="AU226" s="204" t="s">
        <v>155</v>
      </c>
      <c r="AY226" s="16" t="s">
        <v>177</v>
      </c>
      <c r="BE226" s="205">
        <f>IF(N226="základná",J226,0)</f>
        <v>0</v>
      </c>
      <c r="BF226" s="205">
        <f>IF(N226="znížená",J226,0)</f>
        <v>0</v>
      </c>
      <c r="BG226" s="205">
        <f>IF(N226="zákl. prenesená",J226,0)</f>
        <v>0</v>
      </c>
      <c r="BH226" s="205">
        <f>IF(N226="zníž. prenesená",J226,0)</f>
        <v>0</v>
      </c>
      <c r="BI226" s="205">
        <f>IF(N226="nulová",J226,0)</f>
        <v>0</v>
      </c>
      <c r="BJ226" s="16" t="s">
        <v>155</v>
      </c>
      <c r="BK226" s="206">
        <f>ROUND(I226*H226,3)</f>
        <v>0</v>
      </c>
      <c r="BL226" s="16" t="s">
        <v>184</v>
      </c>
      <c r="BM226" s="204" t="s">
        <v>4405</v>
      </c>
    </row>
    <row r="227" s="2" customFormat="1" ht="24.15" customHeight="1">
      <c r="A227" s="35"/>
      <c r="B227" s="157"/>
      <c r="C227" s="193" t="s">
        <v>739</v>
      </c>
      <c r="D227" s="193" t="s">
        <v>180</v>
      </c>
      <c r="E227" s="194" t="s">
        <v>4406</v>
      </c>
      <c r="F227" s="195" t="s">
        <v>4407</v>
      </c>
      <c r="G227" s="196" t="s">
        <v>258</v>
      </c>
      <c r="H227" s="197">
        <v>11</v>
      </c>
      <c r="I227" s="198"/>
      <c r="J227" s="197">
        <f>ROUND(I227*H227,3)</f>
        <v>0</v>
      </c>
      <c r="K227" s="199"/>
      <c r="L227" s="36"/>
      <c r="M227" s="200" t="s">
        <v>1</v>
      </c>
      <c r="N227" s="201" t="s">
        <v>40</v>
      </c>
      <c r="O227" s="79"/>
      <c r="P227" s="202">
        <f>O227*H227</f>
        <v>0</v>
      </c>
      <c r="Q227" s="202">
        <v>0</v>
      </c>
      <c r="R227" s="202">
        <f>Q227*H227</f>
        <v>0</v>
      </c>
      <c r="S227" s="202">
        <v>0</v>
      </c>
      <c r="T227" s="203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04" t="s">
        <v>184</v>
      </c>
      <c r="AT227" s="204" t="s">
        <v>180</v>
      </c>
      <c r="AU227" s="204" t="s">
        <v>155</v>
      </c>
      <c r="AY227" s="16" t="s">
        <v>177</v>
      </c>
      <c r="BE227" s="205">
        <f>IF(N227="základná",J227,0)</f>
        <v>0</v>
      </c>
      <c r="BF227" s="205">
        <f>IF(N227="znížená",J227,0)</f>
        <v>0</v>
      </c>
      <c r="BG227" s="205">
        <f>IF(N227="zákl. prenesená",J227,0)</f>
        <v>0</v>
      </c>
      <c r="BH227" s="205">
        <f>IF(N227="zníž. prenesená",J227,0)</f>
        <v>0</v>
      </c>
      <c r="BI227" s="205">
        <f>IF(N227="nulová",J227,0)</f>
        <v>0</v>
      </c>
      <c r="BJ227" s="16" t="s">
        <v>155</v>
      </c>
      <c r="BK227" s="206">
        <f>ROUND(I227*H227,3)</f>
        <v>0</v>
      </c>
      <c r="BL227" s="16" t="s">
        <v>184</v>
      </c>
      <c r="BM227" s="204" t="s">
        <v>4408</v>
      </c>
    </row>
    <row r="228" s="2" customFormat="1" ht="24.15" customHeight="1">
      <c r="A228" s="35"/>
      <c r="B228" s="157"/>
      <c r="C228" s="212" t="s">
        <v>743</v>
      </c>
      <c r="D228" s="212" t="s">
        <v>439</v>
      </c>
      <c r="E228" s="213" t="s">
        <v>4409</v>
      </c>
      <c r="F228" s="214" t="s">
        <v>4410</v>
      </c>
      <c r="G228" s="215" t="s">
        <v>258</v>
      </c>
      <c r="H228" s="216">
        <v>5</v>
      </c>
      <c r="I228" s="217"/>
      <c r="J228" s="216">
        <f>ROUND(I228*H228,3)</f>
        <v>0</v>
      </c>
      <c r="K228" s="218"/>
      <c r="L228" s="219"/>
      <c r="M228" s="220" t="s">
        <v>1</v>
      </c>
      <c r="N228" s="221" t="s">
        <v>40</v>
      </c>
      <c r="O228" s="79"/>
      <c r="P228" s="202">
        <f>O228*H228</f>
        <v>0</v>
      </c>
      <c r="Q228" s="202">
        <v>0.0013699999999999999</v>
      </c>
      <c r="R228" s="202">
        <f>Q228*H228</f>
        <v>0.0068499999999999993</v>
      </c>
      <c r="S228" s="202">
        <v>0</v>
      </c>
      <c r="T228" s="203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04" t="s">
        <v>209</v>
      </c>
      <c r="AT228" s="204" t="s">
        <v>439</v>
      </c>
      <c r="AU228" s="204" t="s">
        <v>155</v>
      </c>
      <c r="AY228" s="16" t="s">
        <v>177</v>
      </c>
      <c r="BE228" s="205">
        <f>IF(N228="základná",J228,0)</f>
        <v>0</v>
      </c>
      <c r="BF228" s="205">
        <f>IF(N228="znížená",J228,0)</f>
        <v>0</v>
      </c>
      <c r="BG228" s="205">
        <f>IF(N228="zákl. prenesená",J228,0)</f>
        <v>0</v>
      </c>
      <c r="BH228" s="205">
        <f>IF(N228="zníž. prenesená",J228,0)</f>
        <v>0</v>
      </c>
      <c r="BI228" s="205">
        <f>IF(N228="nulová",J228,0)</f>
        <v>0</v>
      </c>
      <c r="BJ228" s="16" t="s">
        <v>155</v>
      </c>
      <c r="BK228" s="206">
        <f>ROUND(I228*H228,3)</f>
        <v>0</v>
      </c>
      <c r="BL228" s="16" t="s">
        <v>184</v>
      </c>
      <c r="BM228" s="204" t="s">
        <v>4411</v>
      </c>
    </row>
    <row r="229" s="2" customFormat="1" ht="21.75" customHeight="1">
      <c r="A229" s="35"/>
      <c r="B229" s="157"/>
      <c r="C229" s="212" t="s">
        <v>747</v>
      </c>
      <c r="D229" s="212" t="s">
        <v>439</v>
      </c>
      <c r="E229" s="213" t="s">
        <v>4412</v>
      </c>
      <c r="F229" s="214" t="s">
        <v>4413</v>
      </c>
      <c r="G229" s="215" t="s">
        <v>258</v>
      </c>
      <c r="H229" s="216">
        <v>1</v>
      </c>
      <c r="I229" s="217"/>
      <c r="J229" s="216">
        <f>ROUND(I229*H229,3)</f>
        <v>0</v>
      </c>
      <c r="K229" s="218"/>
      <c r="L229" s="219"/>
      <c r="M229" s="220" t="s">
        <v>1</v>
      </c>
      <c r="N229" s="221" t="s">
        <v>40</v>
      </c>
      <c r="O229" s="79"/>
      <c r="P229" s="202">
        <f>O229*H229</f>
        <v>0</v>
      </c>
      <c r="Q229" s="202">
        <v>0</v>
      </c>
      <c r="R229" s="202">
        <f>Q229*H229</f>
        <v>0</v>
      </c>
      <c r="S229" s="202">
        <v>0</v>
      </c>
      <c r="T229" s="203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04" t="s">
        <v>209</v>
      </c>
      <c r="AT229" s="204" t="s">
        <v>439</v>
      </c>
      <c r="AU229" s="204" t="s">
        <v>155</v>
      </c>
      <c r="AY229" s="16" t="s">
        <v>177</v>
      </c>
      <c r="BE229" s="205">
        <f>IF(N229="základná",J229,0)</f>
        <v>0</v>
      </c>
      <c r="BF229" s="205">
        <f>IF(N229="znížená",J229,0)</f>
        <v>0</v>
      </c>
      <c r="BG229" s="205">
        <f>IF(N229="zákl. prenesená",J229,0)</f>
        <v>0</v>
      </c>
      <c r="BH229" s="205">
        <f>IF(N229="zníž. prenesená",J229,0)</f>
        <v>0</v>
      </c>
      <c r="BI229" s="205">
        <f>IF(N229="nulová",J229,0)</f>
        <v>0</v>
      </c>
      <c r="BJ229" s="16" t="s">
        <v>155</v>
      </c>
      <c r="BK229" s="206">
        <f>ROUND(I229*H229,3)</f>
        <v>0</v>
      </c>
      <c r="BL229" s="16" t="s">
        <v>184</v>
      </c>
      <c r="BM229" s="204" t="s">
        <v>4414</v>
      </c>
    </row>
    <row r="230" s="2" customFormat="1" ht="16.5" customHeight="1">
      <c r="A230" s="35"/>
      <c r="B230" s="157"/>
      <c r="C230" s="212" t="s">
        <v>752</v>
      </c>
      <c r="D230" s="212" t="s">
        <v>439</v>
      </c>
      <c r="E230" s="213" t="s">
        <v>4415</v>
      </c>
      <c r="F230" s="214" t="s">
        <v>4416</v>
      </c>
      <c r="G230" s="215" t="s">
        <v>258</v>
      </c>
      <c r="H230" s="216">
        <v>5</v>
      </c>
      <c r="I230" s="217"/>
      <c r="J230" s="216">
        <f>ROUND(I230*H230,3)</f>
        <v>0</v>
      </c>
      <c r="K230" s="218"/>
      <c r="L230" s="219"/>
      <c r="M230" s="220" t="s">
        <v>1</v>
      </c>
      <c r="N230" s="221" t="s">
        <v>40</v>
      </c>
      <c r="O230" s="79"/>
      <c r="P230" s="202">
        <f>O230*H230</f>
        <v>0</v>
      </c>
      <c r="Q230" s="202">
        <v>0</v>
      </c>
      <c r="R230" s="202">
        <f>Q230*H230</f>
        <v>0</v>
      </c>
      <c r="S230" s="202">
        <v>0</v>
      </c>
      <c r="T230" s="203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04" t="s">
        <v>209</v>
      </c>
      <c r="AT230" s="204" t="s">
        <v>439</v>
      </c>
      <c r="AU230" s="204" t="s">
        <v>155</v>
      </c>
      <c r="AY230" s="16" t="s">
        <v>177</v>
      </c>
      <c r="BE230" s="205">
        <f>IF(N230="základná",J230,0)</f>
        <v>0</v>
      </c>
      <c r="BF230" s="205">
        <f>IF(N230="znížená",J230,0)</f>
        <v>0</v>
      </c>
      <c r="BG230" s="205">
        <f>IF(N230="zákl. prenesená",J230,0)</f>
        <v>0</v>
      </c>
      <c r="BH230" s="205">
        <f>IF(N230="zníž. prenesená",J230,0)</f>
        <v>0</v>
      </c>
      <c r="BI230" s="205">
        <f>IF(N230="nulová",J230,0)</f>
        <v>0</v>
      </c>
      <c r="BJ230" s="16" t="s">
        <v>155</v>
      </c>
      <c r="BK230" s="206">
        <f>ROUND(I230*H230,3)</f>
        <v>0</v>
      </c>
      <c r="BL230" s="16" t="s">
        <v>184</v>
      </c>
      <c r="BM230" s="204" t="s">
        <v>4417</v>
      </c>
    </row>
    <row r="231" s="2" customFormat="1" ht="24.15" customHeight="1">
      <c r="A231" s="35"/>
      <c r="B231" s="157"/>
      <c r="C231" s="212" t="s">
        <v>754</v>
      </c>
      <c r="D231" s="212" t="s">
        <v>439</v>
      </c>
      <c r="E231" s="213" t="s">
        <v>4418</v>
      </c>
      <c r="F231" s="214" t="s">
        <v>4419</v>
      </c>
      <c r="G231" s="215" t="s">
        <v>258</v>
      </c>
      <c r="H231" s="216">
        <v>5</v>
      </c>
      <c r="I231" s="217"/>
      <c r="J231" s="216">
        <f>ROUND(I231*H231,3)</f>
        <v>0</v>
      </c>
      <c r="K231" s="218"/>
      <c r="L231" s="219"/>
      <c r="M231" s="220" t="s">
        <v>1</v>
      </c>
      <c r="N231" s="221" t="s">
        <v>40</v>
      </c>
      <c r="O231" s="79"/>
      <c r="P231" s="202">
        <f>O231*H231</f>
        <v>0</v>
      </c>
      <c r="Q231" s="202">
        <v>0</v>
      </c>
      <c r="R231" s="202">
        <f>Q231*H231</f>
        <v>0</v>
      </c>
      <c r="S231" s="202">
        <v>0</v>
      </c>
      <c r="T231" s="203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04" t="s">
        <v>209</v>
      </c>
      <c r="AT231" s="204" t="s">
        <v>439</v>
      </c>
      <c r="AU231" s="204" t="s">
        <v>155</v>
      </c>
      <c r="AY231" s="16" t="s">
        <v>177</v>
      </c>
      <c r="BE231" s="205">
        <f>IF(N231="základná",J231,0)</f>
        <v>0</v>
      </c>
      <c r="BF231" s="205">
        <f>IF(N231="znížená",J231,0)</f>
        <v>0</v>
      </c>
      <c r="BG231" s="205">
        <f>IF(N231="zákl. prenesená",J231,0)</f>
        <v>0</v>
      </c>
      <c r="BH231" s="205">
        <f>IF(N231="zníž. prenesená",J231,0)</f>
        <v>0</v>
      </c>
      <c r="BI231" s="205">
        <f>IF(N231="nulová",J231,0)</f>
        <v>0</v>
      </c>
      <c r="BJ231" s="16" t="s">
        <v>155</v>
      </c>
      <c r="BK231" s="206">
        <f>ROUND(I231*H231,3)</f>
        <v>0</v>
      </c>
      <c r="BL231" s="16" t="s">
        <v>184</v>
      </c>
      <c r="BM231" s="204" t="s">
        <v>4420</v>
      </c>
    </row>
    <row r="232" s="2" customFormat="1" ht="21.75" customHeight="1">
      <c r="A232" s="35"/>
      <c r="B232" s="157"/>
      <c r="C232" s="212" t="s">
        <v>758</v>
      </c>
      <c r="D232" s="212" t="s">
        <v>439</v>
      </c>
      <c r="E232" s="213" t="s">
        <v>4421</v>
      </c>
      <c r="F232" s="214" t="s">
        <v>4422</v>
      </c>
      <c r="G232" s="215" t="s">
        <v>258</v>
      </c>
      <c r="H232" s="216">
        <v>5</v>
      </c>
      <c r="I232" s="217"/>
      <c r="J232" s="216">
        <f>ROUND(I232*H232,3)</f>
        <v>0</v>
      </c>
      <c r="K232" s="218"/>
      <c r="L232" s="219"/>
      <c r="M232" s="220" t="s">
        <v>1</v>
      </c>
      <c r="N232" s="221" t="s">
        <v>40</v>
      </c>
      <c r="O232" s="79"/>
      <c r="P232" s="202">
        <f>O232*H232</f>
        <v>0</v>
      </c>
      <c r="Q232" s="202">
        <v>0</v>
      </c>
      <c r="R232" s="202">
        <f>Q232*H232</f>
        <v>0</v>
      </c>
      <c r="S232" s="202">
        <v>0</v>
      </c>
      <c r="T232" s="203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04" t="s">
        <v>209</v>
      </c>
      <c r="AT232" s="204" t="s">
        <v>439</v>
      </c>
      <c r="AU232" s="204" t="s">
        <v>155</v>
      </c>
      <c r="AY232" s="16" t="s">
        <v>177</v>
      </c>
      <c r="BE232" s="205">
        <f>IF(N232="základná",J232,0)</f>
        <v>0</v>
      </c>
      <c r="BF232" s="205">
        <f>IF(N232="znížená",J232,0)</f>
        <v>0</v>
      </c>
      <c r="BG232" s="205">
        <f>IF(N232="zákl. prenesená",J232,0)</f>
        <v>0</v>
      </c>
      <c r="BH232" s="205">
        <f>IF(N232="zníž. prenesená",J232,0)</f>
        <v>0</v>
      </c>
      <c r="BI232" s="205">
        <f>IF(N232="nulová",J232,0)</f>
        <v>0</v>
      </c>
      <c r="BJ232" s="16" t="s">
        <v>155</v>
      </c>
      <c r="BK232" s="206">
        <f>ROUND(I232*H232,3)</f>
        <v>0</v>
      </c>
      <c r="BL232" s="16" t="s">
        <v>184</v>
      </c>
      <c r="BM232" s="204" t="s">
        <v>4423</v>
      </c>
    </row>
    <row r="233" s="2" customFormat="1" ht="24.15" customHeight="1">
      <c r="A233" s="35"/>
      <c r="B233" s="157"/>
      <c r="C233" s="193" t="s">
        <v>764</v>
      </c>
      <c r="D233" s="193" t="s">
        <v>180</v>
      </c>
      <c r="E233" s="194" t="s">
        <v>4424</v>
      </c>
      <c r="F233" s="195" t="s">
        <v>4425</v>
      </c>
      <c r="G233" s="196" t="s">
        <v>258</v>
      </c>
      <c r="H233" s="197">
        <v>1</v>
      </c>
      <c r="I233" s="198"/>
      <c r="J233" s="197">
        <f>ROUND(I233*H233,3)</f>
        <v>0</v>
      </c>
      <c r="K233" s="199"/>
      <c r="L233" s="36"/>
      <c r="M233" s="200" t="s">
        <v>1</v>
      </c>
      <c r="N233" s="201" t="s">
        <v>40</v>
      </c>
      <c r="O233" s="79"/>
      <c r="P233" s="202">
        <f>O233*H233</f>
        <v>0</v>
      </c>
      <c r="Q233" s="202">
        <v>0</v>
      </c>
      <c r="R233" s="202">
        <f>Q233*H233</f>
        <v>0</v>
      </c>
      <c r="S233" s="202">
        <v>0</v>
      </c>
      <c r="T233" s="203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04" t="s">
        <v>184</v>
      </c>
      <c r="AT233" s="204" t="s">
        <v>180</v>
      </c>
      <c r="AU233" s="204" t="s">
        <v>155</v>
      </c>
      <c r="AY233" s="16" t="s">
        <v>177</v>
      </c>
      <c r="BE233" s="205">
        <f>IF(N233="základná",J233,0)</f>
        <v>0</v>
      </c>
      <c r="BF233" s="205">
        <f>IF(N233="znížená",J233,0)</f>
        <v>0</v>
      </c>
      <c r="BG233" s="205">
        <f>IF(N233="zákl. prenesená",J233,0)</f>
        <v>0</v>
      </c>
      <c r="BH233" s="205">
        <f>IF(N233="zníž. prenesená",J233,0)</f>
        <v>0</v>
      </c>
      <c r="BI233" s="205">
        <f>IF(N233="nulová",J233,0)</f>
        <v>0</v>
      </c>
      <c r="BJ233" s="16" t="s">
        <v>155</v>
      </c>
      <c r="BK233" s="206">
        <f>ROUND(I233*H233,3)</f>
        <v>0</v>
      </c>
      <c r="BL233" s="16" t="s">
        <v>184</v>
      </c>
      <c r="BM233" s="204" t="s">
        <v>4426</v>
      </c>
    </row>
    <row r="234" s="2" customFormat="1" ht="24.15" customHeight="1">
      <c r="A234" s="35"/>
      <c r="B234" s="157"/>
      <c r="C234" s="212" t="s">
        <v>771</v>
      </c>
      <c r="D234" s="212" t="s">
        <v>439</v>
      </c>
      <c r="E234" s="213" t="s">
        <v>4427</v>
      </c>
      <c r="F234" s="214" t="s">
        <v>4428</v>
      </c>
      <c r="G234" s="215" t="s">
        <v>253</v>
      </c>
      <c r="H234" s="216">
        <v>12</v>
      </c>
      <c r="I234" s="217"/>
      <c r="J234" s="216">
        <f>ROUND(I234*H234,3)</f>
        <v>0</v>
      </c>
      <c r="K234" s="218"/>
      <c r="L234" s="219"/>
      <c r="M234" s="220" t="s">
        <v>1</v>
      </c>
      <c r="N234" s="221" t="s">
        <v>40</v>
      </c>
      <c r="O234" s="79"/>
      <c r="P234" s="202">
        <f>O234*H234</f>
        <v>0</v>
      </c>
      <c r="Q234" s="202">
        <v>0.0084899999999999993</v>
      </c>
      <c r="R234" s="202">
        <f>Q234*H234</f>
        <v>0.10188</v>
      </c>
      <c r="S234" s="202">
        <v>0</v>
      </c>
      <c r="T234" s="203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04" t="s">
        <v>209</v>
      </c>
      <c r="AT234" s="204" t="s">
        <v>439</v>
      </c>
      <c r="AU234" s="204" t="s">
        <v>155</v>
      </c>
      <c r="AY234" s="16" t="s">
        <v>177</v>
      </c>
      <c r="BE234" s="205">
        <f>IF(N234="základná",J234,0)</f>
        <v>0</v>
      </c>
      <c r="BF234" s="205">
        <f>IF(N234="znížená",J234,0)</f>
        <v>0</v>
      </c>
      <c r="BG234" s="205">
        <f>IF(N234="zákl. prenesená",J234,0)</f>
        <v>0</v>
      </c>
      <c r="BH234" s="205">
        <f>IF(N234="zníž. prenesená",J234,0)</f>
        <v>0</v>
      </c>
      <c r="BI234" s="205">
        <f>IF(N234="nulová",J234,0)</f>
        <v>0</v>
      </c>
      <c r="BJ234" s="16" t="s">
        <v>155</v>
      </c>
      <c r="BK234" s="206">
        <f>ROUND(I234*H234,3)</f>
        <v>0</v>
      </c>
      <c r="BL234" s="16" t="s">
        <v>184</v>
      </c>
      <c r="BM234" s="204" t="s">
        <v>4429</v>
      </c>
    </row>
    <row r="235" s="2" customFormat="1" ht="24.15" customHeight="1">
      <c r="A235" s="35"/>
      <c r="B235" s="157"/>
      <c r="C235" s="193" t="s">
        <v>775</v>
      </c>
      <c r="D235" s="193" t="s">
        <v>180</v>
      </c>
      <c r="E235" s="194" t="s">
        <v>4430</v>
      </c>
      <c r="F235" s="195" t="s">
        <v>4431</v>
      </c>
      <c r="G235" s="196" t="s">
        <v>258</v>
      </c>
      <c r="H235" s="197">
        <v>1</v>
      </c>
      <c r="I235" s="198"/>
      <c r="J235" s="197">
        <f>ROUND(I235*H235,3)</f>
        <v>0</v>
      </c>
      <c r="K235" s="199"/>
      <c r="L235" s="36"/>
      <c r="M235" s="200" t="s">
        <v>1</v>
      </c>
      <c r="N235" s="201" t="s">
        <v>40</v>
      </c>
      <c r="O235" s="79"/>
      <c r="P235" s="202">
        <f>O235*H235</f>
        <v>0</v>
      </c>
      <c r="Q235" s="202">
        <v>0</v>
      </c>
      <c r="R235" s="202">
        <f>Q235*H235</f>
        <v>0</v>
      </c>
      <c r="S235" s="202">
        <v>0</v>
      </c>
      <c r="T235" s="203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04" t="s">
        <v>184</v>
      </c>
      <c r="AT235" s="204" t="s">
        <v>180</v>
      </c>
      <c r="AU235" s="204" t="s">
        <v>155</v>
      </c>
      <c r="AY235" s="16" t="s">
        <v>177</v>
      </c>
      <c r="BE235" s="205">
        <f>IF(N235="základná",J235,0)</f>
        <v>0</v>
      </c>
      <c r="BF235" s="205">
        <f>IF(N235="znížená",J235,0)</f>
        <v>0</v>
      </c>
      <c r="BG235" s="205">
        <f>IF(N235="zákl. prenesená",J235,0)</f>
        <v>0</v>
      </c>
      <c r="BH235" s="205">
        <f>IF(N235="zníž. prenesená",J235,0)</f>
        <v>0</v>
      </c>
      <c r="BI235" s="205">
        <f>IF(N235="nulová",J235,0)</f>
        <v>0</v>
      </c>
      <c r="BJ235" s="16" t="s">
        <v>155</v>
      </c>
      <c r="BK235" s="206">
        <f>ROUND(I235*H235,3)</f>
        <v>0</v>
      </c>
      <c r="BL235" s="16" t="s">
        <v>184</v>
      </c>
      <c r="BM235" s="204" t="s">
        <v>4432</v>
      </c>
    </row>
    <row r="236" s="2" customFormat="1" ht="24.15" customHeight="1">
      <c r="A236" s="35"/>
      <c r="B236" s="157"/>
      <c r="C236" s="212" t="s">
        <v>779</v>
      </c>
      <c r="D236" s="212" t="s">
        <v>439</v>
      </c>
      <c r="E236" s="213" t="s">
        <v>4433</v>
      </c>
      <c r="F236" s="214" t="s">
        <v>4434</v>
      </c>
      <c r="G236" s="215" t="s">
        <v>253</v>
      </c>
      <c r="H236" s="216">
        <v>12</v>
      </c>
      <c r="I236" s="217"/>
      <c r="J236" s="216">
        <f>ROUND(I236*H236,3)</f>
        <v>0</v>
      </c>
      <c r="K236" s="218"/>
      <c r="L236" s="219"/>
      <c r="M236" s="220" t="s">
        <v>1</v>
      </c>
      <c r="N236" s="221" t="s">
        <v>40</v>
      </c>
      <c r="O236" s="79"/>
      <c r="P236" s="202">
        <f>O236*H236</f>
        <v>0</v>
      </c>
      <c r="Q236" s="202">
        <v>0.01319</v>
      </c>
      <c r="R236" s="202">
        <f>Q236*H236</f>
        <v>0.15828</v>
      </c>
      <c r="S236" s="202">
        <v>0</v>
      </c>
      <c r="T236" s="203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04" t="s">
        <v>209</v>
      </c>
      <c r="AT236" s="204" t="s">
        <v>439</v>
      </c>
      <c r="AU236" s="204" t="s">
        <v>155</v>
      </c>
      <c r="AY236" s="16" t="s">
        <v>177</v>
      </c>
      <c r="BE236" s="205">
        <f>IF(N236="základná",J236,0)</f>
        <v>0</v>
      </c>
      <c r="BF236" s="205">
        <f>IF(N236="znížená",J236,0)</f>
        <v>0</v>
      </c>
      <c r="BG236" s="205">
        <f>IF(N236="zákl. prenesená",J236,0)</f>
        <v>0</v>
      </c>
      <c r="BH236" s="205">
        <f>IF(N236="zníž. prenesená",J236,0)</f>
        <v>0</v>
      </c>
      <c r="BI236" s="205">
        <f>IF(N236="nulová",J236,0)</f>
        <v>0</v>
      </c>
      <c r="BJ236" s="16" t="s">
        <v>155</v>
      </c>
      <c r="BK236" s="206">
        <f>ROUND(I236*H236,3)</f>
        <v>0</v>
      </c>
      <c r="BL236" s="16" t="s">
        <v>184</v>
      </c>
      <c r="BM236" s="204" t="s">
        <v>4435</v>
      </c>
    </row>
    <row r="237" s="2" customFormat="1" ht="24.15" customHeight="1">
      <c r="A237" s="35"/>
      <c r="B237" s="157"/>
      <c r="C237" s="193" t="s">
        <v>783</v>
      </c>
      <c r="D237" s="193" t="s">
        <v>180</v>
      </c>
      <c r="E237" s="194" t="s">
        <v>4436</v>
      </c>
      <c r="F237" s="195" t="s">
        <v>4437</v>
      </c>
      <c r="G237" s="196" t="s">
        <v>258</v>
      </c>
      <c r="H237" s="197">
        <v>2</v>
      </c>
      <c r="I237" s="198"/>
      <c r="J237" s="197">
        <f>ROUND(I237*H237,3)</f>
        <v>0</v>
      </c>
      <c r="K237" s="199"/>
      <c r="L237" s="36"/>
      <c r="M237" s="200" t="s">
        <v>1</v>
      </c>
      <c r="N237" s="201" t="s">
        <v>40</v>
      </c>
      <c r="O237" s="79"/>
      <c r="P237" s="202">
        <f>O237*H237</f>
        <v>0</v>
      </c>
      <c r="Q237" s="202">
        <v>0.00079000000000000001</v>
      </c>
      <c r="R237" s="202">
        <f>Q237*H237</f>
        <v>0.00158</v>
      </c>
      <c r="S237" s="202">
        <v>0</v>
      </c>
      <c r="T237" s="203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04" t="s">
        <v>184</v>
      </c>
      <c r="AT237" s="204" t="s">
        <v>180</v>
      </c>
      <c r="AU237" s="204" t="s">
        <v>155</v>
      </c>
      <c r="AY237" s="16" t="s">
        <v>177</v>
      </c>
      <c r="BE237" s="205">
        <f>IF(N237="základná",J237,0)</f>
        <v>0</v>
      </c>
      <c r="BF237" s="205">
        <f>IF(N237="znížená",J237,0)</f>
        <v>0</v>
      </c>
      <c r="BG237" s="205">
        <f>IF(N237="zákl. prenesená",J237,0)</f>
        <v>0</v>
      </c>
      <c r="BH237" s="205">
        <f>IF(N237="zníž. prenesená",J237,0)</f>
        <v>0</v>
      </c>
      <c r="BI237" s="205">
        <f>IF(N237="nulová",J237,0)</f>
        <v>0</v>
      </c>
      <c r="BJ237" s="16" t="s">
        <v>155</v>
      </c>
      <c r="BK237" s="206">
        <f>ROUND(I237*H237,3)</f>
        <v>0</v>
      </c>
      <c r="BL237" s="16" t="s">
        <v>184</v>
      </c>
      <c r="BM237" s="204" t="s">
        <v>4438</v>
      </c>
    </row>
    <row r="238" s="2" customFormat="1" ht="24.15" customHeight="1">
      <c r="A238" s="35"/>
      <c r="B238" s="157"/>
      <c r="C238" s="212" t="s">
        <v>787</v>
      </c>
      <c r="D238" s="212" t="s">
        <v>439</v>
      </c>
      <c r="E238" s="213" t="s">
        <v>4439</v>
      </c>
      <c r="F238" s="214" t="s">
        <v>4440</v>
      </c>
      <c r="G238" s="215" t="s">
        <v>258</v>
      </c>
      <c r="H238" s="216">
        <v>2</v>
      </c>
      <c r="I238" s="217"/>
      <c r="J238" s="216">
        <f>ROUND(I238*H238,3)</f>
        <v>0</v>
      </c>
      <c r="K238" s="218"/>
      <c r="L238" s="219"/>
      <c r="M238" s="220" t="s">
        <v>1</v>
      </c>
      <c r="N238" s="221" t="s">
        <v>40</v>
      </c>
      <c r="O238" s="79"/>
      <c r="P238" s="202">
        <f>O238*H238</f>
        <v>0</v>
      </c>
      <c r="Q238" s="202">
        <v>0.018499999999999999</v>
      </c>
      <c r="R238" s="202">
        <f>Q238*H238</f>
        <v>0.036999999999999998</v>
      </c>
      <c r="S238" s="202">
        <v>0</v>
      </c>
      <c r="T238" s="203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04" t="s">
        <v>209</v>
      </c>
      <c r="AT238" s="204" t="s">
        <v>439</v>
      </c>
      <c r="AU238" s="204" t="s">
        <v>155</v>
      </c>
      <c r="AY238" s="16" t="s">
        <v>177</v>
      </c>
      <c r="BE238" s="205">
        <f>IF(N238="základná",J238,0)</f>
        <v>0</v>
      </c>
      <c r="BF238" s="205">
        <f>IF(N238="znížená",J238,0)</f>
        <v>0</v>
      </c>
      <c r="BG238" s="205">
        <f>IF(N238="zákl. prenesená",J238,0)</f>
        <v>0</v>
      </c>
      <c r="BH238" s="205">
        <f>IF(N238="zníž. prenesená",J238,0)</f>
        <v>0</v>
      </c>
      <c r="BI238" s="205">
        <f>IF(N238="nulová",J238,0)</f>
        <v>0</v>
      </c>
      <c r="BJ238" s="16" t="s">
        <v>155</v>
      </c>
      <c r="BK238" s="206">
        <f>ROUND(I238*H238,3)</f>
        <v>0</v>
      </c>
      <c r="BL238" s="16" t="s">
        <v>184</v>
      </c>
      <c r="BM238" s="204" t="s">
        <v>4441</v>
      </c>
    </row>
    <row r="239" s="2" customFormat="1" ht="37.8" customHeight="1">
      <c r="A239" s="35"/>
      <c r="B239" s="157"/>
      <c r="C239" s="212" t="s">
        <v>791</v>
      </c>
      <c r="D239" s="212" t="s">
        <v>439</v>
      </c>
      <c r="E239" s="213" t="s">
        <v>4442</v>
      </c>
      <c r="F239" s="214" t="s">
        <v>4443</v>
      </c>
      <c r="G239" s="215" t="s">
        <v>258</v>
      </c>
      <c r="H239" s="216">
        <v>2</v>
      </c>
      <c r="I239" s="217"/>
      <c r="J239" s="216">
        <f>ROUND(I239*H239,3)</f>
        <v>0</v>
      </c>
      <c r="K239" s="218"/>
      <c r="L239" s="219"/>
      <c r="M239" s="220" t="s">
        <v>1</v>
      </c>
      <c r="N239" s="221" t="s">
        <v>40</v>
      </c>
      <c r="O239" s="79"/>
      <c r="P239" s="202">
        <f>O239*H239</f>
        <v>0</v>
      </c>
      <c r="Q239" s="202">
        <v>0.0016999999999999999</v>
      </c>
      <c r="R239" s="202">
        <f>Q239*H239</f>
        <v>0.0033999999999999998</v>
      </c>
      <c r="S239" s="202">
        <v>0</v>
      </c>
      <c r="T239" s="203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04" t="s">
        <v>209</v>
      </c>
      <c r="AT239" s="204" t="s">
        <v>439</v>
      </c>
      <c r="AU239" s="204" t="s">
        <v>155</v>
      </c>
      <c r="AY239" s="16" t="s">
        <v>177</v>
      </c>
      <c r="BE239" s="205">
        <f>IF(N239="základná",J239,0)</f>
        <v>0</v>
      </c>
      <c r="BF239" s="205">
        <f>IF(N239="znížená",J239,0)</f>
        <v>0</v>
      </c>
      <c r="BG239" s="205">
        <f>IF(N239="zákl. prenesená",J239,0)</f>
        <v>0</v>
      </c>
      <c r="BH239" s="205">
        <f>IF(N239="zníž. prenesená",J239,0)</f>
        <v>0</v>
      </c>
      <c r="BI239" s="205">
        <f>IF(N239="nulová",J239,0)</f>
        <v>0</v>
      </c>
      <c r="BJ239" s="16" t="s">
        <v>155</v>
      </c>
      <c r="BK239" s="206">
        <f>ROUND(I239*H239,3)</f>
        <v>0</v>
      </c>
      <c r="BL239" s="16" t="s">
        <v>184</v>
      </c>
      <c r="BM239" s="204" t="s">
        <v>4444</v>
      </c>
    </row>
    <row r="240" s="2" customFormat="1" ht="24.15" customHeight="1">
      <c r="A240" s="35"/>
      <c r="B240" s="157"/>
      <c r="C240" s="193" t="s">
        <v>795</v>
      </c>
      <c r="D240" s="193" t="s">
        <v>180</v>
      </c>
      <c r="E240" s="194" t="s">
        <v>4445</v>
      </c>
      <c r="F240" s="195" t="s">
        <v>4446</v>
      </c>
      <c r="G240" s="196" t="s">
        <v>258</v>
      </c>
      <c r="H240" s="197">
        <v>1</v>
      </c>
      <c r="I240" s="198"/>
      <c r="J240" s="197">
        <f>ROUND(I240*H240,3)</f>
        <v>0</v>
      </c>
      <c r="K240" s="199"/>
      <c r="L240" s="36"/>
      <c r="M240" s="200" t="s">
        <v>1</v>
      </c>
      <c r="N240" s="201" t="s">
        <v>40</v>
      </c>
      <c r="O240" s="79"/>
      <c r="P240" s="202">
        <f>O240*H240</f>
        <v>0</v>
      </c>
      <c r="Q240" s="202">
        <v>0.00034000000000000002</v>
      </c>
      <c r="R240" s="202">
        <f>Q240*H240</f>
        <v>0.00034000000000000002</v>
      </c>
      <c r="S240" s="202">
        <v>0</v>
      </c>
      <c r="T240" s="203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04" t="s">
        <v>184</v>
      </c>
      <c r="AT240" s="204" t="s">
        <v>180</v>
      </c>
      <c r="AU240" s="204" t="s">
        <v>155</v>
      </c>
      <c r="AY240" s="16" t="s">
        <v>177</v>
      </c>
      <c r="BE240" s="205">
        <f>IF(N240="základná",J240,0)</f>
        <v>0</v>
      </c>
      <c r="BF240" s="205">
        <f>IF(N240="znížená",J240,0)</f>
        <v>0</v>
      </c>
      <c r="BG240" s="205">
        <f>IF(N240="zákl. prenesená",J240,0)</f>
        <v>0</v>
      </c>
      <c r="BH240" s="205">
        <f>IF(N240="zníž. prenesená",J240,0)</f>
        <v>0</v>
      </c>
      <c r="BI240" s="205">
        <f>IF(N240="nulová",J240,0)</f>
        <v>0</v>
      </c>
      <c r="BJ240" s="16" t="s">
        <v>155</v>
      </c>
      <c r="BK240" s="206">
        <f>ROUND(I240*H240,3)</f>
        <v>0</v>
      </c>
      <c r="BL240" s="16" t="s">
        <v>184</v>
      </c>
      <c r="BM240" s="204" t="s">
        <v>4447</v>
      </c>
    </row>
    <row r="241" s="2" customFormat="1" ht="33" customHeight="1">
      <c r="A241" s="35"/>
      <c r="B241" s="157"/>
      <c r="C241" s="212" t="s">
        <v>799</v>
      </c>
      <c r="D241" s="212" t="s">
        <v>439</v>
      </c>
      <c r="E241" s="213" t="s">
        <v>4448</v>
      </c>
      <c r="F241" s="214" t="s">
        <v>4449</v>
      </c>
      <c r="G241" s="215" t="s">
        <v>258</v>
      </c>
      <c r="H241" s="216">
        <v>1</v>
      </c>
      <c r="I241" s="217"/>
      <c r="J241" s="216">
        <f>ROUND(I241*H241,3)</f>
        <v>0</v>
      </c>
      <c r="K241" s="218"/>
      <c r="L241" s="219"/>
      <c r="M241" s="220" t="s">
        <v>1</v>
      </c>
      <c r="N241" s="221" t="s">
        <v>40</v>
      </c>
      <c r="O241" s="79"/>
      <c r="P241" s="202">
        <f>O241*H241</f>
        <v>0</v>
      </c>
      <c r="Q241" s="202">
        <v>0.12</v>
      </c>
      <c r="R241" s="202">
        <f>Q241*H241</f>
        <v>0.12</v>
      </c>
      <c r="S241" s="202">
        <v>0</v>
      </c>
      <c r="T241" s="203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04" t="s">
        <v>209</v>
      </c>
      <c r="AT241" s="204" t="s">
        <v>439</v>
      </c>
      <c r="AU241" s="204" t="s">
        <v>155</v>
      </c>
      <c r="AY241" s="16" t="s">
        <v>177</v>
      </c>
      <c r="BE241" s="205">
        <f>IF(N241="základná",J241,0)</f>
        <v>0</v>
      </c>
      <c r="BF241" s="205">
        <f>IF(N241="znížená",J241,0)</f>
        <v>0</v>
      </c>
      <c r="BG241" s="205">
        <f>IF(N241="zákl. prenesená",J241,0)</f>
        <v>0</v>
      </c>
      <c r="BH241" s="205">
        <f>IF(N241="zníž. prenesená",J241,0)</f>
        <v>0</v>
      </c>
      <c r="BI241" s="205">
        <f>IF(N241="nulová",J241,0)</f>
        <v>0</v>
      </c>
      <c r="BJ241" s="16" t="s">
        <v>155</v>
      </c>
      <c r="BK241" s="206">
        <f>ROUND(I241*H241,3)</f>
        <v>0</v>
      </c>
      <c r="BL241" s="16" t="s">
        <v>184</v>
      </c>
      <c r="BM241" s="204" t="s">
        <v>4450</v>
      </c>
    </row>
    <row r="242" s="2" customFormat="1" ht="24.15" customHeight="1">
      <c r="A242" s="35"/>
      <c r="B242" s="157"/>
      <c r="C242" s="193" t="s">
        <v>803</v>
      </c>
      <c r="D242" s="193" t="s">
        <v>180</v>
      </c>
      <c r="E242" s="194" t="s">
        <v>4451</v>
      </c>
      <c r="F242" s="195" t="s">
        <v>4452</v>
      </c>
      <c r="G242" s="196" t="s">
        <v>258</v>
      </c>
      <c r="H242" s="197">
        <v>2</v>
      </c>
      <c r="I242" s="198"/>
      <c r="J242" s="197">
        <f>ROUND(I242*H242,3)</f>
        <v>0</v>
      </c>
      <c r="K242" s="199"/>
      <c r="L242" s="36"/>
      <c r="M242" s="200" t="s">
        <v>1</v>
      </c>
      <c r="N242" s="201" t="s">
        <v>40</v>
      </c>
      <c r="O242" s="79"/>
      <c r="P242" s="202">
        <f>O242*H242</f>
        <v>0</v>
      </c>
      <c r="Q242" s="202">
        <v>0.0027200000000000002</v>
      </c>
      <c r="R242" s="202">
        <f>Q242*H242</f>
        <v>0.0054400000000000004</v>
      </c>
      <c r="S242" s="202">
        <v>0</v>
      </c>
      <c r="T242" s="203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04" t="s">
        <v>184</v>
      </c>
      <c r="AT242" s="204" t="s">
        <v>180</v>
      </c>
      <c r="AU242" s="204" t="s">
        <v>155</v>
      </c>
      <c r="AY242" s="16" t="s">
        <v>177</v>
      </c>
      <c r="BE242" s="205">
        <f>IF(N242="základná",J242,0)</f>
        <v>0</v>
      </c>
      <c r="BF242" s="205">
        <f>IF(N242="znížená",J242,0)</f>
        <v>0</v>
      </c>
      <c r="BG242" s="205">
        <f>IF(N242="zákl. prenesená",J242,0)</f>
        <v>0</v>
      </c>
      <c r="BH242" s="205">
        <f>IF(N242="zníž. prenesená",J242,0)</f>
        <v>0</v>
      </c>
      <c r="BI242" s="205">
        <f>IF(N242="nulová",J242,0)</f>
        <v>0</v>
      </c>
      <c r="BJ242" s="16" t="s">
        <v>155</v>
      </c>
      <c r="BK242" s="206">
        <f>ROUND(I242*H242,3)</f>
        <v>0</v>
      </c>
      <c r="BL242" s="16" t="s">
        <v>184</v>
      </c>
      <c r="BM242" s="204" t="s">
        <v>4453</v>
      </c>
    </row>
    <row r="243" s="2" customFormat="1" ht="24.15" customHeight="1">
      <c r="A243" s="35"/>
      <c r="B243" s="157"/>
      <c r="C243" s="212" t="s">
        <v>807</v>
      </c>
      <c r="D243" s="212" t="s">
        <v>439</v>
      </c>
      <c r="E243" s="213" t="s">
        <v>4454</v>
      </c>
      <c r="F243" s="214" t="s">
        <v>4455</v>
      </c>
      <c r="G243" s="215" t="s">
        <v>258</v>
      </c>
      <c r="H243" s="216">
        <v>2</v>
      </c>
      <c r="I243" s="217"/>
      <c r="J243" s="216">
        <f>ROUND(I243*H243,3)</f>
        <v>0</v>
      </c>
      <c r="K243" s="218"/>
      <c r="L243" s="219"/>
      <c r="M243" s="220" t="s">
        <v>1</v>
      </c>
      <c r="N243" s="221" t="s">
        <v>40</v>
      </c>
      <c r="O243" s="79"/>
      <c r="P243" s="202">
        <f>O243*H243</f>
        <v>0</v>
      </c>
      <c r="Q243" s="202">
        <v>0.040300000000000002</v>
      </c>
      <c r="R243" s="202">
        <f>Q243*H243</f>
        <v>0.080600000000000005</v>
      </c>
      <c r="S243" s="202">
        <v>0</v>
      </c>
      <c r="T243" s="203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04" t="s">
        <v>209</v>
      </c>
      <c r="AT243" s="204" t="s">
        <v>439</v>
      </c>
      <c r="AU243" s="204" t="s">
        <v>155</v>
      </c>
      <c r="AY243" s="16" t="s">
        <v>177</v>
      </c>
      <c r="BE243" s="205">
        <f>IF(N243="základná",J243,0)</f>
        <v>0</v>
      </c>
      <c r="BF243" s="205">
        <f>IF(N243="znížená",J243,0)</f>
        <v>0</v>
      </c>
      <c r="BG243" s="205">
        <f>IF(N243="zákl. prenesená",J243,0)</f>
        <v>0</v>
      </c>
      <c r="BH243" s="205">
        <f>IF(N243="zníž. prenesená",J243,0)</f>
        <v>0</v>
      </c>
      <c r="BI243" s="205">
        <f>IF(N243="nulová",J243,0)</f>
        <v>0</v>
      </c>
      <c r="BJ243" s="16" t="s">
        <v>155</v>
      </c>
      <c r="BK243" s="206">
        <f>ROUND(I243*H243,3)</f>
        <v>0</v>
      </c>
      <c r="BL243" s="16" t="s">
        <v>184</v>
      </c>
      <c r="BM243" s="204" t="s">
        <v>4456</v>
      </c>
    </row>
    <row r="244" s="2" customFormat="1" ht="24.15" customHeight="1">
      <c r="A244" s="35"/>
      <c r="B244" s="157"/>
      <c r="C244" s="212" t="s">
        <v>809</v>
      </c>
      <c r="D244" s="212" t="s">
        <v>439</v>
      </c>
      <c r="E244" s="213" t="s">
        <v>4457</v>
      </c>
      <c r="F244" s="214" t="s">
        <v>4458</v>
      </c>
      <c r="G244" s="215" t="s">
        <v>258</v>
      </c>
      <c r="H244" s="216">
        <v>2</v>
      </c>
      <c r="I244" s="217"/>
      <c r="J244" s="216">
        <f>ROUND(I244*H244,3)</f>
        <v>0</v>
      </c>
      <c r="K244" s="218"/>
      <c r="L244" s="219"/>
      <c r="M244" s="220" t="s">
        <v>1</v>
      </c>
      <c r="N244" s="221" t="s">
        <v>40</v>
      </c>
      <c r="O244" s="79"/>
      <c r="P244" s="202">
        <f>O244*H244</f>
        <v>0</v>
      </c>
      <c r="Q244" s="202">
        <v>0.0062500000000000003</v>
      </c>
      <c r="R244" s="202">
        <f>Q244*H244</f>
        <v>0.012500000000000001</v>
      </c>
      <c r="S244" s="202">
        <v>0</v>
      </c>
      <c r="T244" s="203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04" t="s">
        <v>209</v>
      </c>
      <c r="AT244" s="204" t="s">
        <v>439</v>
      </c>
      <c r="AU244" s="204" t="s">
        <v>155</v>
      </c>
      <c r="AY244" s="16" t="s">
        <v>177</v>
      </c>
      <c r="BE244" s="205">
        <f>IF(N244="základná",J244,0)</f>
        <v>0</v>
      </c>
      <c r="BF244" s="205">
        <f>IF(N244="znížená",J244,0)</f>
        <v>0</v>
      </c>
      <c r="BG244" s="205">
        <f>IF(N244="zákl. prenesená",J244,0)</f>
        <v>0</v>
      </c>
      <c r="BH244" s="205">
        <f>IF(N244="zníž. prenesená",J244,0)</f>
        <v>0</v>
      </c>
      <c r="BI244" s="205">
        <f>IF(N244="nulová",J244,0)</f>
        <v>0</v>
      </c>
      <c r="BJ244" s="16" t="s">
        <v>155</v>
      </c>
      <c r="BK244" s="206">
        <f>ROUND(I244*H244,3)</f>
        <v>0</v>
      </c>
      <c r="BL244" s="16" t="s">
        <v>184</v>
      </c>
      <c r="BM244" s="204" t="s">
        <v>4459</v>
      </c>
    </row>
    <row r="245" s="2" customFormat="1" ht="16.5" customHeight="1">
      <c r="A245" s="35"/>
      <c r="B245" s="157"/>
      <c r="C245" s="212" t="s">
        <v>762</v>
      </c>
      <c r="D245" s="212" t="s">
        <v>439</v>
      </c>
      <c r="E245" s="213" t="s">
        <v>4460</v>
      </c>
      <c r="F245" s="214" t="s">
        <v>4461</v>
      </c>
      <c r="G245" s="215" t="s">
        <v>258</v>
      </c>
      <c r="H245" s="216">
        <v>2</v>
      </c>
      <c r="I245" s="217"/>
      <c r="J245" s="216">
        <f>ROUND(I245*H245,3)</f>
        <v>0</v>
      </c>
      <c r="K245" s="218"/>
      <c r="L245" s="219"/>
      <c r="M245" s="220" t="s">
        <v>1</v>
      </c>
      <c r="N245" s="221" t="s">
        <v>40</v>
      </c>
      <c r="O245" s="79"/>
      <c r="P245" s="202">
        <f>O245*H245</f>
        <v>0</v>
      </c>
      <c r="Q245" s="202">
        <v>0.00059999999999999995</v>
      </c>
      <c r="R245" s="202">
        <f>Q245*H245</f>
        <v>0.0011999999999999999</v>
      </c>
      <c r="S245" s="202">
        <v>0</v>
      </c>
      <c r="T245" s="203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4" t="s">
        <v>209</v>
      </c>
      <c r="AT245" s="204" t="s">
        <v>439</v>
      </c>
      <c r="AU245" s="204" t="s">
        <v>155</v>
      </c>
      <c r="AY245" s="16" t="s">
        <v>177</v>
      </c>
      <c r="BE245" s="205">
        <f>IF(N245="základná",J245,0)</f>
        <v>0</v>
      </c>
      <c r="BF245" s="205">
        <f>IF(N245="znížená",J245,0)</f>
        <v>0</v>
      </c>
      <c r="BG245" s="205">
        <f>IF(N245="zákl. prenesená",J245,0)</f>
        <v>0</v>
      </c>
      <c r="BH245" s="205">
        <f>IF(N245="zníž. prenesená",J245,0)</f>
        <v>0</v>
      </c>
      <c r="BI245" s="205">
        <f>IF(N245="nulová",J245,0)</f>
        <v>0</v>
      </c>
      <c r="BJ245" s="16" t="s">
        <v>155</v>
      </c>
      <c r="BK245" s="206">
        <f>ROUND(I245*H245,3)</f>
        <v>0</v>
      </c>
      <c r="BL245" s="16" t="s">
        <v>184</v>
      </c>
      <c r="BM245" s="204" t="s">
        <v>4462</v>
      </c>
    </row>
    <row r="246" s="2" customFormat="1" ht="21.75" customHeight="1">
      <c r="A246" s="35"/>
      <c r="B246" s="157"/>
      <c r="C246" s="212" t="s">
        <v>1663</v>
      </c>
      <c r="D246" s="212" t="s">
        <v>439</v>
      </c>
      <c r="E246" s="213" t="s">
        <v>4463</v>
      </c>
      <c r="F246" s="214" t="s">
        <v>4464</v>
      </c>
      <c r="G246" s="215" t="s">
        <v>258</v>
      </c>
      <c r="H246" s="216">
        <v>2</v>
      </c>
      <c r="I246" s="217"/>
      <c r="J246" s="216">
        <f>ROUND(I246*H246,3)</f>
        <v>0</v>
      </c>
      <c r="K246" s="218"/>
      <c r="L246" s="219"/>
      <c r="M246" s="220" t="s">
        <v>1</v>
      </c>
      <c r="N246" s="221" t="s">
        <v>40</v>
      </c>
      <c r="O246" s="79"/>
      <c r="P246" s="202">
        <f>O246*H246</f>
        <v>0</v>
      </c>
      <c r="Q246" s="202">
        <v>0</v>
      </c>
      <c r="R246" s="202">
        <f>Q246*H246</f>
        <v>0</v>
      </c>
      <c r="S246" s="202">
        <v>0</v>
      </c>
      <c r="T246" s="203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04" t="s">
        <v>209</v>
      </c>
      <c r="AT246" s="204" t="s">
        <v>439</v>
      </c>
      <c r="AU246" s="204" t="s">
        <v>155</v>
      </c>
      <c r="AY246" s="16" t="s">
        <v>177</v>
      </c>
      <c r="BE246" s="205">
        <f>IF(N246="základná",J246,0)</f>
        <v>0</v>
      </c>
      <c r="BF246" s="205">
        <f>IF(N246="znížená",J246,0)</f>
        <v>0</v>
      </c>
      <c r="BG246" s="205">
        <f>IF(N246="zákl. prenesená",J246,0)</f>
        <v>0</v>
      </c>
      <c r="BH246" s="205">
        <f>IF(N246="zníž. prenesená",J246,0)</f>
        <v>0</v>
      </c>
      <c r="BI246" s="205">
        <f>IF(N246="nulová",J246,0)</f>
        <v>0</v>
      </c>
      <c r="BJ246" s="16" t="s">
        <v>155</v>
      </c>
      <c r="BK246" s="206">
        <f>ROUND(I246*H246,3)</f>
        <v>0</v>
      </c>
      <c r="BL246" s="16" t="s">
        <v>184</v>
      </c>
      <c r="BM246" s="204" t="s">
        <v>4465</v>
      </c>
    </row>
    <row r="247" s="2" customFormat="1" ht="24.15" customHeight="1">
      <c r="A247" s="35"/>
      <c r="B247" s="157"/>
      <c r="C247" s="193" t="s">
        <v>823</v>
      </c>
      <c r="D247" s="193" t="s">
        <v>180</v>
      </c>
      <c r="E247" s="194" t="s">
        <v>4466</v>
      </c>
      <c r="F247" s="195" t="s">
        <v>4467</v>
      </c>
      <c r="G247" s="196" t="s">
        <v>258</v>
      </c>
      <c r="H247" s="197">
        <v>2</v>
      </c>
      <c r="I247" s="198"/>
      <c r="J247" s="197">
        <f>ROUND(I247*H247,3)</f>
        <v>0</v>
      </c>
      <c r="K247" s="199"/>
      <c r="L247" s="36"/>
      <c r="M247" s="200" t="s">
        <v>1</v>
      </c>
      <c r="N247" s="201" t="s">
        <v>40</v>
      </c>
      <c r="O247" s="79"/>
      <c r="P247" s="202">
        <f>O247*H247</f>
        <v>0</v>
      </c>
      <c r="Q247" s="202">
        <v>0.0027200000000000002</v>
      </c>
      <c r="R247" s="202">
        <f>Q247*H247</f>
        <v>0.0054400000000000004</v>
      </c>
      <c r="S247" s="202">
        <v>0</v>
      </c>
      <c r="T247" s="203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04" t="s">
        <v>184</v>
      </c>
      <c r="AT247" s="204" t="s">
        <v>180</v>
      </c>
      <c r="AU247" s="204" t="s">
        <v>155</v>
      </c>
      <c r="AY247" s="16" t="s">
        <v>177</v>
      </c>
      <c r="BE247" s="205">
        <f>IF(N247="základná",J247,0)</f>
        <v>0</v>
      </c>
      <c r="BF247" s="205">
        <f>IF(N247="znížená",J247,0)</f>
        <v>0</v>
      </c>
      <c r="BG247" s="205">
        <f>IF(N247="zákl. prenesená",J247,0)</f>
        <v>0</v>
      </c>
      <c r="BH247" s="205">
        <f>IF(N247="zníž. prenesená",J247,0)</f>
        <v>0</v>
      </c>
      <c r="BI247" s="205">
        <f>IF(N247="nulová",J247,0)</f>
        <v>0</v>
      </c>
      <c r="BJ247" s="16" t="s">
        <v>155</v>
      </c>
      <c r="BK247" s="206">
        <f>ROUND(I247*H247,3)</f>
        <v>0</v>
      </c>
      <c r="BL247" s="16" t="s">
        <v>184</v>
      </c>
      <c r="BM247" s="204" t="s">
        <v>4468</v>
      </c>
    </row>
    <row r="248" s="2" customFormat="1" ht="24.15" customHeight="1">
      <c r="A248" s="35"/>
      <c r="B248" s="157"/>
      <c r="C248" s="212" t="s">
        <v>827</v>
      </c>
      <c r="D248" s="212" t="s">
        <v>439</v>
      </c>
      <c r="E248" s="213" t="s">
        <v>4454</v>
      </c>
      <c r="F248" s="214" t="s">
        <v>4455</v>
      </c>
      <c r="G248" s="215" t="s">
        <v>258</v>
      </c>
      <c r="H248" s="216">
        <v>2</v>
      </c>
      <c r="I248" s="217"/>
      <c r="J248" s="216">
        <f>ROUND(I248*H248,3)</f>
        <v>0</v>
      </c>
      <c r="K248" s="218"/>
      <c r="L248" s="219"/>
      <c r="M248" s="220" t="s">
        <v>1</v>
      </c>
      <c r="N248" s="221" t="s">
        <v>40</v>
      </c>
      <c r="O248" s="79"/>
      <c r="P248" s="202">
        <f>O248*H248</f>
        <v>0</v>
      </c>
      <c r="Q248" s="202">
        <v>0.040300000000000002</v>
      </c>
      <c r="R248" s="202">
        <f>Q248*H248</f>
        <v>0.080600000000000005</v>
      </c>
      <c r="S248" s="202">
        <v>0</v>
      </c>
      <c r="T248" s="203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04" t="s">
        <v>209</v>
      </c>
      <c r="AT248" s="204" t="s">
        <v>439</v>
      </c>
      <c r="AU248" s="204" t="s">
        <v>155</v>
      </c>
      <c r="AY248" s="16" t="s">
        <v>177</v>
      </c>
      <c r="BE248" s="205">
        <f>IF(N248="základná",J248,0)</f>
        <v>0</v>
      </c>
      <c r="BF248" s="205">
        <f>IF(N248="znížená",J248,0)</f>
        <v>0</v>
      </c>
      <c r="BG248" s="205">
        <f>IF(N248="zákl. prenesená",J248,0)</f>
        <v>0</v>
      </c>
      <c r="BH248" s="205">
        <f>IF(N248="zníž. prenesená",J248,0)</f>
        <v>0</v>
      </c>
      <c r="BI248" s="205">
        <f>IF(N248="nulová",J248,0)</f>
        <v>0</v>
      </c>
      <c r="BJ248" s="16" t="s">
        <v>155</v>
      </c>
      <c r="BK248" s="206">
        <f>ROUND(I248*H248,3)</f>
        <v>0</v>
      </c>
      <c r="BL248" s="16" t="s">
        <v>184</v>
      </c>
      <c r="BM248" s="204" t="s">
        <v>4469</v>
      </c>
    </row>
    <row r="249" s="2" customFormat="1" ht="37.8" customHeight="1">
      <c r="A249" s="35"/>
      <c r="B249" s="157"/>
      <c r="C249" s="212" t="s">
        <v>1677</v>
      </c>
      <c r="D249" s="212" t="s">
        <v>439</v>
      </c>
      <c r="E249" s="213" t="s">
        <v>4470</v>
      </c>
      <c r="F249" s="214" t="s">
        <v>4471</v>
      </c>
      <c r="G249" s="215" t="s">
        <v>258</v>
      </c>
      <c r="H249" s="216">
        <v>2</v>
      </c>
      <c r="I249" s="217"/>
      <c r="J249" s="216">
        <f>ROUND(I249*H249,3)</f>
        <v>0</v>
      </c>
      <c r="K249" s="218"/>
      <c r="L249" s="219"/>
      <c r="M249" s="220" t="s">
        <v>1</v>
      </c>
      <c r="N249" s="221" t="s">
        <v>40</v>
      </c>
      <c r="O249" s="79"/>
      <c r="P249" s="202">
        <f>O249*H249</f>
        <v>0</v>
      </c>
      <c r="Q249" s="202">
        <v>0.0041999999999999997</v>
      </c>
      <c r="R249" s="202">
        <f>Q249*H249</f>
        <v>0.0083999999999999995</v>
      </c>
      <c r="S249" s="202">
        <v>0</v>
      </c>
      <c r="T249" s="203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04" t="s">
        <v>209</v>
      </c>
      <c r="AT249" s="204" t="s">
        <v>439</v>
      </c>
      <c r="AU249" s="204" t="s">
        <v>155</v>
      </c>
      <c r="AY249" s="16" t="s">
        <v>177</v>
      </c>
      <c r="BE249" s="205">
        <f>IF(N249="základná",J249,0)</f>
        <v>0</v>
      </c>
      <c r="BF249" s="205">
        <f>IF(N249="znížená",J249,0)</f>
        <v>0</v>
      </c>
      <c r="BG249" s="205">
        <f>IF(N249="zákl. prenesená",J249,0)</f>
        <v>0</v>
      </c>
      <c r="BH249" s="205">
        <f>IF(N249="zníž. prenesená",J249,0)</f>
        <v>0</v>
      </c>
      <c r="BI249" s="205">
        <f>IF(N249="nulová",J249,0)</f>
        <v>0</v>
      </c>
      <c r="BJ249" s="16" t="s">
        <v>155</v>
      </c>
      <c r="BK249" s="206">
        <f>ROUND(I249*H249,3)</f>
        <v>0</v>
      </c>
      <c r="BL249" s="16" t="s">
        <v>184</v>
      </c>
      <c r="BM249" s="204" t="s">
        <v>4472</v>
      </c>
    </row>
    <row r="250" s="2" customFormat="1" ht="33" customHeight="1">
      <c r="A250" s="35"/>
      <c r="B250" s="157"/>
      <c r="C250" s="193" t="s">
        <v>835</v>
      </c>
      <c r="D250" s="193" t="s">
        <v>180</v>
      </c>
      <c r="E250" s="194" t="s">
        <v>4473</v>
      </c>
      <c r="F250" s="195" t="s">
        <v>4474</v>
      </c>
      <c r="G250" s="196" t="s">
        <v>258</v>
      </c>
      <c r="H250" s="197">
        <v>1</v>
      </c>
      <c r="I250" s="198"/>
      <c r="J250" s="197">
        <f>ROUND(I250*H250,3)</f>
        <v>0</v>
      </c>
      <c r="K250" s="199"/>
      <c r="L250" s="36"/>
      <c r="M250" s="200" t="s">
        <v>1</v>
      </c>
      <c r="N250" s="201" t="s">
        <v>40</v>
      </c>
      <c r="O250" s="79"/>
      <c r="P250" s="202">
        <f>O250*H250</f>
        <v>0</v>
      </c>
      <c r="Q250" s="202">
        <v>0</v>
      </c>
      <c r="R250" s="202">
        <f>Q250*H250</f>
        <v>0</v>
      </c>
      <c r="S250" s="202">
        <v>0</v>
      </c>
      <c r="T250" s="203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04" t="s">
        <v>184</v>
      </c>
      <c r="AT250" s="204" t="s">
        <v>180</v>
      </c>
      <c r="AU250" s="204" t="s">
        <v>155</v>
      </c>
      <c r="AY250" s="16" t="s">
        <v>177</v>
      </c>
      <c r="BE250" s="205">
        <f>IF(N250="základná",J250,0)</f>
        <v>0</v>
      </c>
      <c r="BF250" s="205">
        <f>IF(N250="znížená",J250,0)</f>
        <v>0</v>
      </c>
      <c r="BG250" s="205">
        <f>IF(N250="zákl. prenesená",J250,0)</f>
        <v>0</v>
      </c>
      <c r="BH250" s="205">
        <f>IF(N250="zníž. prenesená",J250,0)</f>
        <v>0</v>
      </c>
      <c r="BI250" s="205">
        <f>IF(N250="nulová",J250,0)</f>
        <v>0</v>
      </c>
      <c r="BJ250" s="16" t="s">
        <v>155</v>
      </c>
      <c r="BK250" s="206">
        <f>ROUND(I250*H250,3)</f>
        <v>0</v>
      </c>
      <c r="BL250" s="16" t="s">
        <v>184</v>
      </c>
      <c r="BM250" s="204" t="s">
        <v>4475</v>
      </c>
    </row>
    <row r="251" s="2" customFormat="1" ht="33" customHeight="1">
      <c r="A251" s="35"/>
      <c r="B251" s="157"/>
      <c r="C251" s="212" t="s">
        <v>839</v>
      </c>
      <c r="D251" s="212" t="s">
        <v>439</v>
      </c>
      <c r="E251" s="213" t="s">
        <v>4476</v>
      </c>
      <c r="F251" s="214" t="s">
        <v>4477</v>
      </c>
      <c r="G251" s="215" t="s">
        <v>258</v>
      </c>
      <c r="H251" s="216">
        <v>1</v>
      </c>
      <c r="I251" s="217"/>
      <c r="J251" s="216">
        <f>ROUND(I251*H251,3)</f>
        <v>0</v>
      </c>
      <c r="K251" s="218"/>
      <c r="L251" s="219"/>
      <c r="M251" s="220" t="s">
        <v>1</v>
      </c>
      <c r="N251" s="221" t="s">
        <v>40</v>
      </c>
      <c r="O251" s="79"/>
      <c r="P251" s="202">
        <f>O251*H251</f>
        <v>0</v>
      </c>
      <c r="Q251" s="202">
        <v>0.0117</v>
      </c>
      <c r="R251" s="202">
        <f>Q251*H251</f>
        <v>0.0117</v>
      </c>
      <c r="S251" s="202">
        <v>0</v>
      </c>
      <c r="T251" s="203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04" t="s">
        <v>209</v>
      </c>
      <c r="AT251" s="204" t="s">
        <v>439</v>
      </c>
      <c r="AU251" s="204" t="s">
        <v>155</v>
      </c>
      <c r="AY251" s="16" t="s">
        <v>177</v>
      </c>
      <c r="BE251" s="205">
        <f>IF(N251="základná",J251,0)</f>
        <v>0</v>
      </c>
      <c r="BF251" s="205">
        <f>IF(N251="znížená",J251,0)</f>
        <v>0</v>
      </c>
      <c r="BG251" s="205">
        <f>IF(N251="zákl. prenesená",J251,0)</f>
        <v>0</v>
      </c>
      <c r="BH251" s="205">
        <f>IF(N251="zníž. prenesená",J251,0)</f>
        <v>0</v>
      </c>
      <c r="BI251" s="205">
        <f>IF(N251="nulová",J251,0)</f>
        <v>0</v>
      </c>
      <c r="BJ251" s="16" t="s">
        <v>155</v>
      </c>
      <c r="BK251" s="206">
        <f>ROUND(I251*H251,3)</f>
        <v>0</v>
      </c>
      <c r="BL251" s="16" t="s">
        <v>184</v>
      </c>
      <c r="BM251" s="204" t="s">
        <v>4478</v>
      </c>
    </row>
    <row r="252" s="2" customFormat="1" ht="24.15" customHeight="1">
      <c r="A252" s="35"/>
      <c r="B252" s="157"/>
      <c r="C252" s="193" t="s">
        <v>843</v>
      </c>
      <c r="D252" s="193" t="s">
        <v>180</v>
      </c>
      <c r="E252" s="194" t="s">
        <v>4479</v>
      </c>
      <c r="F252" s="195" t="s">
        <v>4480</v>
      </c>
      <c r="G252" s="196" t="s">
        <v>258</v>
      </c>
      <c r="H252" s="197">
        <v>1</v>
      </c>
      <c r="I252" s="198"/>
      <c r="J252" s="197">
        <f>ROUND(I252*H252,3)</f>
        <v>0</v>
      </c>
      <c r="K252" s="199"/>
      <c r="L252" s="36"/>
      <c r="M252" s="200" t="s">
        <v>1</v>
      </c>
      <c r="N252" s="201" t="s">
        <v>40</v>
      </c>
      <c r="O252" s="79"/>
      <c r="P252" s="202">
        <f>O252*H252</f>
        <v>0</v>
      </c>
      <c r="Q252" s="202">
        <v>0</v>
      </c>
      <c r="R252" s="202">
        <f>Q252*H252</f>
        <v>0</v>
      </c>
      <c r="S252" s="202">
        <v>0</v>
      </c>
      <c r="T252" s="203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04" t="s">
        <v>184</v>
      </c>
      <c r="AT252" s="204" t="s">
        <v>180</v>
      </c>
      <c r="AU252" s="204" t="s">
        <v>155</v>
      </c>
      <c r="AY252" s="16" t="s">
        <v>177</v>
      </c>
      <c r="BE252" s="205">
        <f>IF(N252="základná",J252,0)</f>
        <v>0</v>
      </c>
      <c r="BF252" s="205">
        <f>IF(N252="znížená",J252,0)</f>
        <v>0</v>
      </c>
      <c r="BG252" s="205">
        <f>IF(N252="zákl. prenesená",J252,0)</f>
        <v>0</v>
      </c>
      <c r="BH252" s="205">
        <f>IF(N252="zníž. prenesená",J252,0)</f>
        <v>0</v>
      </c>
      <c r="BI252" s="205">
        <f>IF(N252="nulová",J252,0)</f>
        <v>0</v>
      </c>
      <c r="BJ252" s="16" t="s">
        <v>155</v>
      </c>
      <c r="BK252" s="206">
        <f>ROUND(I252*H252,3)</f>
        <v>0</v>
      </c>
      <c r="BL252" s="16" t="s">
        <v>184</v>
      </c>
      <c r="BM252" s="204" t="s">
        <v>4481</v>
      </c>
    </row>
    <row r="253" s="2" customFormat="1" ht="24.15" customHeight="1">
      <c r="A253" s="35"/>
      <c r="B253" s="157"/>
      <c r="C253" s="212" t="s">
        <v>847</v>
      </c>
      <c r="D253" s="212" t="s">
        <v>439</v>
      </c>
      <c r="E253" s="213" t="s">
        <v>4482</v>
      </c>
      <c r="F253" s="214" t="s">
        <v>4483</v>
      </c>
      <c r="G253" s="215" t="s">
        <v>258</v>
      </c>
      <c r="H253" s="216">
        <v>1</v>
      </c>
      <c r="I253" s="217"/>
      <c r="J253" s="216">
        <f>ROUND(I253*H253,3)</f>
        <v>0</v>
      </c>
      <c r="K253" s="218"/>
      <c r="L253" s="219"/>
      <c r="M253" s="220" t="s">
        <v>1</v>
      </c>
      <c r="N253" s="221" t="s">
        <v>40</v>
      </c>
      <c r="O253" s="79"/>
      <c r="P253" s="202">
        <f>O253*H253</f>
        <v>0</v>
      </c>
      <c r="Q253" s="202">
        <v>0</v>
      </c>
      <c r="R253" s="202">
        <f>Q253*H253</f>
        <v>0</v>
      </c>
      <c r="S253" s="202">
        <v>0</v>
      </c>
      <c r="T253" s="203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04" t="s">
        <v>209</v>
      </c>
      <c r="AT253" s="204" t="s">
        <v>439</v>
      </c>
      <c r="AU253" s="204" t="s">
        <v>155</v>
      </c>
      <c r="AY253" s="16" t="s">
        <v>177</v>
      </c>
      <c r="BE253" s="205">
        <f>IF(N253="základná",J253,0)</f>
        <v>0</v>
      </c>
      <c r="BF253" s="205">
        <f>IF(N253="znížená",J253,0)</f>
        <v>0</v>
      </c>
      <c r="BG253" s="205">
        <f>IF(N253="zákl. prenesená",J253,0)</f>
        <v>0</v>
      </c>
      <c r="BH253" s="205">
        <f>IF(N253="zníž. prenesená",J253,0)</f>
        <v>0</v>
      </c>
      <c r="BI253" s="205">
        <f>IF(N253="nulová",J253,0)</f>
        <v>0</v>
      </c>
      <c r="BJ253" s="16" t="s">
        <v>155</v>
      </c>
      <c r="BK253" s="206">
        <f>ROUND(I253*H253,3)</f>
        <v>0</v>
      </c>
      <c r="BL253" s="16" t="s">
        <v>184</v>
      </c>
      <c r="BM253" s="204" t="s">
        <v>4484</v>
      </c>
    </row>
    <row r="254" s="2" customFormat="1" ht="16.5" customHeight="1">
      <c r="A254" s="35"/>
      <c r="B254" s="157"/>
      <c r="C254" s="212" t="s">
        <v>851</v>
      </c>
      <c r="D254" s="212" t="s">
        <v>439</v>
      </c>
      <c r="E254" s="213" t="s">
        <v>4485</v>
      </c>
      <c r="F254" s="214" t="s">
        <v>4486</v>
      </c>
      <c r="G254" s="215" t="s">
        <v>258</v>
      </c>
      <c r="H254" s="216">
        <v>1</v>
      </c>
      <c r="I254" s="217"/>
      <c r="J254" s="216">
        <f>ROUND(I254*H254,3)</f>
        <v>0</v>
      </c>
      <c r="K254" s="218"/>
      <c r="L254" s="219"/>
      <c r="M254" s="220" t="s">
        <v>1</v>
      </c>
      <c r="N254" s="221" t="s">
        <v>40</v>
      </c>
      <c r="O254" s="79"/>
      <c r="P254" s="202">
        <f>O254*H254</f>
        <v>0</v>
      </c>
      <c r="Q254" s="202">
        <v>0</v>
      </c>
      <c r="R254" s="202">
        <f>Q254*H254</f>
        <v>0</v>
      </c>
      <c r="S254" s="202">
        <v>0</v>
      </c>
      <c r="T254" s="203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04" t="s">
        <v>209</v>
      </c>
      <c r="AT254" s="204" t="s">
        <v>439</v>
      </c>
      <c r="AU254" s="204" t="s">
        <v>155</v>
      </c>
      <c r="AY254" s="16" t="s">
        <v>177</v>
      </c>
      <c r="BE254" s="205">
        <f>IF(N254="základná",J254,0)</f>
        <v>0</v>
      </c>
      <c r="BF254" s="205">
        <f>IF(N254="znížená",J254,0)</f>
        <v>0</v>
      </c>
      <c r="BG254" s="205">
        <f>IF(N254="zákl. prenesená",J254,0)</f>
        <v>0</v>
      </c>
      <c r="BH254" s="205">
        <f>IF(N254="zníž. prenesená",J254,0)</f>
        <v>0</v>
      </c>
      <c r="BI254" s="205">
        <f>IF(N254="nulová",J254,0)</f>
        <v>0</v>
      </c>
      <c r="BJ254" s="16" t="s">
        <v>155</v>
      </c>
      <c r="BK254" s="206">
        <f>ROUND(I254*H254,3)</f>
        <v>0</v>
      </c>
      <c r="BL254" s="16" t="s">
        <v>184</v>
      </c>
      <c r="BM254" s="204" t="s">
        <v>4487</v>
      </c>
    </row>
    <row r="255" s="2" customFormat="1" ht="33" customHeight="1">
      <c r="A255" s="35"/>
      <c r="B255" s="157"/>
      <c r="C255" s="193" t="s">
        <v>855</v>
      </c>
      <c r="D255" s="193" t="s">
        <v>180</v>
      </c>
      <c r="E255" s="194" t="s">
        <v>4488</v>
      </c>
      <c r="F255" s="195" t="s">
        <v>4489</v>
      </c>
      <c r="G255" s="196" t="s">
        <v>258</v>
      </c>
      <c r="H255" s="197">
        <v>1</v>
      </c>
      <c r="I255" s="198"/>
      <c r="J255" s="197">
        <f>ROUND(I255*H255,3)</f>
        <v>0</v>
      </c>
      <c r="K255" s="199"/>
      <c r="L255" s="36"/>
      <c r="M255" s="200" t="s">
        <v>1</v>
      </c>
      <c r="N255" s="201" t="s">
        <v>40</v>
      </c>
      <c r="O255" s="79"/>
      <c r="P255" s="202">
        <f>O255*H255</f>
        <v>0</v>
      </c>
      <c r="Q255" s="202">
        <v>0.0063</v>
      </c>
      <c r="R255" s="202">
        <f>Q255*H255</f>
        <v>0.0063</v>
      </c>
      <c r="S255" s="202">
        <v>0</v>
      </c>
      <c r="T255" s="203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04" t="s">
        <v>184</v>
      </c>
      <c r="AT255" s="204" t="s">
        <v>180</v>
      </c>
      <c r="AU255" s="204" t="s">
        <v>155</v>
      </c>
      <c r="AY255" s="16" t="s">
        <v>177</v>
      </c>
      <c r="BE255" s="205">
        <f>IF(N255="základná",J255,0)</f>
        <v>0</v>
      </c>
      <c r="BF255" s="205">
        <f>IF(N255="znížená",J255,0)</f>
        <v>0</v>
      </c>
      <c r="BG255" s="205">
        <f>IF(N255="zákl. prenesená",J255,0)</f>
        <v>0</v>
      </c>
      <c r="BH255" s="205">
        <f>IF(N255="zníž. prenesená",J255,0)</f>
        <v>0</v>
      </c>
      <c r="BI255" s="205">
        <f>IF(N255="nulová",J255,0)</f>
        <v>0</v>
      </c>
      <c r="BJ255" s="16" t="s">
        <v>155</v>
      </c>
      <c r="BK255" s="206">
        <f>ROUND(I255*H255,3)</f>
        <v>0</v>
      </c>
      <c r="BL255" s="16" t="s">
        <v>184</v>
      </c>
      <c r="BM255" s="204" t="s">
        <v>4490</v>
      </c>
    </row>
    <row r="256" s="2" customFormat="1" ht="21.75" customHeight="1">
      <c r="A256" s="35"/>
      <c r="B256" s="157"/>
      <c r="C256" s="212" t="s">
        <v>861</v>
      </c>
      <c r="D256" s="212" t="s">
        <v>439</v>
      </c>
      <c r="E256" s="213" t="s">
        <v>4491</v>
      </c>
      <c r="F256" s="214" t="s">
        <v>4492</v>
      </c>
      <c r="G256" s="215" t="s">
        <v>258</v>
      </c>
      <c r="H256" s="216">
        <v>1</v>
      </c>
      <c r="I256" s="217"/>
      <c r="J256" s="216">
        <f>ROUND(I256*H256,3)</f>
        <v>0</v>
      </c>
      <c r="K256" s="218"/>
      <c r="L256" s="219"/>
      <c r="M256" s="220" t="s">
        <v>1</v>
      </c>
      <c r="N256" s="221" t="s">
        <v>40</v>
      </c>
      <c r="O256" s="79"/>
      <c r="P256" s="202">
        <f>O256*H256</f>
        <v>0</v>
      </c>
      <c r="Q256" s="202">
        <v>0.067000000000000004</v>
      </c>
      <c r="R256" s="202">
        <f>Q256*H256</f>
        <v>0.067000000000000004</v>
      </c>
      <c r="S256" s="202">
        <v>0</v>
      </c>
      <c r="T256" s="203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04" t="s">
        <v>209</v>
      </c>
      <c r="AT256" s="204" t="s">
        <v>439</v>
      </c>
      <c r="AU256" s="204" t="s">
        <v>155</v>
      </c>
      <c r="AY256" s="16" t="s">
        <v>177</v>
      </c>
      <c r="BE256" s="205">
        <f>IF(N256="základná",J256,0)</f>
        <v>0</v>
      </c>
      <c r="BF256" s="205">
        <f>IF(N256="znížená",J256,0)</f>
        <v>0</v>
      </c>
      <c r="BG256" s="205">
        <f>IF(N256="zákl. prenesená",J256,0)</f>
        <v>0</v>
      </c>
      <c r="BH256" s="205">
        <f>IF(N256="zníž. prenesená",J256,0)</f>
        <v>0</v>
      </c>
      <c r="BI256" s="205">
        <f>IF(N256="nulová",J256,0)</f>
        <v>0</v>
      </c>
      <c r="BJ256" s="16" t="s">
        <v>155</v>
      </c>
      <c r="BK256" s="206">
        <f>ROUND(I256*H256,3)</f>
        <v>0</v>
      </c>
      <c r="BL256" s="16" t="s">
        <v>184</v>
      </c>
      <c r="BM256" s="204" t="s">
        <v>4493</v>
      </c>
    </row>
    <row r="257" s="2" customFormat="1" ht="16.5" customHeight="1">
      <c r="A257" s="35"/>
      <c r="B257" s="157"/>
      <c r="C257" s="193" t="s">
        <v>865</v>
      </c>
      <c r="D257" s="193" t="s">
        <v>180</v>
      </c>
      <c r="E257" s="194" t="s">
        <v>4494</v>
      </c>
      <c r="F257" s="195" t="s">
        <v>4495</v>
      </c>
      <c r="G257" s="196" t="s">
        <v>253</v>
      </c>
      <c r="H257" s="197">
        <v>100</v>
      </c>
      <c r="I257" s="198"/>
      <c r="J257" s="197">
        <f>ROUND(I257*H257,3)</f>
        <v>0</v>
      </c>
      <c r="K257" s="199"/>
      <c r="L257" s="36"/>
      <c r="M257" s="200" t="s">
        <v>1</v>
      </c>
      <c r="N257" s="201" t="s">
        <v>40</v>
      </c>
      <c r="O257" s="79"/>
      <c r="P257" s="202">
        <f>O257*H257</f>
        <v>0</v>
      </c>
      <c r="Q257" s="202">
        <v>8.0000000000000007E-05</v>
      </c>
      <c r="R257" s="202">
        <f>Q257*H257</f>
        <v>0.0080000000000000002</v>
      </c>
      <c r="S257" s="202">
        <v>0</v>
      </c>
      <c r="T257" s="203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04" t="s">
        <v>184</v>
      </c>
      <c r="AT257" s="204" t="s">
        <v>180</v>
      </c>
      <c r="AU257" s="204" t="s">
        <v>155</v>
      </c>
      <c r="AY257" s="16" t="s">
        <v>177</v>
      </c>
      <c r="BE257" s="205">
        <f>IF(N257="základná",J257,0)</f>
        <v>0</v>
      </c>
      <c r="BF257" s="205">
        <f>IF(N257="znížená",J257,0)</f>
        <v>0</v>
      </c>
      <c r="BG257" s="205">
        <f>IF(N257="zákl. prenesená",J257,0)</f>
        <v>0</v>
      </c>
      <c r="BH257" s="205">
        <f>IF(N257="zníž. prenesená",J257,0)</f>
        <v>0</v>
      </c>
      <c r="BI257" s="205">
        <f>IF(N257="nulová",J257,0)</f>
        <v>0</v>
      </c>
      <c r="BJ257" s="16" t="s">
        <v>155</v>
      </c>
      <c r="BK257" s="206">
        <f>ROUND(I257*H257,3)</f>
        <v>0</v>
      </c>
      <c r="BL257" s="16" t="s">
        <v>184</v>
      </c>
      <c r="BM257" s="204" t="s">
        <v>4496</v>
      </c>
    </row>
    <row r="258" s="2" customFormat="1" ht="24.15" customHeight="1">
      <c r="A258" s="35"/>
      <c r="B258" s="157"/>
      <c r="C258" s="193" t="s">
        <v>870</v>
      </c>
      <c r="D258" s="193" t="s">
        <v>180</v>
      </c>
      <c r="E258" s="194" t="s">
        <v>4497</v>
      </c>
      <c r="F258" s="195" t="s">
        <v>4498</v>
      </c>
      <c r="G258" s="196" t="s">
        <v>253</v>
      </c>
      <c r="H258" s="197">
        <v>100</v>
      </c>
      <c r="I258" s="198"/>
      <c r="J258" s="197">
        <f>ROUND(I258*H258,3)</f>
        <v>0</v>
      </c>
      <c r="K258" s="199"/>
      <c r="L258" s="36"/>
      <c r="M258" s="200" t="s">
        <v>1</v>
      </c>
      <c r="N258" s="201" t="s">
        <v>40</v>
      </c>
      <c r="O258" s="79"/>
      <c r="P258" s="202">
        <f>O258*H258</f>
        <v>0</v>
      </c>
      <c r="Q258" s="202">
        <v>0.00010000000000000001</v>
      </c>
      <c r="R258" s="202">
        <f>Q258*H258</f>
        <v>0.01</v>
      </c>
      <c r="S258" s="202">
        <v>0</v>
      </c>
      <c r="T258" s="203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04" t="s">
        <v>184</v>
      </c>
      <c r="AT258" s="204" t="s">
        <v>180</v>
      </c>
      <c r="AU258" s="204" t="s">
        <v>155</v>
      </c>
      <c r="AY258" s="16" t="s">
        <v>177</v>
      </c>
      <c r="BE258" s="205">
        <f>IF(N258="základná",J258,0)</f>
        <v>0</v>
      </c>
      <c r="BF258" s="205">
        <f>IF(N258="znížená",J258,0)</f>
        <v>0</v>
      </c>
      <c r="BG258" s="205">
        <f>IF(N258="zákl. prenesená",J258,0)</f>
        <v>0</v>
      </c>
      <c r="BH258" s="205">
        <f>IF(N258="zníž. prenesená",J258,0)</f>
        <v>0</v>
      </c>
      <c r="BI258" s="205">
        <f>IF(N258="nulová",J258,0)</f>
        <v>0</v>
      </c>
      <c r="BJ258" s="16" t="s">
        <v>155</v>
      </c>
      <c r="BK258" s="206">
        <f>ROUND(I258*H258,3)</f>
        <v>0</v>
      </c>
      <c r="BL258" s="16" t="s">
        <v>184</v>
      </c>
      <c r="BM258" s="204" t="s">
        <v>4499</v>
      </c>
    </row>
    <row r="259" s="12" customFormat="1" ht="22.8" customHeight="1">
      <c r="A259" s="12"/>
      <c r="B259" s="180"/>
      <c r="C259" s="12"/>
      <c r="D259" s="181" t="s">
        <v>73</v>
      </c>
      <c r="E259" s="191" t="s">
        <v>178</v>
      </c>
      <c r="F259" s="191" t="s">
        <v>4500</v>
      </c>
      <c r="G259" s="12"/>
      <c r="H259" s="12"/>
      <c r="I259" s="183"/>
      <c r="J259" s="192">
        <f>BK259</f>
        <v>0</v>
      </c>
      <c r="K259" s="12"/>
      <c r="L259" s="180"/>
      <c r="M259" s="185"/>
      <c r="N259" s="186"/>
      <c r="O259" s="186"/>
      <c r="P259" s="187">
        <f>SUM(P260:P266)</f>
        <v>0</v>
      </c>
      <c r="Q259" s="186"/>
      <c r="R259" s="187">
        <f>SUM(R260:R266)</f>
        <v>4.8503699999999998</v>
      </c>
      <c r="S259" s="186"/>
      <c r="T259" s="188">
        <f>SUM(T260:T266)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181" t="s">
        <v>82</v>
      </c>
      <c r="AT259" s="189" t="s">
        <v>73</v>
      </c>
      <c r="AU259" s="189" t="s">
        <v>82</v>
      </c>
      <c r="AY259" s="181" t="s">
        <v>177</v>
      </c>
      <c r="BK259" s="190">
        <f>SUM(BK260:BK266)</f>
        <v>0</v>
      </c>
    </row>
    <row r="260" s="2" customFormat="1" ht="24.15" customHeight="1">
      <c r="A260" s="35"/>
      <c r="B260" s="157"/>
      <c r="C260" s="193" t="s">
        <v>874</v>
      </c>
      <c r="D260" s="193" t="s">
        <v>180</v>
      </c>
      <c r="E260" s="194" t="s">
        <v>4501</v>
      </c>
      <c r="F260" s="195" t="s">
        <v>4502</v>
      </c>
      <c r="G260" s="196" t="s">
        <v>253</v>
      </c>
      <c r="H260" s="197">
        <v>20</v>
      </c>
      <c r="I260" s="198"/>
      <c r="J260" s="197">
        <f>ROUND(I260*H260,3)</f>
        <v>0</v>
      </c>
      <c r="K260" s="199"/>
      <c r="L260" s="36"/>
      <c r="M260" s="200" t="s">
        <v>1</v>
      </c>
      <c r="N260" s="201" t="s">
        <v>40</v>
      </c>
      <c r="O260" s="79"/>
      <c r="P260" s="202">
        <f>O260*H260</f>
        <v>0</v>
      </c>
      <c r="Q260" s="202">
        <v>0</v>
      </c>
      <c r="R260" s="202">
        <f>Q260*H260</f>
        <v>0</v>
      </c>
      <c r="S260" s="202">
        <v>0</v>
      </c>
      <c r="T260" s="203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04" t="s">
        <v>184</v>
      </c>
      <c r="AT260" s="204" t="s">
        <v>180</v>
      </c>
      <c r="AU260" s="204" t="s">
        <v>155</v>
      </c>
      <c r="AY260" s="16" t="s">
        <v>177</v>
      </c>
      <c r="BE260" s="205">
        <f>IF(N260="základná",J260,0)</f>
        <v>0</v>
      </c>
      <c r="BF260" s="205">
        <f>IF(N260="znížená",J260,0)</f>
        <v>0</v>
      </c>
      <c r="BG260" s="205">
        <f>IF(N260="zákl. prenesená",J260,0)</f>
        <v>0</v>
      </c>
      <c r="BH260" s="205">
        <f>IF(N260="zníž. prenesená",J260,0)</f>
        <v>0</v>
      </c>
      <c r="BI260" s="205">
        <f>IF(N260="nulová",J260,0)</f>
        <v>0</v>
      </c>
      <c r="BJ260" s="16" t="s">
        <v>155</v>
      </c>
      <c r="BK260" s="206">
        <f>ROUND(I260*H260,3)</f>
        <v>0</v>
      </c>
      <c r="BL260" s="16" t="s">
        <v>184</v>
      </c>
      <c r="BM260" s="204" t="s">
        <v>4503</v>
      </c>
    </row>
    <row r="261" s="2" customFormat="1" ht="24.15" customHeight="1">
      <c r="A261" s="35"/>
      <c r="B261" s="157"/>
      <c r="C261" s="193" t="s">
        <v>878</v>
      </c>
      <c r="D261" s="193" t="s">
        <v>180</v>
      </c>
      <c r="E261" s="194" t="s">
        <v>4504</v>
      </c>
      <c r="F261" s="195" t="s">
        <v>4505</v>
      </c>
      <c r="G261" s="196" t="s">
        <v>253</v>
      </c>
      <c r="H261" s="197">
        <v>20</v>
      </c>
      <c r="I261" s="198"/>
      <c r="J261" s="197">
        <f>ROUND(I261*H261,3)</f>
        <v>0</v>
      </c>
      <c r="K261" s="199"/>
      <c r="L261" s="36"/>
      <c r="M261" s="200" t="s">
        <v>1</v>
      </c>
      <c r="N261" s="201" t="s">
        <v>40</v>
      </c>
      <c r="O261" s="79"/>
      <c r="P261" s="202">
        <f>O261*H261</f>
        <v>0</v>
      </c>
      <c r="Q261" s="202">
        <v>0</v>
      </c>
      <c r="R261" s="202">
        <f>Q261*H261</f>
        <v>0</v>
      </c>
      <c r="S261" s="202">
        <v>0</v>
      </c>
      <c r="T261" s="203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04" t="s">
        <v>184</v>
      </c>
      <c r="AT261" s="204" t="s">
        <v>180</v>
      </c>
      <c r="AU261" s="204" t="s">
        <v>155</v>
      </c>
      <c r="AY261" s="16" t="s">
        <v>177</v>
      </c>
      <c r="BE261" s="205">
        <f>IF(N261="základná",J261,0)</f>
        <v>0</v>
      </c>
      <c r="BF261" s="205">
        <f>IF(N261="znížená",J261,0)</f>
        <v>0</v>
      </c>
      <c r="BG261" s="205">
        <f>IF(N261="zákl. prenesená",J261,0)</f>
        <v>0</v>
      </c>
      <c r="BH261" s="205">
        <f>IF(N261="zníž. prenesená",J261,0)</f>
        <v>0</v>
      </c>
      <c r="BI261" s="205">
        <f>IF(N261="nulová",J261,0)</f>
        <v>0</v>
      </c>
      <c r="BJ261" s="16" t="s">
        <v>155</v>
      </c>
      <c r="BK261" s="206">
        <f>ROUND(I261*H261,3)</f>
        <v>0</v>
      </c>
      <c r="BL261" s="16" t="s">
        <v>184</v>
      </c>
      <c r="BM261" s="204" t="s">
        <v>4506</v>
      </c>
    </row>
    <row r="262" s="2" customFormat="1" ht="33" customHeight="1">
      <c r="A262" s="35"/>
      <c r="B262" s="157"/>
      <c r="C262" s="193" t="s">
        <v>882</v>
      </c>
      <c r="D262" s="193" t="s">
        <v>180</v>
      </c>
      <c r="E262" s="194" t="s">
        <v>4507</v>
      </c>
      <c r="F262" s="195" t="s">
        <v>4508</v>
      </c>
      <c r="G262" s="196" t="s">
        <v>258</v>
      </c>
      <c r="H262" s="197">
        <v>3</v>
      </c>
      <c r="I262" s="198"/>
      <c r="J262" s="197">
        <f>ROUND(I262*H262,3)</f>
        <v>0</v>
      </c>
      <c r="K262" s="199"/>
      <c r="L262" s="36"/>
      <c r="M262" s="200" t="s">
        <v>1</v>
      </c>
      <c r="N262" s="201" t="s">
        <v>40</v>
      </c>
      <c r="O262" s="79"/>
      <c r="P262" s="202">
        <f>O262*H262</f>
        <v>0</v>
      </c>
      <c r="Q262" s="202">
        <v>1.61679</v>
      </c>
      <c r="R262" s="202">
        <f>Q262*H262</f>
        <v>4.8503699999999998</v>
      </c>
      <c r="S262" s="202">
        <v>0</v>
      </c>
      <c r="T262" s="203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04" t="s">
        <v>184</v>
      </c>
      <c r="AT262" s="204" t="s">
        <v>180</v>
      </c>
      <c r="AU262" s="204" t="s">
        <v>155</v>
      </c>
      <c r="AY262" s="16" t="s">
        <v>177</v>
      </c>
      <c r="BE262" s="205">
        <f>IF(N262="základná",J262,0)</f>
        <v>0</v>
      </c>
      <c r="BF262" s="205">
        <f>IF(N262="znížená",J262,0)</f>
        <v>0</v>
      </c>
      <c r="BG262" s="205">
        <f>IF(N262="zákl. prenesená",J262,0)</f>
        <v>0</v>
      </c>
      <c r="BH262" s="205">
        <f>IF(N262="zníž. prenesená",J262,0)</f>
        <v>0</v>
      </c>
      <c r="BI262" s="205">
        <f>IF(N262="nulová",J262,0)</f>
        <v>0</v>
      </c>
      <c r="BJ262" s="16" t="s">
        <v>155</v>
      </c>
      <c r="BK262" s="206">
        <f>ROUND(I262*H262,3)</f>
        <v>0</v>
      </c>
      <c r="BL262" s="16" t="s">
        <v>184</v>
      </c>
      <c r="BM262" s="204" t="s">
        <v>4509</v>
      </c>
    </row>
    <row r="263" s="2" customFormat="1" ht="16.5" customHeight="1">
      <c r="A263" s="35"/>
      <c r="B263" s="157"/>
      <c r="C263" s="193" t="s">
        <v>886</v>
      </c>
      <c r="D263" s="193" t="s">
        <v>180</v>
      </c>
      <c r="E263" s="194" t="s">
        <v>4510</v>
      </c>
      <c r="F263" s="195" t="s">
        <v>4511</v>
      </c>
      <c r="G263" s="196" t="s">
        <v>183</v>
      </c>
      <c r="H263" s="197">
        <v>120</v>
      </c>
      <c r="I263" s="198"/>
      <c r="J263" s="197">
        <f>ROUND(I263*H263,3)</f>
        <v>0</v>
      </c>
      <c r="K263" s="199"/>
      <c r="L263" s="36"/>
      <c r="M263" s="200" t="s">
        <v>1</v>
      </c>
      <c r="N263" s="201" t="s">
        <v>40</v>
      </c>
      <c r="O263" s="79"/>
      <c r="P263" s="202">
        <f>O263*H263</f>
        <v>0</v>
      </c>
      <c r="Q263" s="202">
        <v>0</v>
      </c>
      <c r="R263" s="202">
        <f>Q263*H263</f>
        <v>0</v>
      </c>
      <c r="S263" s="202">
        <v>0</v>
      </c>
      <c r="T263" s="203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04" t="s">
        <v>184</v>
      </c>
      <c r="AT263" s="204" t="s">
        <v>180</v>
      </c>
      <c r="AU263" s="204" t="s">
        <v>155</v>
      </c>
      <c r="AY263" s="16" t="s">
        <v>177</v>
      </c>
      <c r="BE263" s="205">
        <f>IF(N263="základná",J263,0)</f>
        <v>0</v>
      </c>
      <c r="BF263" s="205">
        <f>IF(N263="znížená",J263,0)</f>
        <v>0</v>
      </c>
      <c r="BG263" s="205">
        <f>IF(N263="zákl. prenesená",J263,0)</f>
        <v>0</v>
      </c>
      <c r="BH263" s="205">
        <f>IF(N263="zníž. prenesená",J263,0)</f>
        <v>0</v>
      </c>
      <c r="BI263" s="205">
        <f>IF(N263="nulová",J263,0)</f>
        <v>0</v>
      </c>
      <c r="BJ263" s="16" t="s">
        <v>155</v>
      </c>
      <c r="BK263" s="206">
        <f>ROUND(I263*H263,3)</f>
        <v>0</v>
      </c>
      <c r="BL263" s="16" t="s">
        <v>184</v>
      </c>
      <c r="BM263" s="204" t="s">
        <v>4512</v>
      </c>
    </row>
    <row r="264" s="2" customFormat="1" ht="33" customHeight="1">
      <c r="A264" s="35"/>
      <c r="B264" s="157"/>
      <c r="C264" s="193" t="s">
        <v>890</v>
      </c>
      <c r="D264" s="193" t="s">
        <v>180</v>
      </c>
      <c r="E264" s="194" t="s">
        <v>4513</v>
      </c>
      <c r="F264" s="195" t="s">
        <v>4514</v>
      </c>
      <c r="G264" s="196" t="s">
        <v>183</v>
      </c>
      <c r="H264" s="197">
        <v>400</v>
      </c>
      <c r="I264" s="198"/>
      <c r="J264" s="197">
        <f>ROUND(I264*H264,3)</f>
        <v>0</v>
      </c>
      <c r="K264" s="199"/>
      <c r="L264" s="36"/>
      <c r="M264" s="200" t="s">
        <v>1</v>
      </c>
      <c r="N264" s="201" t="s">
        <v>40</v>
      </c>
      <c r="O264" s="79"/>
      <c r="P264" s="202">
        <f>O264*H264</f>
        <v>0</v>
      </c>
      <c r="Q264" s="202">
        <v>0</v>
      </c>
      <c r="R264" s="202">
        <f>Q264*H264</f>
        <v>0</v>
      </c>
      <c r="S264" s="202">
        <v>0</v>
      </c>
      <c r="T264" s="203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04" t="s">
        <v>184</v>
      </c>
      <c r="AT264" s="204" t="s">
        <v>180</v>
      </c>
      <c r="AU264" s="204" t="s">
        <v>155</v>
      </c>
      <c r="AY264" s="16" t="s">
        <v>177</v>
      </c>
      <c r="BE264" s="205">
        <f>IF(N264="základná",J264,0)</f>
        <v>0</v>
      </c>
      <c r="BF264" s="205">
        <f>IF(N264="znížená",J264,0)</f>
        <v>0</v>
      </c>
      <c r="BG264" s="205">
        <f>IF(N264="zákl. prenesená",J264,0)</f>
        <v>0</v>
      </c>
      <c r="BH264" s="205">
        <f>IF(N264="zníž. prenesená",J264,0)</f>
        <v>0</v>
      </c>
      <c r="BI264" s="205">
        <f>IF(N264="nulová",J264,0)</f>
        <v>0</v>
      </c>
      <c r="BJ264" s="16" t="s">
        <v>155</v>
      </c>
      <c r="BK264" s="206">
        <f>ROUND(I264*H264,3)</f>
        <v>0</v>
      </c>
      <c r="BL264" s="16" t="s">
        <v>184</v>
      </c>
      <c r="BM264" s="204" t="s">
        <v>4515</v>
      </c>
    </row>
    <row r="265" s="2" customFormat="1" ht="33" customHeight="1">
      <c r="A265" s="35"/>
      <c r="B265" s="157"/>
      <c r="C265" s="193" t="s">
        <v>894</v>
      </c>
      <c r="D265" s="193" t="s">
        <v>180</v>
      </c>
      <c r="E265" s="194" t="s">
        <v>4516</v>
      </c>
      <c r="F265" s="195" t="s">
        <v>4517</v>
      </c>
      <c r="G265" s="196" t="s">
        <v>283</v>
      </c>
      <c r="H265" s="197">
        <v>19.25</v>
      </c>
      <c r="I265" s="198"/>
      <c r="J265" s="197">
        <f>ROUND(I265*H265,3)</f>
        <v>0</v>
      </c>
      <c r="K265" s="199"/>
      <c r="L265" s="36"/>
      <c r="M265" s="200" t="s">
        <v>1</v>
      </c>
      <c r="N265" s="201" t="s">
        <v>40</v>
      </c>
      <c r="O265" s="79"/>
      <c r="P265" s="202">
        <f>O265*H265</f>
        <v>0</v>
      </c>
      <c r="Q265" s="202">
        <v>0</v>
      </c>
      <c r="R265" s="202">
        <f>Q265*H265</f>
        <v>0</v>
      </c>
      <c r="S265" s="202">
        <v>0</v>
      </c>
      <c r="T265" s="203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04" t="s">
        <v>184</v>
      </c>
      <c r="AT265" s="204" t="s">
        <v>180</v>
      </c>
      <c r="AU265" s="204" t="s">
        <v>155</v>
      </c>
      <c r="AY265" s="16" t="s">
        <v>177</v>
      </c>
      <c r="BE265" s="205">
        <f>IF(N265="základná",J265,0)</f>
        <v>0</v>
      </c>
      <c r="BF265" s="205">
        <f>IF(N265="znížená",J265,0)</f>
        <v>0</v>
      </c>
      <c r="BG265" s="205">
        <f>IF(N265="zákl. prenesená",J265,0)</f>
        <v>0</v>
      </c>
      <c r="BH265" s="205">
        <f>IF(N265="zníž. prenesená",J265,0)</f>
        <v>0</v>
      </c>
      <c r="BI265" s="205">
        <f>IF(N265="nulová",J265,0)</f>
        <v>0</v>
      </c>
      <c r="BJ265" s="16" t="s">
        <v>155</v>
      </c>
      <c r="BK265" s="206">
        <f>ROUND(I265*H265,3)</f>
        <v>0</v>
      </c>
      <c r="BL265" s="16" t="s">
        <v>184</v>
      </c>
      <c r="BM265" s="204" t="s">
        <v>4518</v>
      </c>
    </row>
    <row r="266" s="2" customFormat="1" ht="24.15" customHeight="1">
      <c r="A266" s="35"/>
      <c r="B266" s="157"/>
      <c r="C266" s="193" t="s">
        <v>898</v>
      </c>
      <c r="D266" s="193" t="s">
        <v>180</v>
      </c>
      <c r="E266" s="194" t="s">
        <v>294</v>
      </c>
      <c r="F266" s="195" t="s">
        <v>295</v>
      </c>
      <c r="G266" s="196" t="s">
        <v>283</v>
      </c>
      <c r="H266" s="197">
        <v>19.25</v>
      </c>
      <c r="I266" s="198"/>
      <c r="J266" s="197">
        <f>ROUND(I266*H266,3)</f>
        <v>0</v>
      </c>
      <c r="K266" s="199"/>
      <c r="L266" s="36"/>
      <c r="M266" s="200" t="s">
        <v>1</v>
      </c>
      <c r="N266" s="201" t="s">
        <v>40</v>
      </c>
      <c r="O266" s="79"/>
      <c r="P266" s="202">
        <f>O266*H266</f>
        <v>0</v>
      </c>
      <c r="Q266" s="202">
        <v>0</v>
      </c>
      <c r="R266" s="202">
        <f>Q266*H266</f>
        <v>0</v>
      </c>
      <c r="S266" s="202">
        <v>0</v>
      </c>
      <c r="T266" s="203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04" t="s">
        <v>184</v>
      </c>
      <c r="AT266" s="204" t="s">
        <v>180</v>
      </c>
      <c r="AU266" s="204" t="s">
        <v>155</v>
      </c>
      <c r="AY266" s="16" t="s">
        <v>177</v>
      </c>
      <c r="BE266" s="205">
        <f>IF(N266="základná",J266,0)</f>
        <v>0</v>
      </c>
      <c r="BF266" s="205">
        <f>IF(N266="znížená",J266,0)</f>
        <v>0</v>
      </c>
      <c r="BG266" s="205">
        <f>IF(N266="zákl. prenesená",J266,0)</f>
        <v>0</v>
      </c>
      <c r="BH266" s="205">
        <f>IF(N266="zníž. prenesená",J266,0)</f>
        <v>0</v>
      </c>
      <c r="BI266" s="205">
        <f>IF(N266="nulová",J266,0)</f>
        <v>0</v>
      </c>
      <c r="BJ266" s="16" t="s">
        <v>155</v>
      </c>
      <c r="BK266" s="206">
        <f>ROUND(I266*H266,3)</f>
        <v>0</v>
      </c>
      <c r="BL266" s="16" t="s">
        <v>184</v>
      </c>
      <c r="BM266" s="204" t="s">
        <v>4519</v>
      </c>
    </row>
    <row r="267" s="12" customFormat="1" ht="25.92" customHeight="1">
      <c r="A267" s="12"/>
      <c r="B267" s="180"/>
      <c r="C267" s="12"/>
      <c r="D267" s="181" t="s">
        <v>73</v>
      </c>
      <c r="E267" s="182" t="s">
        <v>305</v>
      </c>
      <c r="F267" s="182" t="s">
        <v>4520</v>
      </c>
      <c r="G267" s="12"/>
      <c r="H267" s="12"/>
      <c r="I267" s="183"/>
      <c r="J267" s="184">
        <f>BK267</f>
        <v>0</v>
      </c>
      <c r="K267" s="12"/>
      <c r="L267" s="180"/>
      <c r="M267" s="185"/>
      <c r="N267" s="186"/>
      <c r="O267" s="186"/>
      <c r="P267" s="187">
        <f>P268+P272+P278</f>
        <v>0</v>
      </c>
      <c r="Q267" s="186"/>
      <c r="R267" s="187">
        <f>R268+R272+R278</f>
        <v>0.038280000000000002</v>
      </c>
      <c r="S267" s="186"/>
      <c r="T267" s="188">
        <f>T268+T272+T278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181" t="s">
        <v>155</v>
      </c>
      <c r="AT267" s="189" t="s">
        <v>73</v>
      </c>
      <c r="AU267" s="189" t="s">
        <v>74</v>
      </c>
      <c r="AY267" s="181" t="s">
        <v>177</v>
      </c>
      <c r="BK267" s="190">
        <f>BK268+BK272+BK278</f>
        <v>0</v>
      </c>
    </row>
    <row r="268" s="12" customFormat="1" ht="22.8" customHeight="1">
      <c r="A268" s="12"/>
      <c r="B268" s="180"/>
      <c r="C268" s="12"/>
      <c r="D268" s="181" t="s">
        <v>73</v>
      </c>
      <c r="E268" s="191" t="s">
        <v>769</v>
      </c>
      <c r="F268" s="191" t="s">
        <v>4521</v>
      </c>
      <c r="G268" s="12"/>
      <c r="H268" s="12"/>
      <c r="I268" s="183"/>
      <c r="J268" s="192">
        <f>BK268</f>
        <v>0</v>
      </c>
      <c r="K268" s="12"/>
      <c r="L268" s="180"/>
      <c r="M268" s="185"/>
      <c r="N268" s="186"/>
      <c r="O268" s="186"/>
      <c r="P268" s="187">
        <f>SUM(P269:P271)</f>
        <v>0</v>
      </c>
      <c r="Q268" s="186"/>
      <c r="R268" s="187">
        <f>SUM(R269:R271)</f>
        <v>0.00031999999999999954</v>
      </c>
      <c r="S268" s="186"/>
      <c r="T268" s="188">
        <f>SUM(T269:T271)</f>
        <v>0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181" t="s">
        <v>155</v>
      </c>
      <c r="AT268" s="189" t="s">
        <v>73</v>
      </c>
      <c r="AU268" s="189" t="s">
        <v>82</v>
      </c>
      <c r="AY268" s="181" t="s">
        <v>177</v>
      </c>
      <c r="BK268" s="190">
        <f>SUM(BK269:BK271)</f>
        <v>0</v>
      </c>
    </row>
    <row r="269" s="2" customFormat="1" ht="24.15" customHeight="1">
      <c r="A269" s="35"/>
      <c r="B269" s="157"/>
      <c r="C269" s="193" t="s">
        <v>900</v>
      </c>
      <c r="D269" s="193" t="s">
        <v>180</v>
      </c>
      <c r="E269" s="194" t="s">
        <v>4522</v>
      </c>
      <c r="F269" s="195" t="s">
        <v>4523</v>
      </c>
      <c r="G269" s="196" t="s">
        <v>253</v>
      </c>
      <c r="H269" s="197">
        <v>1.5</v>
      </c>
      <c r="I269" s="198"/>
      <c r="J269" s="197">
        <f>ROUND(I269*H269,3)</f>
        <v>0</v>
      </c>
      <c r="K269" s="199"/>
      <c r="L269" s="36"/>
      <c r="M269" s="200" t="s">
        <v>1</v>
      </c>
      <c r="N269" s="201" t="s">
        <v>40</v>
      </c>
      <c r="O269" s="79"/>
      <c r="P269" s="202">
        <f>O269*H269</f>
        <v>0</v>
      </c>
      <c r="Q269" s="202">
        <v>0.00021333333333333301</v>
      </c>
      <c r="R269" s="202">
        <f>Q269*H269</f>
        <v>0.00031999999999999954</v>
      </c>
      <c r="S269" s="202">
        <v>0</v>
      </c>
      <c r="T269" s="203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04" t="s">
        <v>235</v>
      </c>
      <c r="AT269" s="204" t="s">
        <v>180</v>
      </c>
      <c r="AU269" s="204" t="s">
        <v>155</v>
      </c>
      <c r="AY269" s="16" t="s">
        <v>177</v>
      </c>
      <c r="BE269" s="205">
        <f>IF(N269="základná",J269,0)</f>
        <v>0</v>
      </c>
      <c r="BF269" s="205">
        <f>IF(N269="znížená",J269,0)</f>
        <v>0</v>
      </c>
      <c r="BG269" s="205">
        <f>IF(N269="zákl. prenesená",J269,0)</f>
        <v>0</v>
      </c>
      <c r="BH269" s="205">
        <f>IF(N269="zníž. prenesená",J269,0)</f>
        <v>0</v>
      </c>
      <c r="BI269" s="205">
        <f>IF(N269="nulová",J269,0)</f>
        <v>0</v>
      </c>
      <c r="BJ269" s="16" t="s">
        <v>155</v>
      </c>
      <c r="BK269" s="206">
        <f>ROUND(I269*H269,3)</f>
        <v>0</v>
      </c>
      <c r="BL269" s="16" t="s">
        <v>235</v>
      </c>
      <c r="BM269" s="204" t="s">
        <v>4524</v>
      </c>
    </row>
    <row r="270" s="2" customFormat="1" ht="16.5" customHeight="1">
      <c r="A270" s="35"/>
      <c r="B270" s="157"/>
      <c r="C270" s="212" t="s">
        <v>904</v>
      </c>
      <c r="D270" s="212" t="s">
        <v>439</v>
      </c>
      <c r="E270" s="213" t="s">
        <v>4525</v>
      </c>
      <c r="F270" s="214" t="s">
        <v>4526</v>
      </c>
      <c r="G270" s="215" t="s">
        <v>258</v>
      </c>
      <c r="H270" s="216">
        <v>1</v>
      </c>
      <c r="I270" s="217"/>
      <c r="J270" s="216">
        <f>ROUND(I270*H270,3)</f>
        <v>0</v>
      </c>
      <c r="K270" s="218"/>
      <c r="L270" s="219"/>
      <c r="M270" s="220" t="s">
        <v>1</v>
      </c>
      <c r="N270" s="221" t="s">
        <v>40</v>
      </c>
      <c r="O270" s="79"/>
      <c r="P270" s="202">
        <f>O270*H270</f>
        <v>0</v>
      </c>
      <c r="Q270" s="202">
        <v>0</v>
      </c>
      <c r="R270" s="202">
        <f>Q270*H270</f>
        <v>0</v>
      </c>
      <c r="S270" s="202">
        <v>0</v>
      </c>
      <c r="T270" s="203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04" t="s">
        <v>301</v>
      </c>
      <c r="AT270" s="204" t="s">
        <v>439</v>
      </c>
      <c r="AU270" s="204" t="s">
        <v>155</v>
      </c>
      <c r="AY270" s="16" t="s">
        <v>177</v>
      </c>
      <c r="BE270" s="205">
        <f>IF(N270="základná",J270,0)</f>
        <v>0</v>
      </c>
      <c r="BF270" s="205">
        <f>IF(N270="znížená",J270,0)</f>
        <v>0</v>
      </c>
      <c r="BG270" s="205">
        <f>IF(N270="zákl. prenesená",J270,0)</f>
        <v>0</v>
      </c>
      <c r="BH270" s="205">
        <f>IF(N270="zníž. prenesená",J270,0)</f>
        <v>0</v>
      </c>
      <c r="BI270" s="205">
        <f>IF(N270="nulová",J270,0)</f>
        <v>0</v>
      </c>
      <c r="BJ270" s="16" t="s">
        <v>155</v>
      </c>
      <c r="BK270" s="206">
        <f>ROUND(I270*H270,3)</f>
        <v>0</v>
      </c>
      <c r="BL270" s="16" t="s">
        <v>235</v>
      </c>
      <c r="BM270" s="204" t="s">
        <v>4527</v>
      </c>
    </row>
    <row r="271" s="2" customFormat="1" ht="16.5" customHeight="1">
      <c r="A271" s="35"/>
      <c r="B271" s="157"/>
      <c r="C271" s="212" t="s">
        <v>908</v>
      </c>
      <c r="D271" s="212" t="s">
        <v>439</v>
      </c>
      <c r="E271" s="213" t="s">
        <v>4528</v>
      </c>
      <c r="F271" s="214" t="s">
        <v>4529</v>
      </c>
      <c r="G271" s="215" t="s">
        <v>258</v>
      </c>
      <c r="H271" s="216">
        <v>2</v>
      </c>
      <c r="I271" s="217"/>
      <c r="J271" s="216">
        <f>ROUND(I271*H271,3)</f>
        <v>0</v>
      </c>
      <c r="K271" s="218"/>
      <c r="L271" s="219"/>
      <c r="M271" s="220" t="s">
        <v>1</v>
      </c>
      <c r="N271" s="221" t="s">
        <v>40</v>
      </c>
      <c r="O271" s="79"/>
      <c r="P271" s="202">
        <f>O271*H271</f>
        <v>0</v>
      </c>
      <c r="Q271" s="202">
        <v>0</v>
      </c>
      <c r="R271" s="202">
        <f>Q271*H271</f>
        <v>0</v>
      </c>
      <c r="S271" s="202">
        <v>0</v>
      </c>
      <c r="T271" s="203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04" t="s">
        <v>301</v>
      </c>
      <c r="AT271" s="204" t="s">
        <v>439</v>
      </c>
      <c r="AU271" s="204" t="s">
        <v>155</v>
      </c>
      <c r="AY271" s="16" t="s">
        <v>177</v>
      </c>
      <c r="BE271" s="205">
        <f>IF(N271="základná",J271,0)</f>
        <v>0</v>
      </c>
      <c r="BF271" s="205">
        <f>IF(N271="znížená",J271,0)</f>
        <v>0</v>
      </c>
      <c r="BG271" s="205">
        <f>IF(N271="zákl. prenesená",J271,0)</f>
        <v>0</v>
      </c>
      <c r="BH271" s="205">
        <f>IF(N271="zníž. prenesená",J271,0)</f>
        <v>0</v>
      </c>
      <c r="BI271" s="205">
        <f>IF(N271="nulová",J271,0)</f>
        <v>0</v>
      </c>
      <c r="BJ271" s="16" t="s">
        <v>155</v>
      </c>
      <c r="BK271" s="206">
        <f>ROUND(I271*H271,3)</f>
        <v>0</v>
      </c>
      <c r="BL271" s="16" t="s">
        <v>235</v>
      </c>
      <c r="BM271" s="204" t="s">
        <v>4530</v>
      </c>
    </row>
    <row r="272" s="12" customFormat="1" ht="22.8" customHeight="1">
      <c r="A272" s="12"/>
      <c r="B272" s="180"/>
      <c r="C272" s="12"/>
      <c r="D272" s="181" t="s">
        <v>73</v>
      </c>
      <c r="E272" s="191" t="s">
        <v>859</v>
      </c>
      <c r="F272" s="191" t="s">
        <v>4531</v>
      </c>
      <c r="G272" s="12"/>
      <c r="H272" s="12"/>
      <c r="I272" s="183"/>
      <c r="J272" s="192">
        <f>BK272</f>
        <v>0</v>
      </c>
      <c r="K272" s="12"/>
      <c r="L272" s="180"/>
      <c r="M272" s="185"/>
      <c r="N272" s="186"/>
      <c r="O272" s="186"/>
      <c r="P272" s="187">
        <f>SUM(P273:P277)</f>
        <v>0</v>
      </c>
      <c r="Q272" s="186"/>
      <c r="R272" s="187">
        <f>SUM(R273:R277)</f>
        <v>0.03739</v>
      </c>
      <c r="S272" s="186"/>
      <c r="T272" s="188">
        <f>SUM(T273:T277)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181" t="s">
        <v>155</v>
      </c>
      <c r="AT272" s="189" t="s">
        <v>73</v>
      </c>
      <c r="AU272" s="189" t="s">
        <v>82</v>
      </c>
      <c r="AY272" s="181" t="s">
        <v>177</v>
      </c>
      <c r="BK272" s="190">
        <f>SUM(BK273:BK277)</f>
        <v>0</v>
      </c>
    </row>
    <row r="273" s="2" customFormat="1" ht="24.15" customHeight="1">
      <c r="A273" s="35"/>
      <c r="B273" s="157"/>
      <c r="C273" s="193" t="s">
        <v>912</v>
      </c>
      <c r="D273" s="193" t="s">
        <v>180</v>
      </c>
      <c r="E273" s="194" t="s">
        <v>4532</v>
      </c>
      <c r="F273" s="195" t="s">
        <v>4533</v>
      </c>
      <c r="G273" s="196" t="s">
        <v>258</v>
      </c>
      <c r="H273" s="197">
        <v>2</v>
      </c>
      <c r="I273" s="198"/>
      <c r="J273" s="197">
        <f>ROUND(I273*H273,3)</f>
        <v>0</v>
      </c>
      <c r="K273" s="199"/>
      <c r="L273" s="36"/>
      <c r="M273" s="200" t="s">
        <v>1</v>
      </c>
      <c r="N273" s="201" t="s">
        <v>40</v>
      </c>
      <c r="O273" s="79"/>
      <c r="P273" s="202">
        <f>O273*H273</f>
        <v>0</v>
      </c>
      <c r="Q273" s="202">
        <v>0.0016100000000000001</v>
      </c>
      <c r="R273" s="202">
        <f>Q273*H273</f>
        <v>0.0032200000000000002</v>
      </c>
      <c r="S273" s="202">
        <v>0</v>
      </c>
      <c r="T273" s="203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04" t="s">
        <v>235</v>
      </c>
      <c r="AT273" s="204" t="s">
        <v>180</v>
      </c>
      <c r="AU273" s="204" t="s">
        <v>155</v>
      </c>
      <c r="AY273" s="16" t="s">
        <v>177</v>
      </c>
      <c r="BE273" s="205">
        <f>IF(N273="základná",J273,0)</f>
        <v>0</v>
      </c>
      <c r="BF273" s="205">
        <f>IF(N273="znížená",J273,0)</f>
        <v>0</v>
      </c>
      <c r="BG273" s="205">
        <f>IF(N273="zákl. prenesená",J273,0)</f>
        <v>0</v>
      </c>
      <c r="BH273" s="205">
        <f>IF(N273="zníž. prenesená",J273,0)</f>
        <v>0</v>
      </c>
      <c r="BI273" s="205">
        <f>IF(N273="nulová",J273,0)</f>
        <v>0</v>
      </c>
      <c r="BJ273" s="16" t="s">
        <v>155</v>
      </c>
      <c r="BK273" s="206">
        <f>ROUND(I273*H273,3)</f>
        <v>0</v>
      </c>
      <c r="BL273" s="16" t="s">
        <v>235</v>
      </c>
      <c r="BM273" s="204" t="s">
        <v>4534</v>
      </c>
    </row>
    <row r="274" s="2" customFormat="1" ht="24.15" customHeight="1">
      <c r="A274" s="35"/>
      <c r="B274" s="157"/>
      <c r="C274" s="193" t="s">
        <v>917</v>
      </c>
      <c r="D274" s="193" t="s">
        <v>180</v>
      </c>
      <c r="E274" s="194" t="s">
        <v>4535</v>
      </c>
      <c r="F274" s="195" t="s">
        <v>4536</v>
      </c>
      <c r="G274" s="196" t="s">
        <v>258</v>
      </c>
      <c r="H274" s="197">
        <v>1</v>
      </c>
      <c r="I274" s="198"/>
      <c r="J274" s="197">
        <f>ROUND(I274*H274,3)</f>
        <v>0</v>
      </c>
      <c r="K274" s="199"/>
      <c r="L274" s="36"/>
      <c r="M274" s="200" t="s">
        <v>1</v>
      </c>
      <c r="N274" s="201" t="s">
        <v>40</v>
      </c>
      <c r="O274" s="79"/>
      <c r="P274" s="202">
        <f>O274*H274</f>
        <v>0</v>
      </c>
      <c r="Q274" s="202">
        <v>0.0066800000000000002</v>
      </c>
      <c r="R274" s="202">
        <f>Q274*H274</f>
        <v>0.0066800000000000002</v>
      </c>
      <c r="S274" s="202">
        <v>0</v>
      </c>
      <c r="T274" s="203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04" t="s">
        <v>235</v>
      </c>
      <c r="AT274" s="204" t="s">
        <v>180</v>
      </c>
      <c r="AU274" s="204" t="s">
        <v>155</v>
      </c>
      <c r="AY274" s="16" t="s">
        <v>177</v>
      </c>
      <c r="BE274" s="205">
        <f>IF(N274="základná",J274,0)</f>
        <v>0</v>
      </c>
      <c r="BF274" s="205">
        <f>IF(N274="znížená",J274,0)</f>
        <v>0</v>
      </c>
      <c r="BG274" s="205">
        <f>IF(N274="zákl. prenesená",J274,0)</f>
        <v>0</v>
      </c>
      <c r="BH274" s="205">
        <f>IF(N274="zníž. prenesená",J274,0)</f>
        <v>0</v>
      </c>
      <c r="BI274" s="205">
        <f>IF(N274="nulová",J274,0)</f>
        <v>0</v>
      </c>
      <c r="BJ274" s="16" t="s">
        <v>155</v>
      </c>
      <c r="BK274" s="206">
        <f>ROUND(I274*H274,3)</f>
        <v>0</v>
      </c>
      <c r="BL274" s="16" t="s">
        <v>235</v>
      </c>
      <c r="BM274" s="204" t="s">
        <v>4537</v>
      </c>
    </row>
    <row r="275" s="2" customFormat="1" ht="16.5" customHeight="1">
      <c r="A275" s="35"/>
      <c r="B275" s="157"/>
      <c r="C275" s="212" t="s">
        <v>921</v>
      </c>
      <c r="D275" s="212" t="s">
        <v>439</v>
      </c>
      <c r="E275" s="213" t="s">
        <v>4538</v>
      </c>
      <c r="F275" s="214" t="s">
        <v>4539</v>
      </c>
      <c r="G275" s="215" t="s">
        <v>258</v>
      </c>
      <c r="H275" s="216">
        <v>1</v>
      </c>
      <c r="I275" s="217"/>
      <c r="J275" s="216">
        <f>ROUND(I275*H275,3)</f>
        <v>0</v>
      </c>
      <c r="K275" s="218"/>
      <c r="L275" s="219"/>
      <c r="M275" s="220" t="s">
        <v>1</v>
      </c>
      <c r="N275" s="221" t="s">
        <v>40</v>
      </c>
      <c r="O275" s="79"/>
      <c r="P275" s="202">
        <f>O275*H275</f>
        <v>0</v>
      </c>
      <c r="Q275" s="202">
        <v>0.0050000000000000001</v>
      </c>
      <c r="R275" s="202">
        <f>Q275*H275</f>
        <v>0.0050000000000000001</v>
      </c>
      <c r="S275" s="202">
        <v>0</v>
      </c>
      <c r="T275" s="203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04" t="s">
        <v>301</v>
      </c>
      <c r="AT275" s="204" t="s">
        <v>439</v>
      </c>
      <c r="AU275" s="204" t="s">
        <v>155</v>
      </c>
      <c r="AY275" s="16" t="s">
        <v>177</v>
      </c>
      <c r="BE275" s="205">
        <f>IF(N275="základná",J275,0)</f>
        <v>0</v>
      </c>
      <c r="BF275" s="205">
        <f>IF(N275="znížená",J275,0)</f>
        <v>0</v>
      </c>
      <c r="BG275" s="205">
        <f>IF(N275="zákl. prenesená",J275,0)</f>
        <v>0</v>
      </c>
      <c r="BH275" s="205">
        <f>IF(N275="zníž. prenesená",J275,0)</f>
        <v>0</v>
      </c>
      <c r="BI275" s="205">
        <f>IF(N275="nulová",J275,0)</f>
        <v>0</v>
      </c>
      <c r="BJ275" s="16" t="s">
        <v>155</v>
      </c>
      <c r="BK275" s="206">
        <f>ROUND(I275*H275,3)</f>
        <v>0</v>
      </c>
      <c r="BL275" s="16" t="s">
        <v>235</v>
      </c>
      <c r="BM275" s="204" t="s">
        <v>4540</v>
      </c>
    </row>
    <row r="276" s="2" customFormat="1" ht="24.15" customHeight="1">
      <c r="A276" s="35"/>
      <c r="B276" s="157"/>
      <c r="C276" s="193" t="s">
        <v>925</v>
      </c>
      <c r="D276" s="193" t="s">
        <v>180</v>
      </c>
      <c r="E276" s="194" t="s">
        <v>4541</v>
      </c>
      <c r="F276" s="195" t="s">
        <v>4542</v>
      </c>
      <c r="G276" s="196" t="s">
        <v>258</v>
      </c>
      <c r="H276" s="197">
        <v>1</v>
      </c>
      <c r="I276" s="198"/>
      <c r="J276" s="197">
        <f>ROUND(I276*H276,3)</f>
        <v>0</v>
      </c>
      <c r="K276" s="199"/>
      <c r="L276" s="36"/>
      <c r="M276" s="200" t="s">
        <v>1</v>
      </c>
      <c r="N276" s="201" t="s">
        <v>40</v>
      </c>
      <c r="O276" s="79"/>
      <c r="P276" s="202">
        <f>O276*H276</f>
        <v>0</v>
      </c>
      <c r="Q276" s="202">
        <v>0.012489999999999999</v>
      </c>
      <c r="R276" s="202">
        <f>Q276*H276</f>
        <v>0.012489999999999999</v>
      </c>
      <c r="S276" s="202">
        <v>0</v>
      </c>
      <c r="T276" s="203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04" t="s">
        <v>235</v>
      </c>
      <c r="AT276" s="204" t="s">
        <v>180</v>
      </c>
      <c r="AU276" s="204" t="s">
        <v>155</v>
      </c>
      <c r="AY276" s="16" t="s">
        <v>177</v>
      </c>
      <c r="BE276" s="205">
        <f>IF(N276="základná",J276,0)</f>
        <v>0</v>
      </c>
      <c r="BF276" s="205">
        <f>IF(N276="znížená",J276,0)</f>
        <v>0</v>
      </c>
      <c r="BG276" s="205">
        <f>IF(N276="zákl. prenesená",J276,0)</f>
        <v>0</v>
      </c>
      <c r="BH276" s="205">
        <f>IF(N276="zníž. prenesená",J276,0)</f>
        <v>0</v>
      </c>
      <c r="BI276" s="205">
        <f>IF(N276="nulová",J276,0)</f>
        <v>0</v>
      </c>
      <c r="BJ276" s="16" t="s">
        <v>155</v>
      </c>
      <c r="BK276" s="206">
        <f>ROUND(I276*H276,3)</f>
        <v>0</v>
      </c>
      <c r="BL276" s="16" t="s">
        <v>235</v>
      </c>
      <c r="BM276" s="204" t="s">
        <v>4543</v>
      </c>
    </row>
    <row r="277" s="2" customFormat="1" ht="16.5" customHeight="1">
      <c r="A277" s="35"/>
      <c r="B277" s="157"/>
      <c r="C277" s="212" t="s">
        <v>929</v>
      </c>
      <c r="D277" s="212" t="s">
        <v>439</v>
      </c>
      <c r="E277" s="213" t="s">
        <v>4544</v>
      </c>
      <c r="F277" s="214" t="s">
        <v>4545</v>
      </c>
      <c r="G277" s="215" t="s">
        <v>258</v>
      </c>
      <c r="H277" s="216">
        <v>1</v>
      </c>
      <c r="I277" s="217"/>
      <c r="J277" s="216">
        <f>ROUND(I277*H277,3)</f>
        <v>0</v>
      </c>
      <c r="K277" s="218"/>
      <c r="L277" s="219"/>
      <c r="M277" s="220" t="s">
        <v>1</v>
      </c>
      <c r="N277" s="221" t="s">
        <v>40</v>
      </c>
      <c r="O277" s="79"/>
      <c r="P277" s="202">
        <f>O277*H277</f>
        <v>0</v>
      </c>
      <c r="Q277" s="202">
        <v>0.01</v>
      </c>
      <c r="R277" s="202">
        <f>Q277*H277</f>
        <v>0.01</v>
      </c>
      <c r="S277" s="202">
        <v>0</v>
      </c>
      <c r="T277" s="203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04" t="s">
        <v>301</v>
      </c>
      <c r="AT277" s="204" t="s">
        <v>439</v>
      </c>
      <c r="AU277" s="204" t="s">
        <v>155</v>
      </c>
      <c r="AY277" s="16" t="s">
        <v>177</v>
      </c>
      <c r="BE277" s="205">
        <f>IF(N277="základná",J277,0)</f>
        <v>0</v>
      </c>
      <c r="BF277" s="205">
        <f>IF(N277="znížená",J277,0)</f>
        <v>0</v>
      </c>
      <c r="BG277" s="205">
        <f>IF(N277="zákl. prenesená",J277,0)</f>
        <v>0</v>
      </c>
      <c r="BH277" s="205">
        <f>IF(N277="zníž. prenesená",J277,0)</f>
        <v>0</v>
      </c>
      <c r="BI277" s="205">
        <f>IF(N277="nulová",J277,0)</f>
        <v>0</v>
      </c>
      <c r="BJ277" s="16" t="s">
        <v>155</v>
      </c>
      <c r="BK277" s="206">
        <f>ROUND(I277*H277,3)</f>
        <v>0</v>
      </c>
      <c r="BL277" s="16" t="s">
        <v>235</v>
      </c>
      <c r="BM277" s="204" t="s">
        <v>4546</v>
      </c>
    </row>
    <row r="278" s="12" customFormat="1" ht="22.8" customHeight="1">
      <c r="A278" s="12"/>
      <c r="B278" s="180"/>
      <c r="C278" s="12"/>
      <c r="D278" s="181" t="s">
        <v>73</v>
      </c>
      <c r="E278" s="191" t="s">
        <v>2225</v>
      </c>
      <c r="F278" s="191" t="s">
        <v>4547</v>
      </c>
      <c r="G278" s="12"/>
      <c r="H278" s="12"/>
      <c r="I278" s="183"/>
      <c r="J278" s="192">
        <f>BK278</f>
        <v>0</v>
      </c>
      <c r="K278" s="12"/>
      <c r="L278" s="180"/>
      <c r="M278" s="185"/>
      <c r="N278" s="186"/>
      <c r="O278" s="186"/>
      <c r="P278" s="187">
        <f>SUM(P279:P281)</f>
        <v>0</v>
      </c>
      <c r="Q278" s="186"/>
      <c r="R278" s="187">
        <f>SUM(R279:R281)</f>
        <v>0.00056999999999999998</v>
      </c>
      <c r="S278" s="186"/>
      <c r="T278" s="188">
        <f>SUM(T279:T281)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181" t="s">
        <v>155</v>
      </c>
      <c r="AT278" s="189" t="s">
        <v>73</v>
      </c>
      <c r="AU278" s="189" t="s">
        <v>82</v>
      </c>
      <c r="AY278" s="181" t="s">
        <v>177</v>
      </c>
      <c r="BK278" s="190">
        <f>SUM(BK279:BK281)</f>
        <v>0</v>
      </c>
    </row>
    <row r="279" s="2" customFormat="1" ht="24.15" customHeight="1">
      <c r="A279" s="35"/>
      <c r="B279" s="157"/>
      <c r="C279" s="193" t="s">
        <v>933</v>
      </c>
      <c r="D279" s="193" t="s">
        <v>180</v>
      </c>
      <c r="E279" s="194" t="s">
        <v>2263</v>
      </c>
      <c r="F279" s="195" t="s">
        <v>4548</v>
      </c>
      <c r="G279" s="196" t="s">
        <v>258</v>
      </c>
      <c r="H279" s="197">
        <v>1</v>
      </c>
      <c r="I279" s="198"/>
      <c r="J279" s="197">
        <f>ROUND(I279*H279,3)</f>
        <v>0</v>
      </c>
      <c r="K279" s="199"/>
      <c r="L279" s="36"/>
      <c r="M279" s="200" t="s">
        <v>1</v>
      </c>
      <c r="N279" s="201" t="s">
        <v>40</v>
      </c>
      <c r="O279" s="79"/>
      <c r="P279" s="202">
        <f>O279*H279</f>
        <v>0</v>
      </c>
      <c r="Q279" s="202">
        <v>1.0000000000000001E-05</v>
      </c>
      <c r="R279" s="202">
        <f>Q279*H279</f>
        <v>1.0000000000000001E-05</v>
      </c>
      <c r="S279" s="202">
        <v>0</v>
      </c>
      <c r="T279" s="203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04" t="s">
        <v>235</v>
      </c>
      <c r="AT279" s="204" t="s">
        <v>180</v>
      </c>
      <c r="AU279" s="204" t="s">
        <v>155</v>
      </c>
      <c r="AY279" s="16" t="s">
        <v>177</v>
      </c>
      <c r="BE279" s="205">
        <f>IF(N279="základná",J279,0)</f>
        <v>0</v>
      </c>
      <c r="BF279" s="205">
        <f>IF(N279="znížená",J279,0)</f>
        <v>0</v>
      </c>
      <c r="BG279" s="205">
        <f>IF(N279="zákl. prenesená",J279,0)</f>
        <v>0</v>
      </c>
      <c r="BH279" s="205">
        <f>IF(N279="zníž. prenesená",J279,0)</f>
        <v>0</v>
      </c>
      <c r="BI279" s="205">
        <f>IF(N279="nulová",J279,0)</f>
        <v>0</v>
      </c>
      <c r="BJ279" s="16" t="s">
        <v>155</v>
      </c>
      <c r="BK279" s="206">
        <f>ROUND(I279*H279,3)</f>
        <v>0</v>
      </c>
      <c r="BL279" s="16" t="s">
        <v>235</v>
      </c>
      <c r="BM279" s="204" t="s">
        <v>4549</v>
      </c>
    </row>
    <row r="280" s="2" customFormat="1" ht="16.5" customHeight="1">
      <c r="A280" s="35"/>
      <c r="B280" s="157"/>
      <c r="C280" s="212" t="s">
        <v>937</v>
      </c>
      <c r="D280" s="212" t="s">
        <v>439</v>
      </c>
      <c r="E280" s="213" t="s">
        <v>4550</v>
      </c>
      <c r="F280" s="214" t="s">
        <v>4551</v>
      </c>
      <c r="G280" s="215" t="s">
        <v>258</v>
      </c>
      <c r="H280" s="216">
        <v>1</v>
      </c>
      <c r="I280" s="217"/>
      <c r="J280" s="216">
        <f>ROUND(I280*H280,3)</f>
        <v>0</v>
      </c>
      <c r="K280" s="218"/>
      <c r="L280" s="219"/>
      <c r="M280" s="220" t="s">
        <v>1</v>
      </c>
      <c r="N280" s="221" t="s">
        <v>40</v>
      </c>
      <c r="O280" s="79"/>
      <c r="P280" s="202">
        <f>O280*H280</f>
        <v>0</v>
      </c>
      <c r="Q280" s="202">
        <v>0.00044999999999999999</v>
      </c>
      <c r="R280" s="202">
        <f>Q280*H280</f>
        <v>0.00044999999999999999</v>
      </c>
      <c r="S280" s="202">
        <v>0</v>
      </c>
      <c r="T280" s="203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04" t="s">
        <v>301</v>
      </c>
      <c r="AT280" s="204" t="s">
        <v>439</v>
      </c>
      <c r="AU280" s="204" t="s">
        <v>155</v>
      </c>
      <c r="AY280" s="16" t="s">
        <v>177</v>
      </c>
      <c r="BE280" s="205">
        <f>IF(N280="základná",J280,0)</f>
        <v>0</v>
      </c>
      <c r="BF280" s="205">
        <f>IF(N280="znížená",J280,0)</f>
        <v>0</v>
      </c>
      <c r="BG280" s="205">
        <f>IF(N280="zákl. prenesená",J280,0)</f>
        <v>0</v>
      </c>
      <c r="BH280" s="205">
        <f>IF(N280="zníž. prenesená",J280,0)</f>
        <v>0</v>
      </c>
      <c r="BI280" s="205">
        <f>IF(N280="nulová",J280,0)</f>
        <v>0</v>
      </c>
      <c r="BJ280" s="16" t="s">
        <v>155</v>
      </c>
      <c r="BK280" s="206">
        <f>ROUND(I280*H280,3)</f>
        <v>0</v>
      </c>
      <c r="BL280" s="16" t="s">
        <v>235</v>
      </c>
      <c r="BM280" s="204" t="s">
        <v>4552</v>
      </c>
    </row>
    <row r="281" s="2" customFormat="1" ht="16.5" customHeight="1">
      <c r="A281" s="35"/>
      <c r="B281" s="157"/>
      <c r="C281" s="212" t="s">
        <v>941</v>
      </c>
      <c r="D281" s="212" t="s">
        <v>439</v>
      </c>
      <c r="E281" s="213" t="s">
        <v>4553</v>
      </c>
      <c r="F281" s="214" t="s">
        <v>4554</v>
      </c>
      <c r="G281" s="215" t="s">
        <v>258</v>
      </c>
      <c r="H281" s="216">
        <v>1</v>
      </c>
      <c r="I281" s="217"/>
      <c r="J281" s="216">
        <f>ROUND(I281*H281,3)</f>
        <v>0</v>
      </c>
      <c r="K281" s="218"/>
      <c r="L281" s="219"/>
      <c r="M281" s="220" t="s">
        <v>1</v>
      </c>
      <c r="N281" s="221" t="s">
        <v>40</v>
      </c>
      <c r="O281" s="79"/>
      <c r="P281" s="202">
        <f>O281*H281</f>
        <v>0</v>
      </c>
      <c r="Q281" s="202">
        <v>0.00011</v>
      </c>
      <c r="R281" s="202">
        <f>Q281*H281</f>
        <v>0.00011</v>
      </c>
      <c r="S281" s="202">
        <v>0</v>
      </c>
      <c r="T281" s="203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04" t="s">
        <v>301</v>
      </c>
      <c r="AT281" s="204" t="s">
        <v>439</v>
      </c>
      <c r="AU281" s="204" t="s">
        <v>155</v>
      </c>
      <c r="AY281" s="16" t="s">
        <v>177</v>
      </c>
      <c r="BE281" s="205">
        <f>IF(N281="základná",J281,0)</f>
        <v>0</v>
      </c>
      <c r="BF281" s="205">
        <f>IF(N281="znížená",J281,0)</f>
        <v>0</v>
      </c>
      <c r="BG281" s="205">
        <f>IF(N281="zákl. prenesená",J281,0)</f>
        <v>0</v>
      </c>
      <c r="BH281" s="205">
        <f>IF(N281="zníž. prenesená",J281,0)</f>
        <v>0</v>
      </c>
      <c r="BI281" s="205">
        <f>IF(N281="nulová",J281,0)</f>
        <v>0</v>
      </c>
      <c r="BJ281" s="16" t="s">
        <v>155</v>
      </c>
      <c r="BK281" s="206">
        <f>ROUND(I281*H281,3)</f>
        <v>0</v>
      </c>
      <c r="BL281" s="16" t="s">
        <v>235</v>
      </c>
      <c r="BM281" s="204" t="s">
        <v>4555</v>
      </c>
    </row>
    <row r="282" s="12" customFormat="1" ht="25.92" customHeight="1">
      <c r="A282" s="12"/>
      <c r="B282" s="180"/>
      <c r="C282" s="12"/>
      <c r="D282" s="181" t="s">
        <v>73</v>
      </c>
      <c r="E282" s="182" t="s">
        <v>154</v>
      </c>
      <c r="F282" s="182" t="s">
        <v>1322</v>
      </c>
      <c r="G282" s="12"/>
      <c r="H282" s="12"/>
      <c r="I282" s="183"/>
      <c r="J282" s="184">
        <f>BK282</f>
        <v>0</v>
      </c>
      <c r="K282" s="12"/>
      <c r="L282" s="180"/>
      <c r="M282" s="185"/>
      <c r="N282" s="186"/>
      <c r="O282" s="186"/>
      <c r="P282" s="187">
        <f>SUM(P283:P294)</f>
        <v>0</v>
      </c>
      <c r="Q282" s="186"/>
      <c r="R282" s="187">
        <f>SUM(R283:R294)</f>
        <v>0</v>
      </c>
      <c r="S282" s="186"/>
      <c r="T282" s="188">
        <f>SUM(T283:T294)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181" t="s">
        <v>197</v>
      </c>
      <c r="AT282" s="189" t="s">
        <v>73</v>
      </c>
      <c r="AU282" s="189" t="s">
        <v>74</v>
      </c>
      <c r="AY282" s="181" t="s">
        <v>177</v>
      </c>
      <c r="BK282" s="190">
        <f>SUM(BK283:BK294)</f>
        <v>0</v>
      </c>
    </row>
    <row r="283" s="2" customFormat="1" ht="44.25" customHeight="1">
      <c r="A283" s="35"/>
      <c r="B283" s="157"/>
      <c r="C283" s="193" t="s">
        <v>945</v>
      </c>
      <c r="D283" s="193" t="s">
        <v>180</v>
      </c>
      <c r="E283" s="194" t="s">
        <v>2134</v>
      </c>
      <c r="F283" s="195" t="s">
        <v>2135</v>
      </c>
      <c r="G283" s="196" t="s">
        <v>1302</v>
      </c>
      <c r="H283" s="197">
        <v>5</v>
      </c>
      <c r="I283" s="198"/>
      <c r="J283" s="197">
        <f>ROUND(I283*H283,3)</f>
        <v>0</v>
      </c>
      <c r="K283" s="199"/>
      <c r="L283" s="36"/>
      <c r="M283" s="200" t="s">
        <v>1</v>
      </c>
      <c r="N283" s="201" t="s">
        <v>40</v>
      </c>
      <c r="O283" s="79"/>
      <c r="P283" s="202">
        <f>O283*H283</f>
        <v>0</v>
      </c>
      <c r="Q283" s="202">
        <v>0</v>
      </c>
      <c r="R283" s="202">
        <f>Q283*H283</f>
        <v>0</v>
      </c>
      <c r="S283" s="202">
        <v>0</v>
      </c>
      <c r="T283" s="203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04" t="s">
        <v>184</v>
      </c>
      <c r="AT283" s="204" t="s">
        <v>180</v>
      </c>
      <c r="AU283" s="204" t="s">
        <v>82</v>
      </c>
      <c r="AY283" s="16" t="s">
        <v>177</v>
      </c>
      <c r="BE283" s="205">
        <f>IF(N283="základná",J283,0)</f>
        <v>0</v>
      </c>
      <c r="BF283" s="205">
        <f>IF(N283="znížená",J283,0)</f>
        <v>0</v>
      </c>
      <c r="BG283" s="205">
        <f>IF(N283="zákl. prenesená",J283,0)</f>
        <v>0</v>
      </c>
      <c r="BH283" s="205">
        <f>IF(N283="zníž. prenesená",J283,0)</f>
        <v>0</v>
      </c>
      <c r="BI283" s="205">
        <f>IF(N283="nulová",J283,0)</f>
        <v>0</v>
      </c>
      <c r="BJ283" s="16" t="s">
        <v>155</v>
      </c>
      <c r="BK283" s="206">
        <f>ROUND(I283*H283,3)</f>
        <v>0</v>
      </c>
      <c r="BL283" s="16" t="s">
        <v>184</v>
      </c>
      <c r="BM283" s="204" t="s">
        <v>4556</v>
      </c>
    </row>
    <row r="284" s="2" customFormat="1" ht="33" customHeight="1">
      <c r="A284" s="35"/>
      <c r="B284" s="157"/>
      <c r="C284" s="193" t="s">
        <v>949</v>
      </c>
      <c r="D284" s="193" t="s">
        <v>180</v>
      </c>
      <c r="E284" s="194" t="s">
        <v>4557</v>
      </c>
      <c r="F284" s="195" t="s">
        <v>4558</v>
      </c>
      <c r="G284" s="196" t="s">
        <v>1302</v>
      </c>
      <c r="H284" s="197">
        <v>1</v>
      </c>
      <c r="I284" s="198"/>
      <c r="J284" s="197">
        <f>ROUND(I284*H284,3)</f>
        <v>0</v>
      </c>
      <c r="K284" s="199"/>
      <c r="L284" s="36"/>
      <c r="M284" s="200" t="s">
        <v>1</v>
      </c>
      <c r="N284" s="201" t="s">
        <v>40</v>
      </c>
      <c r="O284" s="79"/>
      <c r="P284" s="202">
        <f>O284*H284</f>
        <v>0</v>
      </c>
      <c r="Q284" s="202">
        <v>0</v>
      </c>
      <c r="R284" s="202">
        <f>Q284*H284</f>
        <v>0</v>
      </c>
      <c r="S284" s="202">
        <v>0</v>
      </c>
      <c r="T284" s="203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04" t="s">
        <v>184</v>
      </c>
      <c r="AT284" s="204" t="s">
        <v>180</v>
      </c>
      <c r="AU284" s="204" t="s">
        <v>82</v>
      </c>
      <c r="AY284" s="16" t="s">
        <v>177</v>
      </c>
      <c r="BE284" s="205">
        <f>IF(N284="základná",J284,0)</f>
        <v>0</v>
      </c>
      <c r="BF284" s="205">
        <f>IF(N284="znížená",J284,0)</f>
        <v>0</v>
      </c>
      <c r="BG284" s="205">
        <f>IF(N284="zákl. prenesená",J284,0)</f>
        <v>0</v>
      </c>
      <c r="BH284" s="205">
        <f>IF(N284="zníž. prenesená",J284,0)</f>
        <v>0</v>
      </c>
      <c r="BI284" s="205">
        <f>IF(N284="nulová",J284,0)</f>
        <v>0</v>
      </c>
      <c r="BJ284" s="16" t="s">
        <v>155</v>
      </c>
      <c r="BK284" s="206">
        <f>ROUND(I284*H284,3)</f>
        <v>0</v>
      </c>
      <c r="BL284" s="16" t="s">
        <v>184</v>
      </c>
      <c r="BM284" s="204" t="s">
        <v>4559</v>
      </c>
    </row>
    <row r="285" s="2" customFormat="1" ht="24.15" customHeight="1">
      <c r="A285" s="35"/>
      <c r="B285" s="157"/>
      <c r="C285" s="193" t="s">
        <v>954</v>
      </c>
      <c r="D285" s="193" t="s">
        <v>180</v>
      </c>
      <c r="E285" s="194" t="s">
        <v>1310</v>
      </c>
      <c r="F285" s="195" t="s">
        <v>1311</v>
      </c>
      <c r="G285" s="196" t="s">
        <v>1302</v>
      </c>
      <c r="H285" s="197">
        <v>1</v>
      </c>
      <c r="I285" s="198"/>
      <c r="J285" s="197">
        <f>ROUND(I285*H285,3)</f>
        <v>0</v>
      </c>
      <c r="K285" s="199"/>
      <c r="L285" s="36"/>
      <c r="M285" s="200" t="s">
        <v>1</v>
      </c>
      <c r="N285" s="201" t="s">
        <v>40</v>
      </c>
      <c r="O285" s="79"/>
      <c r="P285" s="202">
        <f>O285*H285</f>
        <v>0</v>
      </c>
      <c r="Q285" s="202">
        <v>0</v>
      </c>
      <c r="R285" s="202">
        <f>Q285*H285</f>
        <v>0</v>
      </c>
      <c r="S285" s="202">
        <v>0</v>
      </c>
      <c r="T285" s="203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204" t="s">
        <v>184</v>
      </c>
      <c r="AT285" s="204" t="s">
        <v>180</v>
      </c>
      <c r="AU285" s="204" t="s">
        <v>82</v>
      </c>
      <c r="AY285" s="16" t="s">
        <v>177</v>
      </c>
      <c r="BE285" s="205">
        <f>IF(N285="základná",J285,0)</f>
        <v>0</v>
      </c>
      <c r="BF285" s="205">
        <f>IF(N285="znížená",J285,0)</f>
        <v>0</v>
      </c>
      <c r="BG285" s="205">
        <f>IF(N285="zákl. prenesená",J285,0)</f>
        <v>0</v>
      </c>
      <c r="BH285" s="205">
        <f>IF(N285="zníž. prenesená",J285,0)</f>
        <v>0</v>
      </c>
      <c r="BI285" s="205">
        <f>IF(N285="nulová",J285,0)</f>
        <v>0</v>
      </c>
      <c r="BJ285" s="16" t="s">
        <v>155</v>
      </c>
      <c r="BK285" s="206">
        <f>ROUND(I285*H285,3)</f>
        <v>0</v>
      </c>
      <c r="BL285" s="16" t="s">
        <v>184</v>
      </c>
      <c r="BM285" s="204" t="s">
        <v>4560</v>
      </c>
    </row>
    <row r="286" s="2" customFormat="1" ht="24.15" customHeight="1">
      <c r="A286" s="35"/>
      <c r="B286" s="157"/>
      <c r="C286" s="193" t="s">
        <v>958</v>
      </c>
      <c r="D286" s="193" t="s">
        <v>180</v>
      </c>
      <c r="E286" s="194" t="s">
        <v>4561</v>
      </c>
      <c r="F286" s="195" t="s">
        <v>4562</v>
      </c>
      <c r="G286" s="196" t="s">
        <v>1302</v>
      </c>
      <c r="H286" s="197">
        <v>1</v>
      </c>
      <c r="I286" s="198"/>
      <c r="J286" s="197">
        <f>ROUND(I286*H286,3)</f>
        <v>0</v>
      </c>
      <c r="K286" s="199"/>
      <c r="L286" s="36"/>
      <c r="M286" s="200" t="s">
        <v>1</v>
      </c>
      <c r="N286" s="201" t="s">
        <v>40</v>
      </c>
      <c r="O286" s="79"/>
      <c r="P286" s="202">
        <f>O286*H286</f>
        <v>0</v>
      </c>
      <c r="Q286" s="202">
        <v>0</v>
      </c>
      <c r="R286" s="202">
        <f>Q286*H286</f>
        <v>0</v>
      </c>
      <c r="S286" s="202">
        <v>0</v>
      </c>
      <c r="T286" s="203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04" t="s">
        <v>184</v>
      </c>
      <c r="AT286" s="204" t="s">
        <v>180</v>
      </c>
      <c r="AU286" s="204" t="s">
        <v>82</v>
      </c>
      <c r="AY286" s="16" t="s">
        <v>177</v>
      </c>
      <c r="BE286" s="205">
        <f>IF(N286="základná",J286,0)</f>
        <v>0</v>
      </c>
      <c r="BF286" s="205">
        <f>IF(N286="znížená",J286,0)</f>
        <v>0</v>
      </c>
      <c r="BG286" s="205">
        <f>IF(N286="zákl. prenesená",J286,0)</f>
        <v>0</v>
      </c>
      <c r="BH286" s="205">
        <f>IF(N286="zníž. prenesená",J286,0)</f>
        <v>0</v>
      </c>
      <c r="BI286" s="205">
        <f>IF(N286="nulová",J286,0)</f>
        <v>0</v>
      </c>
      <c r="BJ286" s="16" t="s">
        <v>155</v>
      </c>
      <c r="BK286" s="206">
        <f>ROUND(I286*H286,3)</f>
        <v>0</v>
      </c>
      <c r="BL286" s="16" t="s">
        <v>184</v>
      </c>
      <c r="BM286" s="204" t="s">
        <v>4563</v>
      </c>
    </row>
    <row r="287" s="2" customFormat="1" ht="16.5" customHeight="1">
      <c r="A287" s="35"/>
      <c r="B287" s="157"/>
      <c r="C287" s="193" t="s">
        <v>962</v>
      </c>
      <c r="D287" s="193" t="s">
        <v>180</v>
      </c>
      <c r="E287" s="194" t="s">
        <v>1324</v>
      </c>
      <c r="F287" s="195" t="s">
        <v>1</v>
      </c>
      <c r="G287" s="196" t="s">
        <v>1302</v>
      </c>
      <c r="H287" s="197">
        <v>0</v>
      </c>
      <c r="I287" s="198"/>
      <c r="J287" s="197">
        <f>ROUND(I287*H287,3)</f>
        <v>0</v>
      </c>
      <c r="K287" s="199"/>
      <c r="L287" s="36"/>
      <c r="M287" s="200" t="s">
        <v>1</v>
      </c>
      <c r="N287" s="201" t="s">
        <v>40</v>
      </c>
      <c r="O287" s="79"/>
      <c r="P287" s="202">
        <f>O287*H287</f>
        <v>0</v>
      </c>
      <c r="Q287" s="202">
        <v>0</v>
      </c>
      <c r="R287" s="202">
        <f>Q287*H287</f>
        <v>0</v>
      </c>
      <c r="S287" s="202">
        <v>0</v>
      </c>
      <c r="T287" s="203">
        <f>S287*H287</f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204" t="s">
        <v>1303</v>
      </c>
      <c r="AT287" s="204" t="s">
        <v>180</v>
      </c>
      <c r="AU287" s="204" t="s">
        <v>82</v>
      </c>
      <c r="AY287" s="16" t="s">
        <v>177</v>
      </c>
      <c r="BE287" s="205">
        <f>IF(N287="základná",J287,0)</f>
        <v>0</v>
      </c>
      <c r="BF287" s="205">
        <f>IF(N287="znížená",J287,0)</f>
        <v>0</v>
      </c>
      <c r="BG287" s="205">
        <f>IF(N287="zákl. prenesená",J287,0)</f>
        <v>0</v>
      </c>
      <c r="BH287" s="205">
        <f>IF(N287="zníž. prenesená",J287,0)</f>
        <v>0</v>
      </c>
      <c r="BI287" s="205">
        <f>IF(N287="nulová",J287,0)</f>
        <v>0</v>
      </c>
      <c r="BJ287" s="16" t="s">
        <v>155</v>
      </c>
      <c r="BK287" s="206">
        <f>ROUND(I287*H287,3)</f>
        <v>0</v>
      </c>
      <c r="BL287" s="16" t="s">
        <v>1303</v>
      </c>
      <c r="BM287" s="204" t="s">
        <v>4564</v>
      </c>
    </row>
    <row r="288" s="2" customFormat="1" ht="16.5" customHeight="1">
      <c r="A288" s="35"/>
      <c r="B288" s="157"/>
      <c r="C288" s="193" t="s">
        <v>966</v>
      </c>
      <c r="D288" s="193" t="s">
        <v>180</v>
      </c>
      <c r="E288" s="194" t="s">
        <v>1324</v>
      </c>
      <c r="F288" s="195" t="s">
        <v>1</v>
      </c>
      <c r="G288" s="196" t="s">
        <v>1302</v>
      </c>
      <c r="H288" s="197">
        <v>0</v>
      </c>
      <c r="I288" s="198"/>
      <c r="J288" s="197">
        <f>ROUND(I288*H288,3)</f>
        <v>0</v>
      </c>
      <c r="K288" s="199"/>
      <c r="L288" s="36"/>
      <c r="M288" s="200" t="s">
        <v>1</v>
      </c>
      <c r="N288" s="201" t="s">
        <v>40</v>
      </c>
      <c r="O288" s="79"/>
      <c r="P288" s="202">
        <f>O288*H288</f>
        <v>0</v>
      </c>
      <c r="Q288" s="202">
        <v>0</v>
      </c>
      <c r="R288" s="202">
        <f>Q288*H288</f>
        <v>0</v>
      </c>
      <c r="S288" s="202">
        <v>0</v>
      </c>
      <c r="T288" s="203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204" t="s">
        <v>1303</v>
      </c>
      <c r="AT288" s="204" t="s">
        <v>180</v>
      </c>
      <c r="AU288" s="204" t="s">
        <v>82</v>
      </c>
      <c r="AY288" s="16" t="s">
        <v>177</v>
      </c>
      <c r="BE288" s="205">
        <f>IF(N288="základná",J288,0)</f>
        <v>0</v>
      </c>
      <c r="BF288" s="205">
        <f>IF(N288="znížená",J288,0)</f>
        <v>0</v>
      </c>
      <c r="BG288" s="205">
        <f>IF(N288="zákl. prenesená",J288,0)</f>
        <v>0</v>
      </c>
      <c r="BH288" s="205">
        <f>IF(N288="zníž. prenesená",J288,0)</f>
        <v>0</v>
      </c>
      <c r="BI288" s="205">
        <f>IF(N288="nulová",J288,0)</f>
        <v>0</v>
      </c>
      <c r="BJ288" s="16" t="s">
        <v>155</v>
      </c>
      <c r="BK288" s="206">
        <f>ROUND(I288*H288,3)</f>
        <v>0</v>
      </c>
      <c r="BL288" s="16" t="s">
        <v>1303</v>
      </c>
      <c r="BM288" s="204" t="s">
        <v>4565</v>
      </c>
    </row>
    <row r="289" s="2" customFormat="1" ht="16.5" customHeight="1">
      <c r="A289" s="35"/>
      <c r="B289" s="157"/>
      <c r="C289" s="193" t="s">
        <v>970</v>
      </c>
      <c r="D289" s="193" t="s">
        <v>180</v>
      </c>
      <c r="E289" s="194" t="s">
        <v>1324</v>
      </c>
      <c r="F289" s="195" t="s">
        <v>1</v>
      </c>
      <c r="G289" s="196" t="s">
        <v>1302</v>
      </c>
      <c r="H289" s="197">
        <v>0</v>
      </c>
      <c r="I289" s="198"/>
      <c r="J289" s="197">
        <f>ROUND(I289*H289,3)</f>
        <v>0</v>
      </c>
      <c r="K289" s="199"/>
      <c r="L289" s="36"/>
      <c r="M289" s="200" t="s">
        <v>1</v>
      </c>
      <c r="N289" s="201" t="s">
        <v>40</v>
      </c>
      <c r="O289" s="79"/>
      <c r="P289" s="202">
        <f>O289*H289</f>
        <v>0</v>
      </c>
      <c r="Q289" s="202">
        <v>0</v>
      </c>
      <c r="R289" s="202">
        <f>Q289*H289</f>
        <v>0</v>
      </c>
      <c r="S289" s="202">
        <v>0</v>
      </c>
      <c r="T289" s="203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204" t="s">
        <v>1303</v>
      </c>
      <c r="AT289" s="204" t="s">
        <v>180</v>
      </c>
      <c r="AU289" s="204" t="s">
        <v>82</v>
      </c>
      <c r="AY289" s="16" t="s">
        <v>177</v>
      </c>
      <c r="BE289" s="205">
        <f>IF(N289="základná",J289,0)</f>
        <v>0</v>
      </c>
      <c r="BF289" s="205">
        <f>IF(N289="znížená",J289,0)</f>
        <v>0</v>
      </c>
      <c r="BG289" s="205">
        <f>IF(N289="zákl. prenesená",J289,0)</f>
        <v>0</v>
      </c>
      <c r="BH289" s="205">
        <f>IF(N289="zníž. prenesená",J289,0)</f>
        <v>0</v>
      </c>
      <c r="BI289" s="205">
        <f>IF(N289="nulová",J289,0)</f>
        <v>0</v>
      </c>
      <c r="BJ289" s="16" t="s">
        <v>155</v>
      </c>
      <c r="BK289" s="206">
        <f>ROUND(I289*H289,3)</f>
        <v>0</v>
      </c>
      <c r="BL289" s="16" t="s">
        <v>1303</v>
      </c>
      <c r="BM289" s="204" t="s">
        <v>4566</v>
      </c>
    </row>
    <row r="290" s="2" customFormat="1" ht="16.5" customHeight="1">
      <c r="A290" s="35"/>
      <c r="B290" s="157"/>
      <c r="C290" s="193" t="s">
        <v>974</v>
      </c>
      <c r="D290" s="193" t="s">
        <v>180</v>
      </c>
      <c r="E290" s="194" t="s">
        <v>1324</v>
      </c>
      <c r="F290" s="195" t="s">
        <v>1</v>
      </c>
      <c r="G290" s="196" t="s">
        <v>1302</v>
      </c>
      <c r="H290" s="197">
        <v>0</v>
      </c>
      <c r="I290" s="198"/>
      <c r="J290" s="197">
        <f>ROUND(I290*H290,3)</f>
        <v>0</v>
      </c>
      <c r="K290" s="199"/>
      <c r="L290" s="36"/>
      <c r="M290" s="200" t="s">
        <v>1</v>
      </c>
      <c r="N290" s="201" t="s">
        <v>40</v>
      </c>
      <c r="O290" s="79"/>
      <c r="P290" s="202">
        <f>O290*H290</f>
        <v>0</v>
      </c>
      <c r="Q290" s="202">
        <v>0</v>
      </c>
      <c r="R290" s="202">
        <f>Q290*H290</f>
        <v>0</v>
      </c>
      <c r="S290" s="202">
        <v>0</v>
      </c>
      <c r="T290" s="203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04" t="s">
        <v>1303</v>
      </c>
      <c r="AT290" s="204" t="s">
        <v>180</v>
      </c>
      <c r="AU290" s="204" t="s">
        <v>82</v>
      </c>
      <c r="AY290" s="16" t="s">
        <v>177</v>
      </c>
      <c r="BE290" s="205">
        <f>IF(N290="základná",J290,0)</f>
        <v>0</v>
      </c>
      <c r="BF290" s="205">
        <f>IF(N290="znížená",J290,0)</f>
        <v>0</v>
      </c>
      <c r="BG290" s="205">
        <f>IF(N290="zákl. prenesená",J290,0)</f>
        <v>0</v>
      </c>
      <c r="BH290" s="205">
        <f>IF(N290="zníž. prenesená",J290,0)</f>
        <v>0</v>
      </c>
      <c r="BI290" s="205">
        <f>IF(N290="nulová",J290,0)</f>
        <v>0</v>
      </c>
      <c r="BJ290" s="16" t="s">
        <v>155</v>
      </c>
      <c r="BK290" s="206">
        <f>ROUND(I290*H290,3)</f>
        <v>0</v>
      </c>
      <c r="BL290" s="16" t="s">
        <v>1303</v>
      </c>
      <c r="BM290" s="204" t="s">
        <v>4567</v>
      </c>
    </row>
    <row r="291" s="2" customFormat="1" ht="16.5" customHeight="1">
      <c r="A291" s="35"/>
      <c r="B291" s="157"/>
      <c r="C291" s="193" t="s">
        <v>979</v>
      </c>
      <c r="D291" s="193" t="s">
        <v>180</v>
      </c>
      <c r="E291" s="194" t="s">
        <v>1333</v>
      </c>
      <c r="F291" s="195" t="s">
        <v>1</v>
      </c>
      <c r="G291" s="196" t="s">
        <v>1302</v>
      </c>
      <c r="H291" s="197">
        <v>0</v>
      </c>
      <c r="I291" s="198"/>
      <c r="J291" s="197">
        <f>ROUND(I291*H291,3)</f>
        <v>0</v>
      </c>
      <c r="K291" s="199"/>
      <c r="L291" s="36"/>
      <c r="M291" s="200" t="s">
        <v>1</v>
      </c>
      <c r="N291" s="201" t="s">
        <v>40</v>
      </c>
      <c r="O291" s="79"/>
      <c r="P291" s="202">
        <f>O291*H291</f>
        <v>0</v>
      </c>
      <c r="Q291" s="202">
        <v>0</v>
      </c>
      <c r="R291" s="202">
        <f>Q291*H291</f>
        <v>0</v>
      </c>
      <c r="S291" s="202">
        <v>0</v>
      </c>
      <c r="T291" s="203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04" t="s">
        <v>1303</v>
      </c>
      <c r="AT291" s="204" t="s">
        <v>180</v>
      </c>
      <c r="AU291" s="204" t="s">
        <v>82</v>
      </c>
      <c r="AY291" s="16" t="s">
        <v>177</v>
      </c>
      <c r="BE291" s="205">
        <f>IF(N291="základná",J291,0)</f>
        <v>0</v>
      </c>
      <c r="BF291" s="205">
        <f>IF(N291="znížená",J291,0)</f>
        <v>0</v>
      </c>
      <c r="BG291" s="205">
        <f>IF(N291="zákl. prenesená",J291,0)</f>
        <v>0</v>
      </c>
      <c r="BH291" s="205">
        <f>IF(N291="zníž. prenesená",J291,0)</f>
        <v>0</v>
      </c>
      <c r="BI291" s="205">
        <f>IF(N291="nulová",J291,0)</f>
        <v>0</v>
      </c>
      <c r="BJ291" s="16" t="s">
        <v>155</v>
      </c>
      <c r="BK291" s="206">
        <f>ROUND(I291*H291,3)</f>
        <v>0</v>
      </c>
      <c r="BL291" s="16" t="s">
        <v>1303</v>
      </c>
      <c r="BM291" s="204" t="s">
        <v>4568</v>
      </c>
    </row>
    <row r="292" s="2" customFormat="1" ht="16.5" customHeight="1">
      <c r="A292" s="35"/>
      <c r="B292" s="157"/>
      <c r="C292" s="193" t="s">
        <v>983</v>
      </c>
      <c r="D292" s="193" t="s">
        <v>180</v>
      </c>
      <c r="E292" s="194" t="s">
        <v>1333</v>
      </c>
      <c r="F292" s="195" t="s">
        <v>1</v>
      </c>
      <c r="G292" s="196" t="s">
        <v>1302</v>
      </c>
      <c r="H292" s="197">
        <v>0</v>
      </c>
      <c r="I292" s="198"/>
      <c r="J292" s="197">
        <f>ROUND(I292*H292,3)</f>
        <v>0</v>
      </c>
      <c r="K292" s="199"/>
      <c r="L292" s="36"/>
      <c r="M292" s="200" t="s">
        <v>1</v>
      </c>
      <c r="N292" s="201" t="s">
        <v>40</v>
      </c>
      <c r="O292" s="79"/>
      <c r="P292" s="202">
        <f>O292*H292</f>
        <v>0</v>
      </c>
      <c r="Q292" s="202">
        <v>0</v>
      </c>
      <c r="R292" s="202">
        <f>Q292*H292</f>
        <v>0</v>
      </c>
      <c r="S292" s="202">
        <v>0</v>
      </c>
      <c r="T292" s="203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04" t="s">
        <v>1303</v>
      </c>
      <c r="AT292" s="204" t="s">
        <v>180</v>
      </c>
      <c r="AU292" s="204" t="s">
        <v>82</v>
      </c>
      <c r="AY292" s="16" t="s">
        <v>177</v>
      </c>
      <c r="BE292" s="205">
        <f>IF(N292="základná",J292,0)</f>
        <v>0</v>
      </c>
      <c r="BF292" s="205">
        <f>IF(N292="znížená",J292,0)</f>
        <v>0</v>
      </c>
      <c r="BG292" s="205">
        <f>IF(N292="zákl. prenesená",J292,0)</f>
        <v>0</v>
      </c>
      <c r="BH292" s="205">
        <f>IF(N292="zníž. prenesená",J292,0)</f>
        <v>0</v>
      </c>
      <c r="BI292" s="205">
        <f>IF(N292="nulová",J292,0)</f>
        <v>0</v>
      </c>
      <c r="BJ292" s="16" t="s">
        <v>155</v>
      </c>
      <c r="BK292" s="206">
        <f>ROUND(I292*H292,3)</f>
        <v>0</v>
      </c>
      <c r="BL292" s="16" t="s">
        <v>1303</v>
      </c>
      <c r="BM292" s="204" t="s">
        <v>4569</v>
      </c>
    </row>
    <row r="293" s="2" customFormat="1" ht="16.5" customHeight="1">
      <c r="A293" s="35"/>
      <c r="B293" s="157"/>
      <c r="C293" s="193" t="s">
        <v>987</v>
      </c>
      <c r="D293" s="193" t="s">
        <v>180</v>
      </c>
      <c r="E293" s="194" t="s">
        <v>1333</v>
      </c>
      <c r="F293" s="195" t="s">
        <v>1</v>
      </c>
      <c r="G293" s="196" t="s">
        <v>1302</v>
      </c>
      <c r="H293" s="197">
        <v>0</v>
      </c>
      <c r="I293" s="198"/>
      <c r="J293" s="197">
        <f>ROUND(I293*H293,3)</f>
        <v>0</v>
      </c>
      <c r="K293" s="199"/>
      <c r="L293" s="36"/>
      <c r="M293" s="200" t="s">
        <v>1</v>
      </c>
      <c r="N293" s="201" t="s">
        <v>40</v>
      </c>
      <c r="O293" s="79"/>
      <c r="P293" s="202">
        <f>O293*H293</f>
        <v>0</v>
      </c>
      <c r="Q293" s="202">
        <v>0</v>
      </c>
      <c r="R293" s="202">
        <f>Q293*H293</f>
        <v>0</v>
      </c>
      <c r="S293" s="202">
        <v>0</v>
      </c>
      <c r="T293" s="203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204" t="s">
        <v>1303</v>
      </c>
      <c r="AT293" s="204" t="s">
        <v>180</v>
      </c>
      <c r="AU293" s="204" t="s">
        <v>82</v>
      </c>
      <c r="AY293" s="16" t="s">
        <v>177</v>
      </c>
      <c r="BE293" s="205">
        <f>IF(N293="základná",J293,0)</f>
        <v>0</v>
      </c>
      <c r="BF293" s="205">
        <f>IF(N293="znížená",J293,0)</f>
        <v>0</v>
      </c>
      <c r="BG293" s="205">
        <f>IF(N293="zákl. prenesená",J293,0)</f>
        <v>0</v>
      </c>
      <c r="BH293" s="205">
        <f>IF(N293="zníž. prenesená",J293,0)</f>
        <v>0</v>
      </c>
      <c r="BI293" s="205">
        <f>IF(N293="nulová",J293,0)</f>
        <v>0</v>
      </c>
      <c r="BJ293" s="16" t="s">
        <v>155</v>
      </c>
      <c r="BK293" s="206">
        <f>ROUND(I293*H293,3)</f>
        <v>0</v>
      </c>
      <c r="BL293" s="16" t="s">
        <v>1303</v>
      </c>
      <c r="BM293" s="204" t="s">
        <v>4570</v>
      </c>
    </row>
    <row r="294" s="2" customFormat="1" ht="16.5" customHeight="1">
      <c r="A294" s="35"/>
      <c r="B294" s="157"/>
      <c r="C294" s="193" t="s">
        <v>991</v>
      </c>
      <c r="D294" s="193" t="s">
        <v>180</v>
      </c>
      <c r="E294" s="194" t="s">
        <v>1333</v>
      </c>
      <c r="F294" s="195" t="s">
        <v>1</v>
      </c>
      <c r="G294" s="196" t="s">
        <v>1302</v>
      </c>
      <c r="H294" s="197">
        <v>0</v>
      </c>
      <c r="I294" s="198"/>
      <c r="J294" s="197">
        <f>ROUND(I294*H294,3)</f>
        <v>0</v>
      </c>
      <c r="K294" s="199"/>
      <c r="L294" s="36"/>
      <c r="M294" s="207" t="s">
        <v>1</v>
      </c>
      <c r="N294" s="208" t="s">
        <v>40</v>
      </c>
      <c r="O294" s="209"/>
      <c r="P294" s="210">
        <f>O294*H294</f>
        <v>0</v>
      </c>
      <c r="Q294" s="210">
        <v>0</v>
      </c>
      <c r="R294" s="210">
        <f>Q294*H294</f>
        <v>0</v>
      </c>
      <c r="S294" s="210">
        <v>0</v>
      </c>
      <c r="T294" s="211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04" t="s">
        <v>1303</v>
      </c>
      <c r="AT294" s="204" t="s">
        <v>180</v>
      </c>
      <c r="AU294" s="204" t="s">
        <v>82</v>
      </c>
      <c r="AY294" s="16" t="s">
        <v>177</v>
      </c>
      <c r="BE294" s="205">
        <f>IF(N294="základná",J294,0)</f>
        <v>0</v>
      </c>
      <c r="BF294" s="205">
        <f>IF(N294="znížená",J294,0)</f>
        <v>0</v>
      </c>
      <c r="BG294" s="205">
        <f>IF(N294="zákl. prenesená",J294,0)</f>
        <v>0</v>
      </c>
      <c r="BH294" s="205">
        <f>IF(N294="zníž. prenesená",J294,0)</f>
        <v>0</v>
      </c>
      <c r="BI294" s="205">
        <f>IF(N294="nulová",J294,0)</f>
        <v>0</v>
      </c>
      <c r="BJ294" s="16" t="s">
        <v>155</v>
      </c>
      <c r="BK294" s="206">
        <f>ROUND(I294*H294,3)</f>
        <v>0</v>
      </c>
      <c r="BL294" s="16" t="s">
        <v>1303</v>
      </c>
      <c r="BM294" s="204" t="s">
        <v>4571</v>
      </c>
    </row>
    <row r="295" s="2" customFormat="1" ht="6.96" customHeight="1">
      <c r="A295" s="35"/>
      <c r="B295" s="62"/>
      <c r="C295" s="63"/>
      <c r="D295" s="63"/>
      <c r="E295" s="63"/>
      <c r="F295" s="63"/>
      <c r="G295" s="63"/>
      <c r="H295" s="63"/>
      <c r="I295" s="63"/>
      <c r="J295" s="63"/>
      <c r="K295" s="63"/>
      <c r="L295" s="36"/>
      <c r="M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</row>
  </sheetData>
  <autoFilter ref="C138:K294"/>
  <mergeCells count="14">
    <mergeCell ref="E7:H7"/>
    <mergeCell ref="E9:H9"/>
    <mergeCell ref="E18:H18"/>
    <mergeCell ref="E27:H27"/>
    <mergeCell ref="E85:H85"/>
    <mergeCell ref="E87:H87"/>
    <mergeCell ref="D113:F113"/>
    <mergeCell ref="D114:F114"/>
    <mergeCell ref="D115:F115"/>
    <mergeCell ref="D116:F116"/>
    <mergeCell ref="D117:F117"/>
    <mergeCell ref="E129:H129"/>
    <mergeCell ref="E131:H13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5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119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="1" customFormat="1" ht="24.96" customHeight="1">
      <c r="B4" s="19"/>
      <c r="D4" s="20" t="s">
        <v>126</v>
      </c>
      <c r="L4" s="19"/>
      <c r="M4" s="122" t="s">
        <v>9</v>
      </c>
      <c r="AT4" s="16" t="s">
        <v>3</v>
      </c>
    </row>
    <row r="5" s="1" customFormat="1" ht="6.96" customHeight="1">
      <c r="B5" s="19"/>
      <c r="L5" s="19"/>
    </row>
    <row r="6" s="1" customFormat="1" ht="12" customHeight="1">
      <c r="B6" s="19"/>
      <c r="D6" s="29" t="s">
        <v>14</v>
      </c>
      <c r="L6" s="19"/>
    </row>
    <row r="7" s="1" customFormat="1" ht="16.5" customHeight="1">
      <c r="B7" s="19"/>
      <c r="E7" s="123" t="str">
        <f>'Rekapitulácia stavby'!K6</f>
        <v xml:space="preserve">Športová hala Angels Aréna  Rekonštrukcia a Modernizácia</v>
      </c>
      <c r="F7" s="29"/>
      <c r="G7" s="29"/>
      <c r="H7" s="29"/>
      <c r="L7" s="19"/>
    </row>
    <row r="8" s="2" customFormat="1" ht="12" customHeight="1">
      <c r="A8" s="35"/>
      <c r="B8" s="36"/>
      <c r="C8" s="35"/>
      <c r="D8" s="29" t="s">
        <v>127</v>
      </c>
      <c r="E8" s="35"/>
      <c r="F8" s="35"/>
      <c r="G8" s="35"/>
      <c r="H8" s="35"/>
      <c r="I8" s="35"/>
      <c r="J8" s="35"/>
      <c r="K8" s="35"/>
      <c r="L8" s="5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36"/>
      <c r="C9" s="35"/>
      <c r="D9" s="35"/>
      <c r="E9" s="69" t="s">
        <v>4572</v>
      </c>
      <c r="F9" s="35"/>
      <c r="G9" s="35"/>
      <c r="H9" s="35"/>
      <c r="I9" s="35"/>
      <c r="J9" s="35"/>
      <c r="K9" s="35"/>
      <c r="L9" s="5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5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36"/>
      <c r="C11" s="35"/>
      <c r="D11" s="29" t="s">
        <v>16</v>
      </c>
      <c r="E11" s="35"/>
      <c r="F11" s="24" t="s">
        <v>1</v>
      </c>
      <c r="G11" s="35"/>
      <c r="H11" s="35"/>
      <c r="I11" s="29" t="s">
        <v>17</v>
      </c>
      <c r="J11" s="24" t="s">
        <v>1</v>
      </c>
      <c r="K11" s="35"/>
      <c r="L11" s="5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36"/>
      <c r="C12" s="35"/>
      <c r="D12" s="29" t="s">
        <v>18</v>
      </c>
      <c r="E12" s="35"/>
      <c r="F12" s="24" t="s">
        <v>19</v>
      </c>
      <c r="G12" s="35"/>
      <c r="H12" s="35"/>
      <c r="I12" s="29" t="s">
        <v>20</v>
      </c>
      <c r="J12" s="71" t="str">
        <f>'Rekapitulácia stavby'!AN8</f>
        <v>16. 7. 2021</v>
      </c>
      <c r="K12" s="35"/>
      <c r="L12" s="5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5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36"/>
      <c r="C14" s="35"/>
      <c r="D14" s="29" t="s">
        <v>22</v>
      </c>
      <c r="E14" s="35"/>
      <c r="F14" s="35"/>
      <c r="G14" s="35"/>
      <c r="H14" s="35"/>
      <c r="I14" s="29" t="s">
        <v>23</v>
      </c>
      <c r="J14" s="24" t="s">
        <v>1</v>
      </c>
      <c r="K14" s="35"/>
      <c r="L14" s="5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36"/>
      <c r="C15" s="35"/>
      <c r="D15" s="35"/>
      <c r="E15" s="24" t="s">
        <v>24</v>
      </c>
      <c r="F15" s="35"/>
      <c r="G15" s="35"/>
      <c r="H15" s="35"/>
      <c r="I15" s="29" t="s">
        <v>25</v>
      </c>
      <c r="J15" s="24" t="s">
        <v>1</v>
      </c>
      <c r="K15" s="35"/>
      <c r="L15" s="5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5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36"/>
      <c r="C17" s="35"/>
      <c r="D17" s="29" t="s">
        <v>26</v>
      </c>
      <c r="E17" s="35"/>
      <c r="F17" s="35"/>
      <c r="G17" s="35"/>
      <c r="H17" s="35"/>
      <c r="I17" s="29" t="s">
        <v>23</v>
      </c>
      <c r="J17" s="30" t="str">
        <f>'Rekapitulácia stavby'!AN13</f>
        <v>Vyplň údaj</v>
      </c>
      <c r="K17" s="35"/>
      <c r="L17" s="5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36"/>
      <c r="C18" s="35"/>
      <c r="D18" s="35"/>
      <c r="E18" s="30" t="str">
        <f>'Rekapitulácia stavby'!E14</f>
        <v>Vyplň údaj</v>
      </c>
      <c r="F18" s="24"/>
      <c r="G18" s="24"/>
      <c r="H18" s="24"/>
      <c r="I18" s="29" t="s">
        <v>25</v>
      </c>
      <c r="J18" s="30" t="str">
        <f>'Rekapitulácia stavby'!AN14</f>
        <v>Vyplň údaj</v>
      </c>
      <c r="K18" s="35"/>
      <c r="L18" s="5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5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36"/>
      <c r="C20" s="35"/>
      <c r="D20" s="29" t="s">
        <v>28</v>
      </c>
      <c r="E20" s="35"/>
      <c r="F20" s="35"/>
      <c r="G20" s="35"/>
      <c r="H20" s="35"/>
      <c r="I20" s="29" t="s">
        <v>23</v>
      </c>
      <c r="J20" s="24" t="str">
        <f>IF('Rekapitulácia stavby'!AN16="","",'Rekapitulácia stavby'!AN16)</f>
        <v/>
      </c>
      <c r="K20" s="35"/>
      <c r="L20" s="5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36"/>
      <c r="C21" s="35"/>
      <c r="D21" s="35"/>
      <c r="E21" s="24" t="str">
        <f>IF('Rekapitulácia stavby'!E17="","",'Rekapitulácia stavby'!E17)</f>
        <v xml:space="preserve"> </v>
      </c>
      <c r="F21" s="35"/>
      <c r="G21" s="35"/>
      <c r="H21" s="35"/>
      <c r="I21" s="29" t="s">
        <v>25</v>
      </c>
      <c r="J21" s="24" t="str">
        <f>IF('Rekapitulácia stavby'!AN17="","",'Rekapitulácia stavby'!AN17)</f>
        <v/>
      </c>
      <c r="K21" s="35"/>
      <c r="L21" s="5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5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36"/>
      <c r="C23" s="35"/>
      <c r="D23" s="29" t="s">
        <v>32</v>
      </c>
      <c r="E23" s="35"/>
      <c r="F23" s="35"/>
      <c r="G23" s="35"/>
      <c r="H23" s="35"/>
      <c r="I23" s="29" t="s">
        <v>23</v>
      </c>
      <c r="J23" s="24" t="str">
        <f>IF('Rekapitulácia stavby'!AN19="","",'Rekapitulácia stavby'!AN19)</f>
        <v/>
      </c>
      <c r="K23" s="35"/>
      <c r="L23" s="5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36"/>
      <c r="C24" s="35"/>
      <c r="D24" s="35"/>
      <c r="E24" s="24" t="str">
        <f>IF('Rekapitulácia stavby'!E20="","",'Rekapitulácia stavby'!E20)</f>
        <v xml:space="preserve"> </v>
      </c>
      <c r="F24" s="35"/>
      <c r="G24" s="35"/>
      <c r="H24" s="35"/>
      <c r="I24" s="29" t="s">
        <v>25</v>
      </c>
      <c r="J24" s="24" t="str">
        <f>IF('Rekapitulácia stavby'!AN20="","",'Rekapitulácia stavby'!AN20)</f>
        <v/>
      </c>
      <c r="K24" s="35"/>
      <c r="L24" s="5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5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36"/>
      <c r="C26" s="35"/>
      <c r="D26" s="29" t="s">
        <v>33</v>
      </c>
      <c r="E26" s="35"/>
      <c r="F26" s="35"/>
      <c r="G26" s="35"/>
      <c r="H26" s="35"/>
      <c r="I26" s="35"/>
      <c r="J26" s="35"/>
      <c r="K26" s="35"/>
      <c r="L26" s="5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24"/>
      <c r="B27" s="125"/>
      <c r="C27" s="124"/>
      <c r="D27" s="124"/>
      <c r="E27" s="33" t="s">
        <v>1</v>
      </c>
      <c r="F27" s="33"/>
      <c r="G27" s="33"/>
      <c r="H27" s="33"/>
      <c r="I27" s="124"/>
      <c r="J27" s="124"/>
      <c r="K27" s="124"/>
      <c r="L27" s="126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</row>
    <row r="28" s="2" customFormat="1" ht="6.96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5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36"/>
      <c r="C29" s="35"/>
      <c r="D29" s="92"/>
      <c r="E29" s="92"/>
      <c r="F29" s="92"/>
      <c r="G29" s="92"/>
      <c r="H29" s="92"/>
      <c r="I29" s="92"/>
      <c r="J29" s="92"/>
      <c r="K29" s="92"/>
      <c r="L29" s="5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14.4" customHeight="1">
      <c r="A30" s="35"/>
      <c r="B30" s="36"/>
      <c r="C30" s="35"/>
      <c r="D30" s="24" t="s">
        <v>129</v>
      </c>
      <c r="E30" s="35"/>
      <c r="F30" s="35"/>
      <c r="G30" s="35"/>
      <c r="H30" s="35"/>
      <c r="I30" s="35"/>
      <c r="J30" s="127">
        <f>J96</f>
        <v>0</v>
      </c>
      <c r="K30" s="35"/>
      <c r="L30" s="5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14.4" customHeight="1">
      <c r="A31" s="35"/>
      <c r="B31" s="36"/>
      <c r="C31" s="35"/>
      <c r="D31" s="128" t="s">
        <v>130</v>
      </c>
      <c r="E31" s="35"/>
      <c r="F31" s="35"/>
      <c r="G31" s="35"/>
      <c r="H31" s="35"/>
      <c r="I31" s="35"/>
      <c r="J31" s="127">
        <f>J104</f>
        <v>0</v>
      </c>
      <c r="K31" s="35"/>
      <c r="L31" s="5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36"/>
      <c r="C32" s="35"/>
      <c r="D32" s="129" t="s">
        <v>34</v>
      </c>
      <c r="E32" s="35"/>
      <c r="F32" s="35"/>
      <c r="G32" s="35"/>
      <c r="H32" s="35"/>
      <c r="I32" s="35"/>
      <c r="J32" s="98">
        <f>ROUND(J30 + J31, 2)</f>
        <v>0</v>
      </c>
      <c r="K32" s="35"/>
      <c r="L32" s="5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36"/>
      <c r="C33" s="35"/>
      <c r="D33" s="92"/>
      <c r="E33" s="92"/>
      <c r="F33" s="92"/>
      <c r="G33" s="92"/>
      <c r="H33" s="92"/>
      <c r="I33" s="92"/>
      <c r="J33" s="92"/>
      <c r="K33" s="92"/>
      <c r="L33" s="5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36"/>
      <c r="C34" s="35"/>
      <c r="D34" s="35"/>
      <c r="E34" s="35"/>
      <c r="F34" s="40" t="s">
        <v>36</v>
      </c>
      <c r="G34" s="35"/>
      <c r="H34" s="35"/>
      <c r="I34" s="40" t="s">
        <v>35</v>
      </c>
      <c r="J34" s="40" t="s">
        <v>37</v>
      </c>
      <c r="K34" s="35"/>
      <c r="L34" s="5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36"/>
      <c r="C35" s="35"/>
      <c r="D35" s="130" t="s">
        <v>38</v>
      </c>
      <c r="E35" s="42" t="s">
        <v>39</v>
      </c>
      <c r="F35" s="131">
        <f>ROUND((SUM(BE104:BE111) + SUM(BE131:BE156)),  2)</f>
        <v>0</v>
      </c>
      <c r="G35" s="132"/>
      <c r="H35" s="132"/>
      <c r="I35" s="133">
        <v>0.20000000000000001</v>
      </c>
      <c r="J35" s="131">
        <f>ROUND(((SUM(BE104:BE111) + SUM(BE131:BE156))*I35),  2)</f>
        <v>0</v>
      </c>
      <c r="K35" s="35"/>
      <c r="L35" s="5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36"/>
      <c r="C36" s="35"/>
      <c r="D36" s="35"/>
      <c r="E36" s="42" t="s">
        <v>40</v>
      </c>
      <c r="F36" s="131">
        <f>ROUND((SUM(BF104:BF111) + SUM(BF131:BF156)),  2)</f>
        <v>0</v>
      </c>
      <c r="G36" s="132"/>
      <c r="H36" s="132"/>
      <c r="I36" s="133">
        <v>0.20000000000000001</v>
      </c>
      <c r="J36" s="131">
        <f>ROUND(((SUM(BF104:BF111) + SUM(BF131:BF156))*I36),  2)</f>
        <v>0</v>
      </c>
      <c r="K36" s="35"/>
      <c r="L36" s="5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36"/>
      <c r="C37" s="35"/>
      <c r="D37" s="35"/>
      <c r="E37" s="29" t="s">
        <v>41</v>
      </c>
      <c r="F37" s="134">
        <f>ROUND((SUM(BG104:BG111) + SUM(BG131:BG156)),  2)</f>
        <v>0</v>
      </c>
      <c r="G37" s="35"/>
      <c r="H37" s="35"/>
      <c r="I37" s="135">
        <v>0.20000000000000001</v>
      </c>
      <c r="J37" s="134">
        <f>0</f>
        <v>0</v>
      </c>
      <c r="K37" s="35"/>
      <c r="L37" s="5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36"/>
      <c r="C38" s="35"/>
      <c r="D38" s="35"/>
      <c r="E38" s="29" t="s">
        <v>42</v>
      </c>
      <c r="F38" s="134">
        <f>ROUND((SUM(BH104:BH111) + SUM(BH131:BH156)),  2)</f>
        <v>0</v>
      </c>
      <c r="G38" s="35"/>
      <c r="H38" s="35"/>
      <c r="I38" s="135">
        <v>0.20000000000000001</v>
      </c>
      <c r="J38" s="134">
        <f>0</f>
        <v>0</v>
      </c>
      <c r="K38" s="35"/>
      <c r="L38" s="5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36"/>
      <c r="C39" s="35"/>
      <c r="D39" s="35"/>
      <c r="E39" s="42" t="s">
        <v>43</v>
      </c>
      <c r="F39" s="131">
        <f>ROUND((SUM(BI104:BI111) + SUM(BI131:BI156)),  2)</f>
        <v>0</v>
      </c>
      <c r="G39" s="132"/>
      <c r="H39" s="132"/>
      <c r="I39" s="133">
        <v>0</v>
      </c>
      <c r="J39" s="131">
        <f>0</f>
        <v>0</v>
      </c>
      <c r="K39" s="35"/>
      <c r="L39" s="5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5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36"/>
      <c r="C41" s="136"/>
      <c r="D41" s="137" t="s">
        <v>44</v>
      </c>
      <c r="E41" s="83"/>
      <c r="F41" s="83"/>
      <c r="G41" s="138" t="s">
        <v>45</v>
      </c>
      <c r="H41" s="139" t="s">
        <v>46</v>
      </c>
      <c r="I41" s="83"/>
      <c r="J41" s="140">
        <f>SUM(J32:J39)</f>
        <v>0</v>
      </c>
      <c r="K41" s="141"/>
      <c r="L41" s="57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36"/>
      <c r="C42" s="35"/>
      <c r="D42" s="35"/>
      <c r="E42" s="35"/>
      <c r="F42" s="35"/>
      <c r="G42" s="35"/>
      <c r="H42" s="35"/>
      <c r="I42" s="35"/>
      <c r="J42" s="35"/>
      <c r="K42" s="35"/>
      <c r="L42" s="57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57"/>
      <c r="D50" s="58" t="s">
        <v>47</v>
      </c>
      <c r="E50" s="59"/>
      <c r="F50" s="59"/>
      <c r="G50" s="58" t="s">
        <v>48</v>
      </c>
      <c r="H50" s="59"/>
      <c r="I50" s="59"/>
      <c r="J50" s="59"/>
      <c r="K50" s="59"/>
      <c r="L50" s="57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5"/>
      <c r="B61" s="36"/>
      <c r="C61" s="35"/>
      <c r="D61" s="60" t="s">
        <v>49</v>
      </c>
      <c r="E61" s="38"/>
      <c r="F61" s="142" t="s">
        <v>50</v>
      </c>
      <c r="G61" s="60" t="s">
        <v>49</v>
      </c>
      <c r="H61" s="38"/>
      <c r="I61" s="38"/>
      <c r="J61" s="143" t="s">
        <v>50</v>
      </c>
      <c r="K61" s="38"/>
      <c r="L61" s="57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5"/>
      <c r="B65" s="36"/>
      <c r="C65" s="35"/>
      <c r="D65" s="58" t="s">
        <v>51</v>
      </c>
      <c r="E65" s="61"/>
      <c r="F65" s="61"/>
      <c r="G65" s="58" t="s">
        <v>52</v>
      </c>
      <c r="H65" s="61"/>
      <c r="I65" s="61"/>
      <c r="J65" s="61"/>
      <c r="K65" s="61"/>
      <c r="L65" s="5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5"/>
      <c r="B76" s="36"/>
      <c r="C76" s="35"/>
      <c r="D76" s="60" t="s">
        <v>49</v>
      </c>
      <c r="E76" s="38"/>
      <c r="F76" s="142" t="s">
        <v>50</v>
      </c>
      <c r="G76" s="60" t="s">
        <v>49</v>
      </c>
      <c r="H76" s="38"/>
      <c r="I76" s="38"/>
      <c r="J76" s="143" t="s">
        <v>50</v>
      </c>
      <c r="K76" s="38"/>
      <c r="L76" s="5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5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5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131</v>
      </c>
      <c r="D82" s="35"/>
      <c r="E82" s="35"/>
      <c r="F82" s="35"/>
      <c r="G82" s="35"/>
      <c r="H82" s="35"/>
      <c r="I82" s="35"/>
      <c r="J82" s="35"/>
      <c r="K82" s="35"/>
      <c r="L82" s="57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57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5"/>
      <c r="E84" s="35"/>
      <c r="F84" s="35"/>
      <c r="G84" s="35"/>
      <c r="H84" s="35"/>
      <c r="I84" s="35"/>
      <c r="J84" s="35"/>
      <c r="K84" s="35"/>
      <c r="L84" s="57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5"/>
      <c r="D85" s="35"/>
      <c r="E85" s="123" t="str">
        <f>E7</f>
        <v xml:space="preserve">Športová hala Angels Aréna  Rekonštrukcia a Modernizácia</v>
      </c>
      <c r="F85" s="29"/>
      <c r="G85" s="29"/>
      <c r="H85" s="29"/>
      <c r="I85" s="35"/>
      <c r="J85" s="35"/>
      <c r="K85" s="35"/>
      <c r="L85" s="57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127</v>
      </c>
      <c r="D86" s="35"/>
      <c r="E86" s="35"/>
      <c r="F86" s="35"/>
      <c r="G86" s="35"/>
      <c r="H86" s="35"/>
      <c r="I86" s="35"/>
      <c r="J86" s="35"/>
      <c r="K86" s="35"/>
      <c r="L86" s="57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5"/>
      <c r="D87" s="35"/>
      <c r="E87" s="69" t="str">
        <f>E9</f>
        <v>12 - SO 05 Prekládka NN vedení</v>
      </c>
      <c r="F87" s="35"/>
      <c r="G87" s="35"/>
      <c r="H87" s="35"/>
      <c r="I87" s="35"/>
      <c r="J87" s="35"/>
      <c r="K87" s="35"/>
      <c r="L87" s="57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57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18</v>
      </c>
      <c r="D89" s="35"/>
      <c r="E89" s="35"/>
      <c r="F89" s="24" t="str">
        <f>F12</f>
        <v>Košice</v>
      </c>
      <c r="G89" s="35"/>
      <c r="H89" s="35"/>
      <c r="I89" s="29" t="s">
        <v>20</v>
      </c>
      <c r="J89" s="71" t="str">
        <f>IF(J12="","",J12)</f>
        <v>16. 7. 2021</v>
      </c>
      <c r="K89" s="35"/>
      <c r="L89" s="57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57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22</v>
      </c>
      <c r="D91" s="35"/>
      <c r="E91" s="35"/>
      <c r="F91" s="24" t="str">
        <f>E15</f>
        <v xml:space="preserve">Mesto Košice </v>
      </c>
      <c r="G91" s="35"/>
      <c r="H91" s="35"/>
      <c r="I91" s="29" t="s">
        <v>28</v>
      </c>
      <c r="J91" s="33" t="str">
        <f>E21</f>
        <v xml:space="preserve"> </v>
      </c>
      <c r="K91" s="35"/>
      <c r="L91" s="57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5"/>
      <c r="E92" s="35"/>
      <c r="F92" s="24" t="str">
        <f>IF(E18="","",E18)</f>
        <v>Vyplň údaj</v>
      </c>
      <c r="G92" s="35"/>
      <c r="H92" s="35"/>
      <c r="I92" s="29" t="s">
        <v>32</v>
      </c>
      <c r="J92" s="33" t="str">
        <f>E24</f>
        <v xml:space="preserve"> </v>
      </c>
      <c r="K92" s="35"/>
      <c r="L92" s="57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57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44" t="s">
        <v>132</v>
      </c>
      <c r="D94" s="136"/>
      <c r="E94" s="136"/>
      <c r="F94" s="136"/>
      <c r="G94" s="136"/>
      <c r="H94" s="136"/>
      <c r="I94" s="136"/>
      <c r="J94" s="145" t="s">
        <v>133</v>
      </c>
      <c r="K94" s="136"/>
      <c r="L94" s="57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57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46" t="s">
        <v>134</v>
      </c>
      <c r="D96" s="35"/>
      <c r="E96" s="35"/>
      <c r="F96" s="35"/>
      <c r="G96" s="35"/>
      <c r="H96" s="35"/>
      <c r="I96" s="35"/>
      <c r="J96" s="98">
        <f>J131</f>
        <v>0</v>
      </c>
      <c r="K96" s="35"/>
      <c r="L96" s="57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6" t="s">
        <v>135</v>
      </c>
    </row>
    <row r="97" s="9" customFormat="1" ht="24.96" customHeight="1">
      <c r="A97" s="9"/>
      <c r="B97" s="147"/>
      <c r="C97" s="9"/>
      <c r="D97" s="148" t="s">
        <v>2746</v>
      </c>
      <c r="E97" s="149"/>
      <c r="F97" s="149"/>
      <c r="G97" s="149"/>
      <c r="H97" s="149"/>
      <c r="I97" s="149"/>
      <c r="J97" s="150">
        <f>J132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1"/>
      <c r="C98" s="10"/>
      <c r="D98" s="152" t="s">
        <v>4573</v>
      </c>
      <c r="E98" s="153"/>
      <c r="F98" s="153"/>
      <c r="G98" s="153"/>
      <c r="H98" s="153"/>
      <c r="I98" s="153"/>
      <c r="J98" s="154">
        <f>J133</f>
        <v>0</v>
      </c>
      <c r="K98" s="10"/>
      <c r="L98" s="15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1"/>
      <c r="C99" s="10"/>
      <c r="D99" s="152" t="s">
        <v>4574</v>
      </c>
      <c r="E99" s="153"/>
      <c r="F99" s="153"/>
      <c r="G99" s="153"/>
      <c r="H99" s="153"/>
      <c r="I99" s="153"/>
      <c r="J99" s="154">
        <f>J138</f>
        <v>0</v>
      </c>
      <c r="K99" s="10"/>
      <c r="L99" s="15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47"/>
      <c r="C100" s="9"/>
      <c r="D100" s="148" t="s">
        <v>2142</v>
      </c>
      <c r="E100" s="149"/>
      <c r="F100" s="149"/>
      <c r="G100" s="149"/>
      <c r="H100" s="149"/>
      <c r="I100" s="149"/>
      <c r="J100" s="150">
        <f>J145</f>
        <v>0</v>
      </c>
      <c r="K100" s="9"/>
      <c r="L100" s="147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47"/>
      <c r="C101" s="9"/>
      <c r="D101" s="148" t="s">
        <v>1353</v>
      </c>
      <c r="E101" s="149"/>
      <c r="F101" s="149"/>
      <c r="G101" s="149"/>
      <c r="H101" s="149"/>
      <c r="I101" s="149"/>
      <c r="J101" s="150">
        <f>J148</f>
        <v>0</v>
      </c>
      <c r="K101" s="9"/>
      <c r="L101" s="147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5"/>
      <c r="B102" s="36"/>
      <c r="C102" s="35"/>
      <c r="D102" s="35"/>
      <c r="E102" s="35"/>
      <c r="F102" s="35"/>
      <c r="G102" s="35"/>
      <c r="H102" s="35"/>
      <c r="I102" s="35"/>
      <c r="J102" s="35"/>
      <c r="K102" s="35"/>
      <c r="L102" s="57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="2" customFormat="1" ht="6.96" customHeight="1">
      <c r="A103" s="35"/>
      <c r="B103" s="36"/>
      <c r="C103" s="35"/>
      <c r="D103" s="35"/>
      <c r="E103" s="35"/>
      <c r="F103" s="35"/>
      <c r="G103" s="35"/>
      <c r="H103" s="35"/>
      <c r="I103" s="35"/>
      <c r="J103" s="35"/>
      <c r="K103" s="35"/>
      <c r="L103" s="57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29.28" customHeight="1">
      <c r="A104" s="35"/>
      <c r="B104" s="36"/>
      <c r="C104" s="146" t="s">
        <v>152</v>
      </c>
      <c r="D104" s="35"/>
      <c r="E104" s="35"/>
      <c r="F104" s="35"/>
      <c r="G104" s="35"/>
      <c r="H104" s="35"/>
      <c r="I104" s="35"/>
      <c r="J104" s="155">
        <f>ROUND(J105 + J106 + J107 + J108 + J109 + J110,2)</f>
        <v>0</v>
      </c>
      <c r="K104" s="35"/>
      <c r="L104" s="57"/>
      <c r="N104" s="156" t="s">
        <v>38</v>
      </c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18" customHeight="1">
      <c r="A105" s="35"/>
      <c r="B105" s="157"/>
      <c r="C105" s="158"/>
      <c r="D105" s="159" t="s">
        <v>153</v>
      </c>
      <c r="E105" s="160"/>
      <c r="F105" s="160"/>
      <c r="G105" s="158"/>
      <c r="H105" s="158"/>
      <c r="I105" s="158"/>
      <c r="J105" s="161">
        <v>0</v>
      </c>
      <c r="K105" s="158"/>
      <c r="L105" s="162"/>
      <c r="M105" s="163"/>
      <c r="N105" s="164" t="s">
        <v>40</v>
      </c>
      <c r="O105" s="163"/>
      <c r="P105" s="163"/>
      <c r="Q105" s="163"/>
      <c r="R105" s="163"/>
      <c r="S105" s="158"/>
      <c r="T105" s="158"/>
      <c r="U105" s="158"/>
      <c r="V105" s="158"/>
      <c r="W105" s="158"/>
      <c r="X105" s="158"/>
      <c r="Y105" s="158"/>
      <c r="Z105" s="158"/>
      <c r="AA105" s="158"/>
      <c r="AB105" s="158"/>
      <c r="AC105" s="158"/>
      <c r="AD105" s="158"/>
      <c r="AE105" s="158"/>
      <c r="AF105" s="163"/>
      <c r="AG105" s="163"/>
      <c r="AH105" s="163"/>
      <c r="AI105" s="163"/>
      <c r="AJ105" s="163"/>
      <c r="AK105" s="163"/>
      <c r="AL105" s="163"/>
      <c r="AM105" s="163"/>
      <c r="AN105" s="163"/>
      <c r="AO105" s="163"/>
      <c r="AP105" s="163"/>
      <c r="AQ105" s="163"/>
      <c r="AR105" s="163"/>
      <c r="AS105" s="163"/>
      <c r="AT105" s="163"/>
      <c r="AU105" s="163"/>
      <c r="AV105" s="163"/>
      <c r="AW105" s="163"/>
      <c r="AX105" s="163"/>
      <c r="AY105" s="165" t="s">
        <v>154</v>
      </c>
      <c r="AZ105" s="163"/>
      <c r="BA105" s="163"/>
      <c r="BB105" s="163"/>
      <c r="BC105" s="163"/>
      <c r="BD105" s="163"/>
      <c r="BE105" s="166">
        <f>IF(N105="základná",J105,0)</f>
        <v>0</v>
      </c>
      <c r="BF105" s="166">
        <f>IF(N105="znížená",J105,0)</f>
        <v>0</v>
      </c>
      <c r="BG105" s="166">
        <f>IF(N105="zákl. prenesená",J105,0)</f>
        <v>0</v>
      </c>
      <c r="BH105" s="166">
        <f>IF(N105="zníž. prenesená",J105,0)</f>
        <v>0</v>
      </c>
      <c r="BI105" s="166">
        <f>IF(N105="nulová",J105,0)</f>
        <v>0</v>
      </c>
      <c r="BJ105" s="165" t="s">
        <v>155</v>
      </c>
      <c r="BK105" s="163"/>
      <c r="BL105" s="163"/>
      <c r="BM105" s="163"/>
    </row>
    <row r="106" s="2" customFormat="1" ht="18" customHeight="1">
      <c r="A106" s="35"/>
      <c r="B106" s="157"/>
      <c r="C106" s="158"/>
      <c r="D106" s="159" t="s">
        <v>156</v>
      </c>
      <c r="E106" s="160"/>
      <c r="F106" s="160"/>
      <c r="G106" s="158"/>
      <c r="H106" s="158"/>
      <c r="I106" s="158"/>
      <c r="J106" s="161">
        <v>0</v>
      </c>
      <c r="K106" s="158"/>
      <c r="L106" s="162"/>
      <c r="M106" s="163"/>
      <c r="N106" s="164" t="s">
        <v>40</v>
      </c>
      <c r="O106" s="163"/>
      <c r="P106" s="163"/>
      <c r="Q106" s="163"/>
      <c r="R106" s="163"/>
      <c r="S106" s="158"/>
      <c r="T106" s="158"/>
      <c r="U106" s="158"/>
      <c r="V106" s="158"/>
      <c r="W106" s="158"/>
      <c r="X106" s="158"/>
      <c r="Y106" s="158"/>
      <c r="Z106" s="158"/>
      <c r="AA106" s="158"/>
      <c r="AB106" s="158"/>
      <c r="AC106" s="158"/>
      <c r="AD106" s="158"/>
      <c r="AE106" s="158"/>
      <c r="AF106" s="163"/>
      <c r="AG106" s="163"/>
      <c r="AH106" s="163"/>
      <c r="AI106" s="163"/>
      <c r="AJ106" s="163"/>
      <c r="AK106" s="163"/>
      <c r="AL106" s="163"/>
      <c r="AM106" s="163"/>
      <c r="AN106" s="163"/>
      <c r="AO106" s="163"/>
      <c r="AP106" s="163"/>
      <c r="AQ106" s="163"/>
      <c r="AR106" s="163"/>
      <c r="AS106" s="163"/>
      <c r="AT106" s="163"/>
      <c r="AU106" s="163"/>
      <c r="AV106" s="163"/>
      <c r="AW106" s="163"/>
      <c r="AX106" s="163"/>
      <c r="AY106" s="165" t="s">
        <v>154</v>
      </c>
      <c r="AZ106" s="163"/>
      <c r="BA106" s="163"/>
      <c r="BB106" s="163"/>
      <c r="BC106" s="163"/>
      <c r="BD106" s="163"/>
      <c r="BE106" s="166">
        <f>IF(N106="základná",J106,0)</f>
        <v>0</v>
      </c>
      <c r="BF106" s="166">
        <f>IF(N106="znížená",J106,0)</f>
        <v>0</v>
      </c>
      <c r="BG106" s="166">
        <f>IF(N106="zákl. prenesená",J106,0)</f>
        <v>0</v>
      </c>
      <c r="BH106" s="166">
        <f>IF(N106="zníž. prenesená",J106,0)</f>
        <v>0</v>
      </c>
      <c r="BI106" s="166">
        <f>IF(N106="nulová",J106,0)</f>
        <v>0</v>
      </c>
      <c r="BJ106" s="165" t="s">
        <v>155</v>
      </c>
      <c r="BK106" s="163"/>
      <c r="BL106" s="163"/>
      <c r="BM106" s="163"/>
    </row>
    <row r="107" s="2" customFormat="1" ht="18" customHeight="1">
      <c r="A107" s="35"/>
      <c r="B107" s="157"/>
      <c r="C107" s="158"/>
      <c r="D107" s="159" t="s">
        <v>157</v>
      </c>
      <c r="E107" s="160"/>
      <c r="F107" s="160"/>
      <c r="G107" s="158"/>
      <c r="H107" s="158"/>
      <c r="I107" s="158"/>
      <c r="J107" s="161">
        <v>0</v>
      </c>
      <c r="K107" s="158"/>
      <c r="L107" s="162"/>
      <c r="M107" s="163"/>
      <c r="N107" s="164" t="s">
        <v>40</v>
      </c>
      <c r="O107" s="163"/>
      <c r="P107" s="163"/>
      <c r="Q107" s="163"/>
      <c r="R107" s="163"/>
      <c r="S107" s="158"/>
      <c r="T107" s="158"/>
      <c r="U107" s="158"/>
      <c r="V107" s="158"/>
      <c r="W107" s="158"/>
      <c r="X107" s="158"/>
      <c r="Y107" s="158"/>
      <c r="Z107" s="158"/>
      <c r="AA107" s="158"/>
      <c r="AB107" s="158"/>
      <c r="AC107" s="158"/>
      <c r="AD107" s="158"/>
      <c r="AE107" s="158"/>
      <c r="AF107" s="163"/>
      <c r="AG107" s="163"/>
      <c r="AH107" s="163"/>
      <c r="AI107" s="163"/>
      <c r="AJ107" s="163"/>
      <c r="AK107" s="163"/>
      <c r="AL107" s="163"/>
      <c r="AM107" s="163"/>
      <c r="AN107" s="163"/>
      <c r="AO107" s="163"/>
      <c r="AP107" s="163"/>
      <c r="AQ107" s="163"/>
      <c r="AR107" s="163"/>
      <c r="AS107" s="163"/>
      <c r="AT107" s="163"/>
      <c r="AU107" s="163"/>
      <c r="AV107" s="163"/>
      <c r="AW107" s="163"/>
      <c r="AX107" s="163"/>
      <c r="AY107" s="165" t="s">
        <v>154</v>
      </c>
      <c r="AZ107" s="163"/>
      <c r="BA107" s="163"/>
      <c r="BB107" s="163"/>
      <c r="BC107" s="163"/>
      <c r="BD107" s="163"/>
      <c r="BE107" s="166">
        <f>IF(N107="základná",J107,0)</f>
        <v>0</v>
      </c>
      <c r="BF107" s="166">
        <f>IF(N107="znížená",J107,0)</f>
        <v>0</v>
      </c>
      <c r="BG107" s="166">
        <f>IF(N107="zákl. prenesená",J107,0)</f>
        <v>0</v>
      </c>
      <c r="BH107" s="166">
        <f>IF(N107="zníž. prenesená",J107,0)</f>
        <v>0</v>
      </c>
      <c r="BI107" s="166">
        <f>IF(N107="nulová",J107,0)</f>
        <v>0</v>
      </c>
      <c r="BJ107" s="165" t="s">
        <v>155</v>
      </c>
      <c r="BK107" s="163"/>
      <c r="BL107" s="163"/>
      <c r="BM107" s="163"/>
    </row>
    <row r="108" s="2" customFormat="1" ht="18" customHeight="1">
      <c r="A108" s="35"/>
      <c r="B108" s="157"/>
      <c r="C108" s="158"/>
      <c r="D108" s="159" t="s">
        <v>158</v>
      </c>
      <c r="E108" s="160"/>
      <c r="F108" s="160"/>
      <c r="G108" s="158"/>
      <c r="H108" s="158"/>
      <c r="I108" s="158"/>
      <c r="J108" s="161">
        <v>0</v>
      </c>
      <c r="K108" s="158"/>
      <c r="L108" s="162"/>
      <c r="M108" s="163"/>
      <c r="N108" s="164" t="s">
        <v>40</v>
      </c>
      <c r="O108" s="163"/>
      <c r="P108" s="163"/>
      <c r="Q108" s="163"/>
      <c r="R108" s="163"/>
      <c r="S108" s="158"/>
      <c r="T108" s="158"/>
      <c r="U108" s="158"/>
      <c r="V108" s="158"/>
      <c r="W108" s="158"/>
      <c r="X108" s="158"/>
      <c r="Y108" s="158"/>
      <c r="Z108" s="158"/>
      <c r="AA108" s="158"/>
      <c r="AB108" s="158"/>
      <c r="AC108" s="158"/>
      <c r="AD108" s="158"/>
      <c r="AE108" s="158"/>
      <c r="AF108" s="163"/>
      <c r="AG108" s="163"/>
      <c r="AH108" s="163"/>
      <c r="AI108" s="163"/>
      <c r="AJ108" s="163"/>
      <c r="AK108" s="163"/>
      <c r="AL108" s="163"/>
      <c r="AM108" s="163"/>
      <c r="AN108" s="163"/>
      <c r="AO108" s="163"/>
      <c r="AP108" s="163"/>
      <c r="AQ108" s="163"/>
      <c r="AR108" s="163"/>
      <c r="AS108" s="163"/>
      <c r="AT108" s="163"/>
      <c r="AU108" s="163"/>
      <c r="AV108" s="163"/>
      <c r="AW108" s="163"/>
      <c r="AX108" s="163"/>
      <c r="AY108" s="165" t="s">
        <v>154</v>
      </c>
      <c r="AZ108" s="163"/>
      <c r="BA108" s="163"/>
      <c r="BB108" s="163"/>
      <c r="BC108" s="163"/>
      <c r="BD108" s="163"/>
      <c r="BE108" s="166">
        <f>IF(N108="základná",J108,0)</f>
        <v>0</v>
      </c>
      <c r="BF108" s="166">
        <f>IF(N108="znížená",J108,0)</f>
        <v>0</v>
      </c>
      <c r="BG108" s="166">
        <f>IF(N108="zákl. prenesená",J108,0)</f>
        <v>0</v>
      </c>
      <c r="BH108" s="166">
        <f>IF(N108="zníž. prenesená",J108,0)</f>
        <v>0</v>
      </c>
      <c r="BI108" s="166">
        <f>IF(N108="nulová",J108,0)</f>
        <v>0</v>
      </c>
      <c r="BJ108" s="165" t="s">
        <v>155</v>
      </c>
      <c r="BK108" s="163"/>
      <c r="BL108" s="163"/>
      <c r="BM108" s="163"/>
    </row>
    <row r="109" s="2" customFormat="1" ht="18" customHeight="1">
      <c r="A109" s="35"/>
      <c r="B109" s="157"/>
      <c r="C109" s="158"/>
      <c r="D109" s="159" t="s">
        <v>159</v>
      </c>
      <c r="E109" s="160"/>
      <c r="F109" s="160"/>
      <c r="G109" s="158"/>
      <c r="H109" s="158"/>
      <c r="I109" s="158"/>
      <c r="J109" s="161">
        <v>0</v>
      </c>
      <c r="K109" s="158"/>
      <c r="L109" s="162"/>
      <c r="M109" s="163"/>
      <c r="N109" s="164" t="s">
        <v>40</v>
      </c>
      <c r="O109" s="163"/>
      <c r="P109" s="163"/>
      <c r="Q109" s="163"/>
      <c r="R109" s="163"/>
      <c r="S109" s="158"/>
      <c r="T109" s="158"/>
      <c r="U109" s="158"/>
      <c r="V109" s="158"/>
      <c r="W109" s="158"/>
      <c r="X109" s="158"/>
      <c r="Y109" s="158"/>
      <c r="Z109" s="158"/>
      <c r="AA109" s="158"/>
      <c r="AB109" s="158"/>
      <c r="AC109" s="158"/>
      <c r="AD109" s="158"/>
      <c r="AE109" s="158"/>
      <c r="AF109" s="163"/>
      <c r="AG109" s="163"/>
      <c r="AH109" s="163"/>
      <c r="AI109" s="163"/>
      <c r="AJ109" s="163"/>
      <c r="AK109" s="163"/>
      <c r="AL109" s="163"/>
      <c r="AM109" s="163"/>
      <c r="AN109" s="163"/>
      <c r="AO109" s="163"/>
      <c r="AP109" s="163"/>
      <c r="AQ109" s="163"/>
      <c r="AR109" s="163"/>
      <c r="AS109" s="163"/>
      <c r="AT109" s="163"/>
      <c r="AU109" s="163"/>
      <c r="AV109" s="163"/>
      <c r="AW109" s="163"/>
      <c r="AX109" s="163"/>
      <c r="AY109" s="165" t="s">
        <v>154</v>
      </c>
      <c r="AZ109" s="163"/>
      <c r="BA109" s="163"/>
      <c r="BB109" s="163"/>
      <c r="BC109" s="163"/>
      <c r="BD109" s="163"/>
      <c r="BE109" s="166">
        <f>IF(N109="základná",J109,0)</f>
        <v>0</v>
      </c>
      <c r="BF109" s="166">
        <f>IF(N109="znížená",J109,0)</f>
        <v>0</v>
      </c>
      <c r="BG109" s="166">
        <f>IF(N109="zákl. prenesená",J109,0)</f>
        <v>0</v>
      </c>
      <c r="BH109" s="166">
        <f>IF(N109="zníž. prenesená",J109,0)</f>
        <v>0</v>
      </c>
      <c r="BI109" s="166">
        <f>IF(N109="nulová",J109,0)</f>
        <v>0</v>
      </c>
      <c r="BJ109" s="165" t="s">
        <v>155</v>
      </c>
      <c r="BK109" s="163"/>
      <c r="BL109" s="163"/>
      <c r="BM109" s="163"/>
    </row>
    <row r="110" s="2" customFormat="1" ht="18" customHeight="1">
      <c r="A110" s="35"/>
      <c r="B110" s="157"/>
      <c r="C110" s="158"/>
      <c r="D110" s="160" t="s">
        <v>160</v>
      </c>
      <c r="E110" s="158"/>
      <c r="F110" s="158"/>
      <c r="G110" s="158"/>
      <c r="H110" s="158"/>
      <c r="I110" s="158"/>
      <c r="J110" s="161">
        <f>ROUND(J30*T110,2)</f>
        <v>0</v>
      </c>
      <c r="K110" s="158"/>
      <c r="L110" s="162"/>
      <c r="M110" s="163"/>
      <c r="N110" s="164" t="s">
        <v>40</v>
      </c>
      <c r="O110" s="163"/>
      <c r="P110" s="163"/>
      <c r="Q110" s="163"/>
      <c r="R110" s="163"/>
      <c r="S110" s="158"/>
      <c r="T110" s="158"/>
      <c r="U110" s="158"/>
      <c r="V110" s="158"/>
      <c r="W110" s="158"/>
      <c r="X110" s="158"/>
      <c r="Y110" s="158"/>
      <c r="Z110" s="158"/>
      <c r="AA110" s="158"/>
      <c r="AB110" s="158"/>
      <c r="AC110" s="158"/>
      <c r="AD110" s="158"/>
      <c r="AE110" s="158"/>
      <c r="AF110" s="163"/>
      <c r="AG110" s="163"/>
      <c r="AH110" s="163"/>
      <c r="AI110" s="163"/>
      <c r="AJ110" s="163"/>
      <c r="AK110" s="163"/>
      <c r="AL110" s="163"/>
      <c r="AM110" s="163"/>
      <c r="AN110" s="163"/>
      <c r="AO110" s="163"/>
      <c r="AP110" s="163"/>
      <c r="AQ110" s="163"/>
      <c r="AR110" s="163"/>
      <c r="AS110" s="163"/>
      <c r="AT110" s="163"/>
      <c r="AU110" s="163"/>
      <c r="AV110" s="163"/>
      <c r="AW110" s="163"/>
      <c r="AX110" s="163"/>
      <c r="AY110" s="165" t="s">
        <v>161</v>
      </c>
      <c r="AZ110" s="163"/>
      <c r="BA110" s="163"/>
      <c r="BB110" s="163"/>
      <c r="BC110" s="163"/>
      <c r="BD110" s="163"/>
      <c r="BE110" s="166">
        <f>IF(N110="základná",J110,0)</f>
        <v>0</v>
      </c>
      <c r="BF110" s="166">
        <f>IF(N110="znížená",J110,0)</f>
        <v>0</v>
      </c>
      <c r="BG110" s="166">
        <f>IF(N110="zákl. prenesená",J110,0)</f>
        <v>0</v>
      </c>
      <c r="BH110" s="166">
        <f>IF(N110="zníž. prenesená",J110,0)</f>
        <v>0</v>
      </c>
      <c r="BI110" s="166">
        <f>IF(N110="nulová",J110,0)</f>
        <v>0</v>
      </c>
      <c r="BJ110" s="165" t="s">
        <v>155</v>
      </c>
      <c r="BK110" s="163"/>
      <c r="BL110" s="163"/>
      <c r="BM110" s="163"/>
    </row>
    <row r="111" s="2" customFormat="1">
      <c r="A111" s="35"/>
      <c r="B111" s="36"/>
      <c r="C111" s="35"/>
      <c r="D111" s="35"/>
      <c r="E111" s="35"/>
      <c r="F111" s="35"/>
      <c r="G111" s="35"/>
      <c r="H111" s="35"/>
      <c r="I111" s="35"/>
      <c r="J111" s="35"/>
      <c r="K111" s="35"/>
      <c r="L111" s="57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29.28" customHeight="1">
      <c r="A112" s="35"/>
      <c r="B112" s="36"/>
      <c r="C112" s="167" t="s">
        <v>162</v>
      </c>
      <c r="D112" s="136"/>
      <c r="E112" s="136"/>
      <c r="F112" s="136"/>
      <c r="G112" s="136"/>
      <c r="H112" s="136"/>
      <c r="I112" s="136"/>
      <c r="J112" s="168">
        <f>ROUND(J96+J104,2)</f>
        <v>0</v>
      </c>
      <c r="K112" s="136"/>
      <c r="L112" s="57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62"/>
      <c r="C113" s="63"/>
      <c r="D113" s="63"/>
      <c r="E113" s="63"/>
      <c r="F113" s="63"/>
      <c r="G113" s="63"/>
      <c r="H113" s="63"/>
      <c r="I113" s="63"/>
      <c r="J113" s="63"/>
      <c r="K113" s="63"/>
      <c r="L113" s="57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7" s="2" customFormat="1" ht="6.96" customHeight="1">
      <c r="A117" s="35"/>
      <c r="B117" s="64"/>
      <c r="C117" s="65"/>
      <c r="D117" s="65"/>
      <c r="E117" s="65"/>
      <c r="F117" s="65"/>
      <c r="G117" s="65"/>
      <c r="H117" s="65"/>
      <c r="I117" s="65"/>
      <c r="J117" s="65"/>
      <c r="K117" s="65"/>
      <c r="L117" s="57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24.96" customHeight="1">
      <c r="A118" s="35"/>
      <c r="B118" s="36"/>
      <c r="C118" s="20" t="s">
        <v>163</v>
      </c>
      <c r="D118" s="35"/>
      <c r="E118" s="35"/>
      <c r="F118" s="35"/>
      <c r="G118" s="35"/>
      <c r="H118" s="35"/>
      <c r="I118" s="35"/>
      <c r="J118" s="35"/>
      <c r="K118" s="35"/>
      <c r="L118" s="57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5"/>
      <c r="D119" s="35"/>
      <c r="E119" s="35"/>
      <c r="F119" s="35"/>
      <c r="G119" s="35"/>
      <c r="H119" s="35"/>
      <c r="I119" s="35"/>
      <c r="J119" s="35"/>
      <c r="K119" s="35"/>
      <c r="L119" s="57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14</v>
      </c>
      <c r="D120" s="35"/>
      <c r="E120" s="35"/>
      <c r="F120" s="35"/>
      <c r="G120" s="35"/>
      <c r="H120" s="35"/>
      <c r="I120" s="35"/>
      <c r="J120" s="35"/>
      <c r="K120" s="35"/>
      <c r="L120" s="57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6.5" customHeight="1">
      <c r="A121" s="35"/>
      <c r="B121" s="36"/>
      <c r="C121" s="35"/>
      <c r="D121" s="35"/>
      <c r="E121" s="123" t="str">
        <f>E7</f>
        <v xml:space="preserve">Športová hala Angels Aréna  Rekonštrukcia a Modernizácia</v>
      </c>
      <c r="F121" s="29"/>
      <c r="G121" s="29"/>
      <c r="H121" s="29"/>
      <c r="I121" s="35"/>
      <c r="J121" s="35"/>
      <c r="K121" s="35"/>
      <c r="L121" s="57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2" customHeight="1">
      <c r="A122" s="35"/>
      <c r="B122" s="36"/>
      <c r="C122" s="29" t="s">
        <v>127</v>
      </c>
      <c r="D122" s="35"/>
      <c r="E122" s="35"/>
      <c r="F122" s="35"/>
      <c r="G122" s="35"/>
      <c r="H122" s="35"/>
      <c r="I122" s="35"/>
      <c r="J122" s="35"/>
      <c r="K122" s="35"/>
      <c r="L122" s="57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6.5" customHeight="1">
      <c r="A123" s="35"/>
      <c r="B123" s="36"/>
      <c r="C123" s="35"/>
      <c r="D123" s="35"/>
      <c r="E123" s="69" t="str">
        <f>E9</f>
        <v>12 - SO 05 Prekládka NN vedení</v>
      </c>
      <c r="F123" s="35"/>
      <c r="G123" s="35"/>
      <c r="H123" s="35"/>
      <c r="I123" s="35"/>
      <c r="J123" s="35"/>
      <c r="K123" s="35"/>
      <c r="L123" s="57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36"/>
      <c r="C124" s="35"/>
      <c r="D124" s="35"/>
      <c r="E124" s="35"/>
      <c r="F124" s="35"/>
      <c r="G124" s="35"/>
      <c r="H124" s="35"/>
      <c r="I124" s="35"/>
      <c r="J124" s="35"/>
      <c r="K124" s="35"/>
      <c r="L124" s="57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2" customHeight="1">
      <c r="A125" s="35"/>
      <c r="B125" s="36"/>
      <c r="C125" s="29" t="s">
        <v>18</v>
      </c>
      <c r="D125" s="35"/>
      <c r="E125" s="35"/>
      <c r="F125" s="24" t="str">
        <f>F12</f>
        <v>Košice</v>
      </c>
      <c r="G125" s="35"/>
      <c r="H125" s="35"/>
      <c r="I125" s="29" t="s">
        <v>20</v>
      </c>
      <c r="J125" s="71" t="str">
        <f>IF(J12="","",J12)</f>
        <v>16. 7. 2021</v>
      </c>
      <c r="K125" s="35"/>
      <c r="L125" s="57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6.96" customHeight="1">
      <c r="A126" s="35"/>
      <c r="B126" s="36"/>
      <c r="C126" s="35"/>
      <c r="D126" s="35"/>
      <c r="E126" s="35"/>
      <c r="F126" s="35"/>
      <c r="G126" s="35"/>
      <c r="H126" s="35"/>
      <c r="I126" s="35"/>
      <c r="J126" s="35"/>
      <c r="K126" s="35"/>
      <c r="L126" s="57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5.15" customHeight="1">
      <c r="A127" s="35"/>
      <c r="B127" s="36"/>
      <c r="C127" s="29" t="s">
        <v>22</v>
      </c>
      <c r="D127" s="35"/>
      <c r="E127" s="35"/>
      <c r="F127" s="24" t="str">
        <f>E15</f>
        <v xml:space="preserve">Mesto Košice </v>
      </c>
      <c r="G127" s="35"/>
      <c r="H127" s="35"/>
      <c r="I127" s="29" t="s">
        <v>28</v>
      </c>
      <c r="J127" s="33" t="str">
        <f>E21</f>
        <v xml:space="preserve"> </v>
      </c>
      <c r="K127" s="35"/>
      <c r="L127" s="57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5.15" customHeight="1">
      <c r="A128" s="35"/>
      <c r="B128" s="36"/>
      <c r="C128" s="29" t="s">
        <v>26</v>
      </c>
      <c r="D128" s="35"/>
      <c r="E128" s="35"/>
      <c r="F128" s="24" t="str">
        <f>IF(E18="","",E18)</f>
        <v>Vyplň údaj</v>
      </c>
      <c r="G128" s="35"/>
      <c r="H128" s="35"/>
      <c r="I128" s="29" t="s">
        <v>32</v>
      </c>
      <c r="J128" s="33" t="str">
        <f>E24</f>
        <v xml:space="preserve"> </v>
      </c>
      <c r="K128" s="35"/>
      <c r="L128" s="57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10.32" customHeight="1">
      <c r="A129" s="35"/>
      <c r="B129" s="36"/>
      <c r="C129" s="35"/>
      <c r="D129" s="35"/>
      <c r="E129" s="35"/>
      <c r="F129" s="35"/>
      <c r="G129" s="35"/>
      <c r="H129" s="35"/>
      <c r="I129" s="35"/>
      <c r="J129" s="35"/>
      <c r="K129" s="35"/>
      <c r="L129" s="57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11" customFormat="1" ht="29.28" customHeight="1">
      <c r="A130" s="169"/>
      <c r="B130" s="170"/>
      <c r="C130" s="171" t="s">
        <v>164</v>
      </c>
      <c r="D130" s="172" t="s">
        <v>59</v>
      </c>
      <c r="E130" s="172" t="s">
        <v>55</v>
      </c>
      <c r="F130" s="172" t="s">
        <v>56</v>
      </c>
      <c r="G130" s="172" t="s">
        <v>165</v>
      </c>
      <c r="H130" s="172" t="s">
        <v>166</v>
      </c>
      <c r="I130" s="172" t="s">
        <v>167</v>
      </c>
      <c r="J130" s="173" t="s">
        <v>133</v>
      </c>
      <c r="K130" s="174" t="s">
        <v>168</v>
      </c>
      <c r="L130" s="175"/>
      <c r="M130" s="88" t="s">
        <v>1</v>
      </c>
      <c r="N130" s="89" t="s">
        <v>38</v>
      </c>
      <c r="O130" s="89" t="s">
        <v>169</v>
      </c>
      <c r="P130" s="89" t="s">
        <v>170</v>
      </c>
      <c r="Q130" s="89" t="s">
        <v>171</v>
      </c>
      <c r="R130" s="89" t="s">
        <v>172</v>
      </c>
      <c r="S130" s="89" t="s">
        <v>173</v>
      </c>
      <c r="T130" s="90" t="s">
        <v>174</v>
      </c>
      <c r="U130" s="169"/>
      <c r="V130" s="169"/>
      <c r="W130" s="169"/>
      <c r="X130" s="169"/>
      <c r="Y130" s="169"/>
      <c r="Z130" s="169"/>
      <c r="AA130" s="169"/>
      <c r="AB130" s="169"/>
      <c r="AC130" s="169"/>
      <c r="AD130" s="169"/>
      <c r="AE130" s="169"/>
    </row>
    <row r="131" s="2" customFormat="1" ht="22.8" customHeight="1">
      <c r="A131" s="35"/>
      <c r="B131" s="36"/>
      <c r="C131" s="95" t="s">
        <v>129</v>
      </c>
      <c r="D131" s="35"/>
      <c r="E131" s="35"/>
      <c r="F131" s="35"/>
      <c r="G131" s="35"/>
      <c r="H131" s="35"/>
      <c r="I131" s="35"/>
      <c r="J131" s="176">
        <f>BK131</f>
        <v>0</v>
      </c>
      <c r="K131" s="35"/>
      <c r="L131" s="36"/>
      <c r="M131" s="91"/>
      <c r="N131" s="75"/>
      <c r="O131" s="92"/>
      <c r="P131" s="177">
        <f>P132+P145+P148</f>
        <v>0</v>
      </c>
      <c r="Q131" s="92"/>
      <c r="R131" s="177">
        <f>R132+R145+R148</f>
        <v>1.8042699999999998</v>
      </c>
      <c r="S131" s="92"/>
      <c r="T131" s="178">
        <f>T132+T145+T148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6" t="s">
        <v>73</v>
      </c>
      <c r="AU131" s="16" t="s">
        <v>135</v>
      </c>
      <c r="BK131" s="179">
        <f>BK132+BK145+BK148</f>
        <v>0</v>
      </c>
    </row>
    <row r="132" s="12" customFormat="1" ht="25.92" customHeight="1">
      <c r="A132" s="12"/>
      <c r="B132" s="180"/>
      <c r="C132" s="12"/>
      <c r="D132" s="181" t="s">
        <v>73</v>
      </c>
      <c r="E132" s="182" t="s">
        <v>439</v>
      </c>
      <c r="F132" s="182" t="s">
        <v>2762</v>
      </c>
      <c r="G132" s="12"/>
      <c r="H132" s="12"/>
      <c r="I132" s="183"/>
      <c r="J132" s="184">
        <f>BK132</f>
        <v>0</v>
      </c>
      <c r="K132" s="12"/>
      <c r="L132" s="180"/>
      <c r="M132" s="185"/>
      <c r="N132" s="186"/>
      <c r="O132" s="186"/>
      <c r="P132" s="187">
        <f>P133+P138</f>
        <v>0</v>
      </c>
      <c r="Q132" s="186"/>
      <c r="R132" s="187">
        <f>R133+R138</f>
        <v>1.8042699999999998</v>
      </c>
      <c r="S132" s="186"/>
      <c r="T132" s="188">
        <f>T133+T138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81" t="s">
        <v>189</v>
      </c>
      <c r="AT132" s="189" t="s">
        <v>73</v>
      </c>
      <c r="AU132" s="189" t="s">
        <v>74</v>
      </c>
      <c r="AY132" s="181" t="s">
        <v>177</v>
      </c>
      <c r="BK132" s="190">
        <f>BK133+BK138</f>
        <v>0</v>
      </c>
    </row>
    <row r="133" s="12" customFormat="1" ht="22.8" customHeight="1">
      <c r="A133" s="12"/>
      <c r="B133" s="180"/>
      <c r="C133" s="12"/>
      <c r="D133" s="181" t="s">
        <v>73</v>
      </c>
      <c r="E133" s="191" t="s">
        <v>441</v>
      </c>
      <c r="F133" s="191" t="s">
        <v>4575</v>
      </c>
      <c r="G133" s="12"/>
      <c r="H133" s="12"/>
      <c r="I133" s="183"/>
      <c r="J133" s="192">
        <f>BK133</f>
        <v>0</v>
      </c>
      <c r="K133" s="12"/>
      <c r="L133" s="180"/>
      <c r="M133" s="185"/>
      <c r="N133" s="186"/>
      <c r="O133" s="186"/>
      <c r="P133" s="187">
        <f>SUM(P134:P137)</f>
        <v>0</v>
      </c>
      <c r="Q133" s="186"/>
      <c r="R133" s="187">
        <f>SUM(R134:R137)</f>
        <v>0.12111999999999999</v>
      </c>
      <c r="S133" s="186"/>
      <c r="T133" s="188">
        <f>SUM(T134:T137)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81" t="s">
        <v>189</v>
      </c>
      <c r="AT133" s="189" t="s">
        <v>73</v>
      </c>
      <c r="AU133" s="189" t="s">
        <v>82</v>
      </c>
      <c r="AY133" s="181" t="s">
        <v>177</v>
      </c>
      <c r="BK133" s="190">
        <f>SUM(BK134:BK137)</f>
        <v>0</v>
      </c>
    </row>
    <row r="134" s="2" customFormat="1" ht="24.15" customHeight="1">
      <c r="A134" s="35"/>
      <c r="B134" s="157"/>
      <c r="C134" s="193" t="s">
        <v>82</v>
      </c>
      <c r="D134" s="193" t="s">
        <v>180</v>
      </c>
      <c r="E134" s="194" t="s">
        <v>4576</v>
      </c>
      <c r="F134" s="195" t="s">
        <v>4577</v>
      </c>
      <c r="G134" s="196" t="s">
        <v>258</v>
      </c>
      <c r="H134" s="197">
        <v>2</v>
      </c>
      <c r="I134" s="198"/>
      <c r="J134" s="197">
        <f>ROUND(I134*H134,3)</f>
        <v>0</v>
      </c>
      <c r="K134" s="199"/>
      <c r="L134" s="36"/>
      <c r="M134" s="200" t="s">
        <v>1</v>
      </c>
      <c r="N134" s="201" t="s">
        <v>40</v>
      </c>
      <c r="O134" s="79"/>
      <c r="P134" s="202">
        <f>O134*H134</f>
        <v>0</v>
      </c>
      <c r="Q134" s="202">
        <v>0</v>
      </c>
      <c r="R134" s="202">
        <f>Q134*H134</f>
        <v>0</v>
      </c>
      <c r="S134" s="202">
        <v>0</v>
      </c>
      <c r="T134" s="203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4" t="s">
        <v>446</v>
      </c>
      <c r="AT134" s="204" t="s">
        <v>180</v>
      </c>
      <c r="AU134" s="204" t="s">
        <v>155</v>
      </c>
      <c r="AY134" s="16" t="s">
        <v>177</v>
      </c>
      <c r="BE134" s="205">
        <f>IF(N134="základná",J134,0)</f>
        <v>0</v>
      </c>
      <c r="BF134" s="205">
        <f>IF(N134="znížená",J134,0)</f>
        <v>0</v>
      </c>
      <c r="BG134" s="205">
        <f>IF(N134="zákl. prenesená",J134,0)</f>
        <v>0</v>
      </c>
      <c r="BH134" s="205">
        <f>IF(N134="zníž. prenesená",J134,0)</f>
        <v>0</v>
      </c>
      <c r="BI134" s="205">
        <f>IF(N134="nulová",J134,0)</f>
        <v>0</v>
      </c>
      <c r="BJ134" s="16" t="s">
        <v>155</v>
      </c>
      <c r="BK134" s="206">
        <f>ROUND(I134*H134,3)</f>
        <v>0</v>
      </c>
      <c r="BL134" s="16" t="s">
        <v>446</v>
      </c>
      <c r="BM134" s="204" t="s">
        <v>4578</v>
      </c>
    </row>
    <row r="135" s="2" customFormat="1" ht="16.5" customHeight="1">
      <c r="A135" s="35"/>
      <c r="B135" s="157"/>
      <c r="C135" s="212" t="s">
        <v>155</v>
      </c>
      <c r="D135" s="212" t="s">
        <v>439</v>
      </c>
      <c r="E135" s="213" t="s">
        <v>4579</v>
      </c>
      <c r="F135" s="214" t="s">
        <v>4580</v>
      </c>
      <c r="G135" s="215" t="s">
        <v>3860</v>
      </c>
      <c r="H135" s="216">
        <v>2</v>
      </c>
      <c r="I135" s="217"/>
      <c r="J135" s="216">
        <f>ROUND(I135*H135,3)</f>
        <v>0</v>
      </c>
      <c r="K135" s="218"/>
      <c r="L135" s="219"/>
      <c r="M135" s="220" t="s">
        <v>1</v>
      </c>
      <c r="N135" s="221" t="s">
        <v>40</v>
      </c>
      <c r="O135" s="79"/>
      <c r="P135" s="202">
        <f>O135*H135</f>
        <v>0</v>
      </c>
      <c r="Q135" s="202">
        <v>0.00055999999999999995</v>
      </c>
      <c r="R135" s="202">
        <f>Q135*H135</f>
        <v>0.0011199999999999999</v>
      </c>
      <c r="S135" s="202">
        <v>0</v>
      </c>
      <c r="T135" s="203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4" t="s">
        <v>933</v>
      </c>
      <c r="AT135" s="204" t="s">
        <v>439</v>
      </c>
      <c r="AU135" s="204" t="s">
        <v>155</v>
      </c>
      <c r="AY135" s="16" t="s">
        <v>177</v>
      </c>
      <c r="BE135" s="205">
        <f>IF(N135="základná",J135,0)</f>
        <v>0</v>
      </c>
      <c r="BF135" s="205">
        <f>IF(N135="znížená",J135,0)</f>
        <v>0</v>
      </c>
      <c r="BG135" s="205">
        <f>IF(N135="zákl. prenesená",J135,0)</f>
        <v>0</v>
      </c>
      <c r="BH135" s="205">
        <f>IF(N135="zníž. prenesená",J135,0)</f>
        <v>0</v>
      </c>
      <c r="BI135" s="205">
        <f>IF(N135="nulová",J135,0)</f>
        <v>0</v>
      </c>
      <c r="BJ135" s="16" t="s">
        <v>155</v>
      </c>
      <c r="BK135" s="206">
        <f>ROUND(I135*H135,3)</f>
        <v>0</v>
      </c>
      <c r="BL135" s="16" t="s">
        <v>933</v>
      </c>
      <c r="BM135" s="204" t="s">
        <v>4581</v>
      </c>
    </row>
    <row r="136" s="2" customFormat="1" ht="24.15" customHeight="1">
      <c r="A136" s="35"/>
      <c r="B136" s="157"/>
      <c r="C136" s="193" t="s">
        <v>189</v>
      </c>
      <c r="D136" s="193" t="s">
        <v>180</v>
      </c>
      <c r="E136" s="194" t="s">
        <v>4582</v>
      </c>
      <c r="F136" s="195" t="s">
        <v>4583</v>
      </c>
      <c r="G136" s="196" t="s">
        <v>253</v>
      </c>
      <c r="H136" s="197">
        <v>30</v>
      </c>
      <c r="I136" s="198"/>
      <c r="J136" s="197">
        <f>ROUND(I136*H136,3)</f>
        <v>0</v>
      </c>
      <c r="K136" s="199"/>
      <c r="L136" s="36"/>
      <c r="M136" s="200" t="s">
        <v>1</v>
      </c>
      <c r="N136" s="201" t="s">
        <v>40</v>
      </c>
      <c r="O136" s="79"/>
      <c r="P136" s="202">
        <f>O136*H136</f>
        <v>0</v>
      </c>
      <c r="Q136" s="202">
        <v>0</v>
      </c>
      <c r="R136" s="202">
        <f>Q136*H136</f>
        <v>0</v>
      </c>
      <c r="S136" s="202">
        <v>0</v>
      </c>
      <c r="T136" s="203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4" t="s">
        <v>446</v>
      </c>
      <c r="AT136" s="204" t="s">
        <v>180</v>
      </c>
      <c r="AU136" s="204" t="s">
        <v>155</v>
      </c>
      <c r="AY136" s="16" t="s">
        <v>177</v>
      </c>
      <c r="BE136" s="205">
        <f>IF(N136="základná",J136,0)</f>
        <v>0</v>
      </c>
      <c r="BF136" s="205">
        <f>IF(N136="znížená",J136,0)</f>
        <v>0</v>
      </c>
      <c r="BG136" s="205">
        <f>IF(N136="zákl. prenesená",J136,0)</f>
        <v>0</v>
      </c>
      <c r="BH136" s="205">
        <f>IF(N136="zníž. prenesená",J136,0)</f>
        <v>0</v>
      </c>
      <c r="BI136" s="205">
        <f>IF(N136="nulová",J136,0)</f>
        <v>0</v>
      </c>
      <c r="BJ136" s="16" t="s">
        <v>155</v>
      </c>
      <c r="BK136" s="206">
        <f>ROUND(I136*H136,3)</f>
        <v>0</v>
      </c>
      <c r="BL136" s="16" t="s">
        <v>446</v>
      </c>
      <c r="BM136" s="204" t="s">
        <v>4584</v>
      </c>
    </row>
    <row r="137" s="2" customFormat="1" ht="16.5" customHeight="1">
      <c r="A137" s="35"/>
      <c r="B137" s="157"/>
      <c r="C137" s="212" t="s">
        <v>184</v>
      </c>
      <c r="D137" s="212" t="s">
        <v>439</v>
      </c>
      <c r="E137" s="213" t="s">
        <v>4585</v>
      </c>
      <c r="F137" s="214" t="s">
        <v>4586</v>
      </c>
      <c r="G137" s="215" t="s">
        <v>253</v>
      </c>
      <c r="H137" s="216">
        <v>30</v>
      </c>
      <c r="I137" s="217"/>
      <c r="J137" s="216">
        <f>ROUND(I137*H137,3)</f>
        <v>0</v>
      </c>
      <c r="K137" s="218"/>
      <c r="L137" s="219"/>
      <c r="M137" s="220" t="s">
        <v>1</v>
      </c>
      <c r="N137" s="221" t="s">
        <v>40</v>
      </c>
      <c r="O137" s="79"/>
      <c r="P137" s="202">
        <f>O137*H137</f>
        <v>0</v>
      </c>
      <c r="Q137" s="202">
        <v>0.0040000000000000001</v>
      </c>
      <c r="R137" s="202">
        <f>Q137*H137</f>
        <v>0.12</v>
      </c>
      <c r="S137" s="202">
        <v>0</v>
      </c>
      <c r="T137" s="203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4" t="s">
        <v>933</v>
      </c>
      <c r="AT137" s="204" t="s">
        <v>439</v>
      </c>
      <c r="AU137" s="204" t="s">
        <v>155</v>
      </c>
      <c r="AY137" s="16" t="s">
        <v>177</v>
      </c>
      <c r="BE137" s="205">
        <f>IF(N137="základná",J137,0)</f>
        <v>0</v>
      </c>
      <c r="BF137" s="205">
        <f>IF(N137="znížená",J137,0)</f>
        <v>0</v>
      </c>
      <c r="BG137" s="205">
        <f>IF(N137="zákl. prenesená",J137,0)</f>
        <v>0</v>
      </c>
      <c r="BH137" s="205">
        <f>IF(N137="zníž. prenesená",J137,0)</f>
        <v>0</v>
      </c>
      <c r="BI137" s="205">
        <f>IF(N137="nulová",J137,0)</f>
        <v>0</v>
      </c>
      <c r="BJ137" s="16" t="s">
        <v>155</v>
      </c>
      <c r="BK137" s="206">
        <f>ROUND(I137*H137,3)</f>
        <v>0</v>
      </c>
      <c r="BL137" s="16" t="s">
        <v>933</v>
      </c>
      <c r="BM137" s="204" t="s">
        <v>4587</v>
      </c>
    </row>
    <row r="138" s="12" customFormat="1" ht="22.8" customHeight="1">
      <c r="A138" s="12"/>
      <c r="B138" s="180"/>
      <c r="C138" s="12"/>
      <c r="D138" s="181" t="s">
        <v>73</v>
      </c>
      <c r="E138" s="191" t="s">
        <v>3644</v>
      </c>
      <c r="F138" s="191" t="s">
        <v>3645</v>
      </c>
      <c r="G138" s="12"/>
      <c r="H138" s="12"/>
      <c r="I138" s="183"/>
      <c r="J138" s="192">
        <f>BK138</f>
        <v>0</v>
      </c>
      <c r="K138" s="12"/>
      <c r="L138" s="180"/>
      <c r="M138" s="185"/>
      <c r="N138" s="186"/>
      <c r="O138" s="186"/>
      <c r="P138" s="187">
        <f>SUM(P139:P144)</f>
        <v>0</v>
      </c>
      <c r="Q138" s="186"/>
      <c r="R138" s="187">
        <f>SUM(R139:R144)</f>
        <v>1.6831499999999999</v>
      </c>
      <c r="S138" s="186"/>
      <c r="T138" s="188">
        <f>SUM(T139:T144)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81" t="s">
        <v>189</v>
      </c>
      <c r="AT138" s="189" t="s">
        <v>73</v>
      </c>
      <c r="AU138" s="189" t="s">
        <v>82</v>
      </c>
      <c r="AY138" s="181" t="s">
        <v>177</v>
      </c>
      <c r="BK138" s="190">
        <f>SUM(BK139:BK144)</f>
        <v>0</v>
      </c>
    </row>
    <row r="139" s="2" customFormat="1" ht="24.15" customHeight="1">
      <c r="A139" s="35"/>
      <c r="B139" s="157"/>
      <c r="C139" s="193" t="s">
        <v>197</v>
      </c>
      <c r="D139" s="193" t="s">
        <v>180</v>
      </c>
      <c r="E139" s="194" t="s">
        <v>4588</v>
      </c>
      <c r="F139" s="195" t="s">
        <v>4589</v>
      </c>
      <c r="G139" s="196" t="s">
        <v>253</v>
      </c>
      <c r="H139" s="197">
        <v>15</v>
      </c>
      <c r="I139" s="198"/>
      <c r="J139" s="197">
        <f>ROUND(I139*H139,3)</f>
        <v>0</v>
      </c>
      <c r="K139" s="199"/>
      <c r="L139" s="36"/>
      <c r="M139" s="200" t="s">
        <v>1</v>
      </c>
      <c r="N139" s="201" t="s">
        <v>40</v>
      </c>
      <c r="O139" s="79"/>
      <c r="P139" s="202">
        <f>O139*H139</f>
        <v>0</v>
      </c>
      <c r="Q139" s="202">
        <v>0</v>
      </c>
      <c r="R139" s="202">
        <f>Q139*H139</f>
        <v>0</v>
      </c>
      <c r="S139" s="202">
        <v>0</v>
      </c>
      <c r="T139" s="203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4" t="s">
        <v>446</v>
      </c>
      <c r="AT139" s="204" t="s">
        <v>180</v>
      </c>
      <c r="AU139" s="204" t="s">
        <v>155</v>
      </c>
      <c r="AY139" s="16" t="s">
        <v>177</v>
      </c>
      <c r="BE139" s="205">
        <f>IF(N139="základná",J139,0)</f>
        <v>0</v>
      </c>
      <c r="BF139" s="205">
        <f>IF(N139="znížená",J139,0)</f>
        <v>0</v>
      </c>
      <c r="BG139" s="205">
        <f>IF(N139="zákl. prenesená",J139,0)</f>
        <v>0</v>
      </c>
      <c r="BH139" s="205">
        <f>IF(N139="zníž. prenesená",J139,0)</f>
        <v>0</v>
      </c>
      <c r="BI139" s="205">
        <f>IF(N139="nulová",J139,0)</f>
        <v>0</v>
      </c>
      <c r="BJ139" s="16" t="s">
        <v>155</v>
      </c>
      <c r="BK139" s="206">
        <f>ROUND(I139*H139,3)</f>
        <v>0</v>
      </c>
      <c r="BL139" s="16" t="s">
        <v>446</v>
      </c>
      <c r="BM139" s="204" t="s">
        <v>4590</v>
      </c>
    </row>
    <row r="140" s="2" customFormat="1" ht="33" customHeight="1">
      <c r="A140" s="35"/>
      <c r="B140" s="157"/>
      <c r="C140" s="193" t="s">
        <v>201</v>
      </c>
      <c r="D140" s="193" t="s">
        <v>180</v>
      </c>
      <c r="E140" s="194" t="s">
        <v>4591</v>
      </c>
      <c r="F140" s="195" t="s">
        <v>4592</v>
      </c>
      <c r="G140" s="196" t="s">
        <v>253</v>
      </c>
      <c r="H140" s="197">
        <v>30</v>
      </c>
      <c r="I140" s="198"/>
      <c r="J140" s="197">
        <f>ROUND(I140*H140,3)</f>
        <v>0</v>
      </c>
      <c r="K140" s="199"/>
      <c r="L140" s="36"/>
      <c r="M140" s="200" t="s">
        <v>1</v>
      </c>
      <c r="N140" s="201" t="s">
        <v>40</v>
      </c>
      <c r="O140" s="79"/>
      <c r="P140" s="202">
        <f>O140*H140</f>
        <v>0</v>
      </c>
      <c r="Q140" s="202">
        <v>0</v>
      </c>
      <c r="R140" s="202">
        <f>Q140*H140</f>
        <v>0</v>
      </c>
      <c r="S140" s="202">
        <v>0</v>
      </c>
      <c r="T140" s="203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4" t="s">
        <v>446</v>
      </c>
      <c r="AT140" s="204" t="s">
        <v>180</v>
      </c>
      <c r="AU140" s="204" t="s">
        <v>155</v>
      </c>
      <c r="AY140" s="16" t="s">
        <v>177</v>
      </c>
      <c r="BE140" s="205">
        <f>IF(N140="základná",J140,0)</f>
        <v>0</v>
      </c>
      <c r="BF140" s="205">
        <f>IF(N140="znížená",J140,0)</f>
        <v>0</v>
      </c>
      <c r="BG140" s="205">
        <f>IF(N140="zákl. prenesená",J140,0)</f>
        <v>0</v>
      </c>
      <c r="BH140" s="205">
        <f>IF(N140="zníž. prenesená",J140,0)</f>
        <v>0</v>
      </c>
      <c r="BI140" s="205">
        <f>IF(N140="nulová",J140,0)</f>
        <v>0</v>
      </c>
      <c r="BJ140" s="16" t="s">
        <v>155</v>
      </c>
      <c r="BK140" s="206">
        <f>ROUND(I140*H140,3)</f>
        <v>0</v>
      </c>
      <c r="BL140" s="16" t="s">
        <v>446</v>
      </c>
      <c r="BM140" s="204" t="s">
        <v>4593</v>
      </c>
    </row>
    <row r="141" s="2" customFormat="1" ht="16.5" customHeight="1">
      <c r="A141" s="35"/>
      <c r="B141" s="157"/>
      <c r="C141" s="212" t="s">
        <v>205</v>
      </c>
      <c r="D141" s="212" t="s">
        <v>439</v>
      </c>
      <c r="E141" s="213" t="s">
        <v>4594</v>
      </c>
      <c r="F141" s="214" t="s">
        <v>4595</v>
      </c>
      <c r="G141" s="215" t="s">
        <v>283</v>
      </c>
      <c r="H141" s="216">
        <v>1.6799999999999999</v>
      </c>
      <c r="I141" s="217"/>
      <c r="J141" s="216">
        <f>ROUND(I141*H141,3)</f>
        <v>0</v>
      </c>
      <c r="K141" s="218"/>
      <c r="L141" s="219"/>
      <c r="M141" s="220" t="s">
        <v>1</v>
      </c>
      <c r="N141" s="221" t="s">
        <v>40</v>
      </c>
      <c r="O141" s="79"/>
      <c r="P141" s="202">
        <f>O141*H141</f>
        <v>0</v>
      </c>
      <c r="Q141" s="202">
        <v>1</v>
      </c>
      <c r="R141" s="202">
        <f>Q141*H141</f>
        <v>1.6799999999999999</v>
      </c>
      <c r="S141" s="202">
        <v>0</v>
      </c>
      <c r="T141" s="203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4" t="s">
        <v>933</v>
      </c>
      <c r="AT141" s="204" t="s">
        <v>439</v>
      </c>
      <c r="AU141" s="204" t="s">
        <v>155</v>
      </c>
      <c r="AY141" s="16" t="s">
        <v>177</v>
      </c>
      <c r="BE141" s="205">
        <f>IF(N141="základná",J141,0)</f>
        <v>0</v>
      </c>
      <c r="BF141" s="205">
        <f>IF(N141="znížená",J141,0)</f>
        <v>0</v>
      </c>
      <c r="BG141" s="205">
        <f>IF(N141="zákl. prenesená",J141,0)</f>
        <v>0</v>
      </c>
      <c r="BH141" s="205">
        <f>IF(N141="zníž. prenesená",J141,0)</f>
        <v>0</v>
      </c>
      <c r="BI141" s="205">
        <f>IF(N141="nulová",J141,0)</f>
        <v>0</v>
      </c>
      <c r="BJ141" s="16" t="s">
        <v>155</v>
      </c>
      <c r="BK141" s="206">
        <f>ROUND(I141*H141,3)</f>
        <v>0</v>
      </c>
      <c r="BL141" s="16" t="s">
        <v>933</v>
      </c>
      <c r="BM141" s="204" t="s">
        <v>4596</v>
      </c>
    </row>
    <row r="142" s="2" customFormat="1" ht="24.15" customHeight="1">
      <c r="A142" s="35"/>
      <c r="B142" s="157"/>
      <c r="C142" s="193" t="s">
        <v>209</v>
      </c>
      <c r="D142" s="193" t="s">
        <v>180</v>
      </c>
      <c r="E142" s="194" t="s">
        <v>4597</v>
      </c>
      <c r="F142" s="195" t="s">
        <v>4598</v>
      </c>
      <c r="G142" s="196" t="s">
        <v>253</v>
      </c>
      <c r="H142" s="197">
        <v>15</v>
      </c>
      <c r="I142" s="198"/>
      <c r="J142" s="197">
        <f>ROUND(I142*H142,3)</f>
        <v>0</v>
      </c>
      <c r="K142" s="199"/>
      <c r="L142" s="36"/>
      <c r="M142" s="200" t="s">
        <v>1</v>
      </c>
      <c r="N142" s="201" t="s">
        <v>40</v>
      </c>
      <c r="O142" s="79"/>
      <c r="P142" s="202">
        <f>O142*H142</f>
        <v>0</v>
      </c>
      <c r="Q142" s="202">
        <v>0</v>
      </c>
      <c r="R142" s="202">
        <f>Q142*H142</f>
        <v>0</v>
      </c>
      <c r="S142" s="202">
        <v>0</v>
      </c>
      <c r="T142" s="203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4" t="s">
        <v>446</v>
      </c>
      <c r="AT142" s="204" t="s">
        <v>180</v>
      </c>
      <c r="AU142" s="204" t="s">
        <v>155</v>
      </c>
      <c r="AY142" s="16" t="s">
        <v>177</v>
      </c>
      <c r="BE142" s="205">
        <f>IF(N142="základná",J142,0)</f>
        <v>0</v>
      </c>
      <c r="BF142" s="205">
        <f>IF(N142="znížená",J142,0)</f>
        <v>0</v>
      </c>
      <c r="BG142" s="205">
        <f>IF(N142="zákl. prenesená",J142,0)</f>
        <v>0</v>
      </c>
      <c r="BH142" s="205">
        <f>IF(N142="zníž. prenesená",J142,0)</f>
        <v>0</v>
      </c>
      <c r="BI142" s="205">
        <f>IF(N142="nulová",J142,0)</f>
        <v>0</v>
      </c>
      <c r="BJ142" s="16" t="s">
        <v>155</v>
      </c>
      <c r="BK142" s="206">
        <f>ROUND(I142*H142,3)</f>
        <v>0</v>
      </c>
      <c r="BL142" s="16" t="s">
        <v>446</v>
      </c>
      <c r="BM142" s="204" t="s">
        <v>4599</v>
      </c>
    </row>
    <row r="143" s="2" customFormat="1" ht="24.15" customHeight="1">
      <c r="A143" s="35"/>
      <c r="B143" s="157"/>
      <c r="C143" s="212" t="s">
        <v>178</v>
      </c>
      <c r="D143" s="212" t="s">
        <v>439</v>
      </c>
      <c r="E143" s="213" t="s">
        <v>4600</v>
      </c>
      <c r="F143" s="214" t="s">
        <v>4601</v>
      </c>
      <c r="G143" s="215" t="s">
        <v>253</v>
      </c>
      <c r="H143" s="216">
        <v>15</v>
      </c>
      <c r="I143" s="217"/>
      <c r="J143" s="216">
        <f>ROUND(I143*H143,3)</f>
        <v>0</v>
      </c>
      <c r="K143" s="218"/>
      <c r="L143" s="219"/>
      <c r="M143" s="220" t="s">
        <v>1</v>
      </c>
      <c r="N143" s="221" t="s">
        <v>40</v>
      </c>
      <c r="O143" s="79"/>
      <c r="P143" s="202">
        <f>O143*H143</f>
        <v>0</v>
      </c>
      <c r="Q143" s="202">
        <v>0.00021000000000000001</v>
      </c>
      <c r="R143" s="202">
        <f>Q143*H143</f>
        <v>0.00315</v>
      </c>
      <c r="S143" s="202">
        <v>0</v>
      </c>
      <c r="T143" s="203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4" t="s">
        <v>933</v>
      </c>
      <c r="AT143" s="204" t="s">
        <v>439</v>
      </c>
      <c r="AU143" s="204" t="s">
        <v>155</v>
      </c>
      <c r="AY143" s="16" t="s">
        <v>177</v>
      </c>
      <c r="BE143" s="205">
        <f>IF(N143="základná",J143,0)</f>
        <v>0</v>
      </c>
      <c r="BF143" s="205">
        <f>IF(N143="znížená",J143,0)</f>
        <v>0</v>
      </c>
      <c r="BG143" s="205">
        <f>IF(N143="zákl. prenesená",J143,0)</f>
        <v>0</v>
      </c>
      <c r="BH143" s="205">
        <f>IF(N143="zníž. prenesená",J143,0)</f>
        <v>0</v>
      </c>
      <c r="BI143" s="205">
        <f>IF(N143="nulová",J143,0)</f>
        <v>0</v>
      </c>
      <c r="BJ143" s="16" t="s">
        <v>155</v>
      </c>
      <c r="BK143" s="206">
        <f>ROUND(I143*H143,3)</f>
        <v>0</v>
      </c>
      <c r="BL143" s="16" t="s">
        <v>933</v>
      </c>
      <c r="BM143" s="204" t="s">
        <v>4602</v>
      </c>
    </row>
    <row r="144" s="2" customFormat="1" ht="33" customHeight="1">
      <c r="A144" s="35"/>
      <c r="B144" s="157"/>
      <c r="C144" s="193" t="s">
        <v>111</v>
      </c>
      <c r="D144" s="193" t="s">
        <v>180</v>
      </c>
      <c r="E144" s="194" t="s">
        <v>4603</v>
      </c>
      <c r="F144" s="195" t="s">
        <v>4604</v>
      </c>
      <c r="G144" s="196" t="s">
        <v>253</v>
      </c>
      <c r="H144" s="197">
        <v>15</v>
      </c>
      <c r="I144" s="198"/>
      <c r="J144" s="197">
        <f>ROUND(I144*H144,3)</f>
        <v>0</v>
      </c>
      <c r="K144" s="199"/>
      <c r="L144" s="36"/>
      <c r="M144" s="200" t="s">
        <v>1</v>
      </c>
      <c r="N144" s="201" t="s">
        <v>40</v>
      </c>
      <c r="O144" s="79"/>
      <c r="P144" s="202">
        <f>O144*H144</f>
        <v>0</v>
      </c>
      <c r="Q144" s="202">
        <v>0</v>
      </c>
      <c r="R144" s="202">
        <f>Q144*H144</f>
        <v>0</v>
      </c>
      <c r="S144" s="202">
        <v>0</v>
      </c>
      <c r="T144" s="203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4" t="s">
        <v>446</v>
      </c>
      <c r="AT144" s="204" t="s">
        <v>180</v>
      </c>
      <c r="AU144" s="204" t="s">
        <v>155</v>
      </c>
      <c r="AY144" s="16" t="s">
        <v>177</v>
      </c>
      <c r="BE144" s="205">
        <f>IF(N144="základná",J144,0)</f>
        <v>0</v>
      </c>
      <c r="BF144" s="205">
        <f>IF(N144="znížená",J144,0)</f>
        <v>0</v>
      </c>
      <c r="BG144" s="205">
        <f>IF(N144="zákl. prenesená",J144,0)</f>
        <v>0</v>
      </c>
      <c r="BH144" s="205">
        <f>IF(N144="zníž. prenesená",J144,0)</f>
        <v>0</v>
      </c>
      <c r="BI144" s="205">
        <f>IF(N144="nulová",J144,0)</f>
        <v>0</v>
      </c>
      <c r="BJ144" s="16" t="s">
        <v>155</v>
      </c>
      <c r="BK144" s="206">
        <f>ROUND(I144*H144,3)</f>
        <v>0</v>
      </c>
      <c r="BL144" s="16" t="s">
        <v>446</v>
      </c>
      <c r="BM144" s="204" t="s">
        <v>4605</v>
      </c>
    </row>
    <row r="145" s="12" customFormat="1" ht="25.92" customHeight="1">
      <c r="A145" s="12"/>
      <c r="B145" s="180"/>
      <c r="C145" s="12"/>
      <c r="D145" s="181" t="s">
        <v>73</v>
      </c>
      <c r="E145" s="182" t="s">
        <v>1321</v>
      </c>
      <c r="F145" s="182" t="s">
        <v>2375</v>
      </c>
      <c r="G145" s="12"/>
      <c r="H145" s="12"/>
      <c r="I145" s="183"/>
      <c r="J145" s="184">
        <f>BK145</f>
        <v>0</v>
      </c>
      <c r="K145" s="12"/>
      <c r="L145" s="180"/>
      <c r="M145" s="185"/>
      <c r="N145" s="186"/>
      <c r="O145" s="186"/>
      <c r="P145" s="187">
        <f>SUM(P146:P147)</f>
        <v>0</v>
      </c>
      <c r="Q145" s="186"/>
      <c r="R145" s="187">
        <f>SUM(R146:R147)</f>
        <v>0</v>
      </c>
      <c r="S145" s="186"/>
      <c r="T145" s="188">
        <f>SUM(T146:T147)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81" t="s">
        <v>184</v>
      </c>
      <c r="AT145" s="189" t="s">
        <v>73</v>
      </c>
      <c r="AU145" s="189" t="s">
        <v>74</v>
      </c>
      <c r="AY145" s="181" t="s">
        <v>177</v>
      </c>
      <c r="BK145" s="190">
        <f>SUM(BK146:BK147)</f>
        <v>0</v>
      </c>
    </row>
    <row r="146" s="2" customFormat="1" ht="24.15" customHeight="1">
      <c r="A146" s="35"/>
      <c r="B146" s="157"/>
      <c r="C146" s="193" t="s">
        <v>114</v>
      </c>
      <c r="D146" s="193" t="s">
        <v>180</v>
      </c>
      <c r="E146" s="194" t="s">
        <v>3659</v>
      </c>
      <c r="F146" s="195" t="s">
        <v>4606</v>
      </c>
      <c r="G146" s="196" t="s">
        <v>750</v>
      </c>
      <c r="H146" s="197">
        <v>20</v>
      </c>
      <c r="I146" s="198"/>
      <c r="J146" s="197">
        <f>ROUND(I146*H146,3)</f>
        <v>0</v>
      </c>
      <c r="K146" s="199"/>
      <c r="L146" s="36"/>
      <c r="M146" s="200" t="s">
        <v>1</v>
      </c>
      <c r="N146" s="201" t="s">
        <v>40</v>
      </c>
      <c r="O146" s="79"/>
      <c r="P146" s="202">
        <f>O146*H146</f>
        <v>0</v>
      </c>
      <c r="Q146" s="202">
        <v>0</v>
      </c>
      <c r="R146" s="202">
        <f>Q146*H146</f>
        <v>0</v>
      </c>
      <c r="S146" s="202">
        <v>0</v>
      </c>
      <c r="T146" s="203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4" t="s">
        <v>2378</v>
      </c>
      <c r="AT146" s="204" t="s">
        <v>180</v>
      </c>
      <c r="AU146" s="204" t="s">
        <v>82</v>
      </c>
      <c r="AY146" s="16" t="s">
        <v>177</v>
      </c>
      <c r="BE146" s="205">
        <f>IF(N146="základná",J146,0)</f>
        <v>0</v>
      </c>
      <c r="BF146" s="205">
        <f>IF(N146="znížená",J146,0)</f>
        <v>0</v>
      </c>
      <c r="BG146" s="205">
        <f>IF(N146="zákl. prenesená",J146,0)</f>
        <v>0</v>
      </c>
      <c r="BH146" s="205">
        <f>IF(N146="zníž. prenesená",J146,0)</f>
        <v>0</v>
      </c>
      <c r="BI146" s="205">
        <f>IF(N146="nulová",J146,0)</f>
        <v>0</v>
      </c>
      <c r="BJ146" s="16" t="s">
        <v>155</v>
      </c>
      <c r="BK146" s="206">
        <f>ROUND(I146*H146,3)</f>
        <v>0</v>
      </c>
      <c r="BL146" s="16" t="s">
        <v>2378</v>
      </c>
      <c r="BM146" s="204" t="s">
        <v>4607</v>
      </c>
    </row>
    <row r="147" s="2" customFormat="1" ht="16.5" customHeight="1">
      <c r="A147" s="35"/>
      <c r="B147" s="157"/>
      <c r="C147" s="193" t="s">
        <v>117</v>
      </c>
      <c r="D147" s="193" t="s">
        <v>180</v>
      </c>
      <c r="E147" s="194" t="s">
        <v>2376</v>
      </c>
      <c r="F147" s="195" t="s">
        <v>4608</v>
      </c>
      <c r="G147" s="196" t="s">
        <v>750</v>
      </c>
      <c r="H147" s="197">
        <v>20</v>
      </c>
      <c r="I147" s="198"/>
      <c r="J147" s="197">
        <f>ROUND(I147*H147,3)</f>
        <v>0</v>
      </c>
      <c r="K147" s="199"/>
      <c r="L147" s="36"/>
      <c r="M147" s="200" t="s">
        <v>1</v>
      </c>
      <c r="N147" s="201" t="s">
        <v>40</v>
      </c>
      <c r="O147" s="79"/>
      <c r="P147" s="202">
        <f>O147*H147</f>
        <v>0</v>
      </c>
      <c r="Q147" s="202">
        <v>0</v>
      </c>
      <c r="R147" s="202">
        <f>Q147*H147</f>
        <v>0</v>
      </c>
      <c r="S147" s="202">
        <v>0</v>
      </c>
      <c r="T147" s="203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4" t="s">
        <v>2378</v>
      </c>
      <c r="AT147" s="204" t="s">
        <v>180</v>
      </c>
      <c r="AU147" s="204" t="s">
        <v>82</v>
      </c>
      <c r="AY147" s="16" t="s">
        <v>177</v>
      </c>
      <c r="BE147" s="205">
        <f>IF(N147="základná",J147,0)</f>
        <v>0</v>
      </c>
      <c r="BF147" s="205">
        <f>IF(N147="znížená",J147,0)</f>
        <v>0</v>
      </c>
      <c r="BG147" s="205">
        <f>IF(N147="zákl. prenesená",J147,0)</f>
        <v>0</v>
      </c>
      <c r="BH147" s="205">
        <f>IF(N147="zníž. prenesená",J147,0)</f>
        <v>0</v>
      </c>
      <c r="BI147" s="205">
        <f>IF(N147="nulová",J147,0)</f>
        <v>0</v>
      </c>
      <c r="BJ147" s="16" t="s">
        <v>155</v>
      </c>
      <c r="BK147" s="206">
        <f>ROUND(I147*H147,3)</f>
        <v>0</v>
      </c>
      <c r="BL147" s="16" t="s">
        <v>2378</v>
      </c>
      <c r="BM147" s="204" t="s">
        <v>4609</v>
      </c>
    </row>
    <row r="148" s="12" customFormat="1" ht="25.92" customHeight="1">
      <c r="A148" s="12"/>
      <c r="B148" s="180"/>
      <c r="C148" s="12"/>
      <c r="D148" s="181" t="s">
        <v>73</v>
      </c>
      <c r="E148" s="182" t="s">
        <v>154</v>
      </c>
      <c r="F148" s="182" t="s">
        <v>1322</v>
      </c>
      <c r="G148" s="12"/>
      <c r="H148" s="12"/>
      <c r="I148" s="183"/>
      <c r="J148" s="184">
        <f>BK148</f>
        <v>0</v>
      </c>
      <c r="K148" s="12"/>
      <c r="L148" s="180"/>
      <c r="M148" s="185"/>
      <c r="N148" s="186"/>
      <c r="O148" s="186"/>
      <c r="P148" s="187">
        <f>SUM(P149:P156)</f>
        <v>0</v>
      </c>
      <c r="Q148" s="186"/>
      <c r="R148" s="187">
        <f>SUM(R149:R156)</f>
        <v>0</v>
      </c>
      <c r="S148" s="186"/>
      <c r="T148" s="188">
        <f>SUM(T149:T156)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81" t="s">
        <v>197</v>
      </c>
      <c r="AT148" s="189" t="s">
        <v>73</v>
      </c>
      <c r="AU148" s="189" t="s">
        <v>74</v>
      </c>
      <c r="AY148" s="181" t="s">
        <v>177</v>
      </c>
      <c r="BK148" s="190">
        <f>SUM(BK149:BK156)</f>
        <v>0</v>
      </c>
    </row>
    <row r="149" s="2" customFormat="1" ht="16.5" customHeight="1">
      <c r="A149" s="35"/>
      <c r="B149" s="157"/>
      <c r="C149" s="193" t="s">
        <v>120</v>
      </c>
      <c r="D149" s="193" t="s">
        <v>180</v>
      </c>
      <c r="E149" s="194" t="s">
        <v>1324</v>
      </c>
      <c r="F149" s="195" t="s">
        <v>1</v>
      </c>
      <c r="G149" s="196" t="s">
        <v>1302</v>
      </c>
      <c r="H149" s="197">
        <v>0</v>
      </c>
      <c r="I149" s="198"/>
      <c r="J149" s="197">
        <f>ROUND(I149*H149,3)</f>
        <v>0</v>
      </c>
      <c r="K149" s="199"/>
      <c r="L149" s="36"/>
      <c r="M149" s="200" t="s">
        <v>1</v>
      </c>
      <c r="N149" s="201" t="s">
        <v>40</v>
      </c>
      <c r="O149" s="79"/>
      <c r="P149" s="202">
        <f>O149*H149</f>
        <v>0</v>
      </c>
      <c r="Q149" s="202">
        <v>0</v>
      </c>
      <c r="R149" s="202">
        <f>Q149*H149</f>
        <v>0</v>
      </c>
      <c r="S149" s="202">
        <v>0</v>
      </c>
      <c r="T149" s="203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4" t="s">
        <v>1303</v>
      </c>
      <c r="AT149" s="204" t="s">
        <v>180</v>
      </c>
      <c r="AU149" s="204" t="s">
        <v>82</v>
      </c>
      <c r="AY149" s="16" t="s">
        <v>177</v>
      </c>
      <c r="BE149" s="205">
        <f>IF(N149="základná",J149,0)</f>
        <v>0</v>
      </c>
      <c r="BF149" s="205">
        <f>IF(N149="znížená",J149,0)</f>
        <v>0</v>
      </c>
      <c r="BG149" s="205">
        <f>IF(N149="zákl. prenesená",J149,0)</f>
        <v>0</v>
      </c>
      <c r="BH149" s="205">
        <f>IF(N149="zníž. prenesená",J149,0)</f>
        <v>0</v>
      </c>
      <c r="BI149" s="205">
        <f>IF(N149="nulová",J149,0)</f>
        <v>0</v>
      </c>
      <c r="BJ149" s="16" t="s">
        <v>155</v>
      </c>
      <c r="BK149" s="206">
        <f>ROUND(I149*H149,3)</f>
        <v>0</v>
      </c>
      <c r="BL149" s="16" t="s">
        <v>1303</v>
      </c>
      <c r="BM149" s="204" t="s">
        <v>4610</v>
      </c>
    </row>
    <row r="150" s="2" customFormat="1" ht="16.5" customHeight="1">
      <c r="A150" s="35"/>
      <c r="B150" s="157"/>
      <c r="C150" s="193" t="s">
        <v>123</v>
      </c>
      <c r="D150" s="193" t="s">
        <v>180</v>
      </c>
      <c r="E150" s="194" t="s">
        <v>1324</v>
      </c>
      <c r="F150" s="195" t="s">
        <v>1</v>
      </c>
      <c r="G150" s="196" t="s">
        <v>1302</v>
      </c>
      <c r="H150" s="197">
        <v>0</v>
      </c>
      <c r="I150" s="198"/>
      <c r="J150" s="197">
        <f>ROUND(I150*H150,3)</f>
        <v>0</v>
      </c>
      <c r="K150" s="199"/>
      <c r="L150" s="36"/>
      <c r="M150" s="200" t="s">
        <v>1</v>
      </c>
      <c r="N150" s="201" t="s">
        <v>40</v>
      </c>
      <c r="O150" s="79"/>
      <c r="P150" s="202">
        <f>O150*H150</f>
        <v>0</v>
      </c>
      <c r="Q150" s="202">
        <v>0</v>
      </c>
      <c r="R150" s="202">
        <f>Q150*H150</f>
        <v>0</v>
      </c>
      <c r="S150" s="202">
        <v>0</v>
      </c>
      <c r="T150" s="203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4" t="s">
        <v>1303</v>
      </c>
      <c r="AT150" s="204" t="s">
        <v>180</v>
      </c>
      <c r="AU150" s="204" t="s">
        <v>82</v>
      </c>
      <c r="AY150" s="16" t="s">
        <v>177</v>
      </c>
      <c r="BE150" s="205">
        <f>IF(N150="základná",J150,0)</f>
        <v>0</v>
      </c>
      <c r="BF150" s="205">
        <f>IF(N150="znížená",J150,0)</f>
        <v>0</v>
      </c>
      <c r="BG150" s="205">
        <f>IF(N150="zákl. prenesená",J150,0)</f>
        <v>0</v>
      </c>
      <c r="BH150" s="205">
        <f>IF(N150="zníž. prenesená",J150,0)</f>
        <v>0</v>
      </c>
      <c r="BI150" s="205">
        <f>IF(N150="nulová",J150,0)</f>
        <v>0</v>
      </c>
      <c r="BJ150" s="16" t="s">
        <v>155</v>
      </c>
      <c r="BK150" s="206">
        <f>ROUND(I150*H150,3)</f>
        <v>0</v>
      </c>
      <c r="BL150" s="16" t="s">
        <v>1303</v>
      </c>
      <c r="BM150" s="204" t="s">
        <v>4611</v>
      </c>
    </row>
    <row r="151" s="2" customFormat="1" ht="16.5" customHeight="1">
      <c r="A151" s="35"/>
      <c r="B151" s="157"/>
      <c r="C151" s="193" t="s">
        <v>231</v>
      </c>
      <c r="D151" s="193" t="s">
        <v>180</v>
      </c>
      <c r="E151" s="194" t="s">
        <v>1324</v>
      </c>
      <c r="F151" s="195" t="s">
        <v>1</v>
      </c>
      <c r="G151" s="196" t="s">
        <v>1302</v>
      </c>
      <c r="H151" s="197">
        <v>0</v>
      </c>
      <c r="I151" s="198"/>
      <c r="J151" s="197">
        <f>ROUND(I151*H151,3)</f>
        <v>0</v>
      </c>
      <c r="K151" s="199"/>
      <c r="L151" s="36"/>
      <c r="M151" s="200" t="s">
        <v>1</v>
      </c>
      <c r="N151" s="201" t="s">
        <v>40</v>
      </c>
      <c r="O151" s="79"/>
      <c r="P151" s="202">
        <f>O151*H151</f>
        <v>0</v>
      </c>
      <c r="Q151" s="202">
        <v>0</v>
      </c>
      <c r="R151" s="202">
        <f>Q151*H151</f>
        <v>0</v>
      </c>
      <c r="S151" s="202">
        <v>0</v>
      </c>
      <c r="T151" s="203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4" t="s">
        <v>1303</v>
      </c>
      <c r="AT151" s="204" t="s">
        <v>180</v>
      </c>
      <c r="AU151" s="204" t="s">
        <v>82</v>
      </c>
      <c r="AY151" s="16" t="s">
        <v>177</v>
      </c>
      <c r="BE151" s="205">
        <f>IF(N151="základná",J151,0)</f>
        <v>0</v>
      </c>
      <c r="BF151" s="205">
        <f>IF(N151="znížená",J151,0)</f>
        <v>0</v>
      </c>
      <c r="BG151" s="205">
        <f>IF(N151="zákl. prenesená",J151,0)</f>
        <v>0</v>
      </c>
      <c r="BH151" s="205">
        <f>IF(N151="zníž. prenesená",J151,0)</f>
        <v>0</v>
      </c>
      <c r="BI151" s="205">
        <f>IF(N151="nulová",J151,0)</f>
        <v>0</v>
      </c>
      <c r="BJ151" s="16" t="s">
        <v>155</v>
      </c>
      <c r="BK151" s="206">
        <f>ROUND(I151*H151,3)</f>
        <v>0</v>
      </c>
      <c r="BL151" s="16" t="s">
        <v>1303</v>
      </c>
      <c r="BM151" s="204" t="s">
        <v>4612</v>
      </c>
    </row>
    <row r="152" s="2" customFormat="1" ht="16.5" customHeight="1">
      <c r="A152" s="35"/>
      <c r="B152" s="157"/>
      <c r="C152" s="193" t="s">
        <v>235</v>
      </c>
      <c r="D152" s="193" t="s">
        <v>180</v>
      </c>
      <c r="E152" s="194" t="s">
        <v>1324</v>
      </c>
      <c r="F152" s="195" t="s">
        <v>1</v>
      </c>
      <c r="G152" s="196" t="s">
        <v>1302</v>
      </c>
      <c r="H152" s="197">
        <v>0</v>
      </c>
      <c r="I152" s="198"/>
      <c r="J152" s="197">
        <f>ROUND(I152*H152,3)</f>
        <v>0</v>
      </c>
      <c r="K152" s="199"/>
      <c r="L152" s="36"/>
      <c r="M152" s="200" t="s">
        <v>1</v>
      </c>
      <c r="N152" s="201" t="s">
        <v>40</v>
      </c>
      <c r="O152" s="79"/>
      <c r="P152" s="202">
        <f>O152*H152</f>
        <v>0</v>
      </c>
      <c r="Q152" s="202">
        <v>0</v>
      </c>
      <c r="R152" s="202">
        <f>Q152*H152</f>
        <v>0</v>
      </c>
      <c r="S152" s="202">
        <v>0</v>
      </c>
      <c r="T152" s="203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4" t="s">
        <v>1303</v>
      </c>
      <c r="AT152" s="204" t="s">
        <v>180</v>
      </c>
      <c r="AU152" s="204" t="s">
        <v>82</v>
      </c>
      <c r="AY152" s="16" t="s">
        <v>177</v>
      </c>
      <c r="BE152" s="205">
        <f>IF(N152="základná",J152,0)</f>
        <v>0</v>
      </c>
      <c r="BF152" s="205">
        <f>IF(N152="znížená",J152,0)</f>
        <v>0</v>
      </c>
      <c r="BG152" s="205">
        <f>IF(N152="zákl. prenesená",J152,0)</f>
        <v>0</v>
      </c>
      <c r="BH152" s="205">
        <f>IF(N152="zníž. prenesená",J152,0)</f>
        <v>0</v>
      </c>
      <c r="BI152" s="205">
        <f>IF(N152="nulová",J152,0)</f>
        <v>0</v>
      </c>
      <c r="BJ152" s="16" t="s">
        <v>155</v>
      </c>
      <c r="BK152" s="206">
        <f>ROUND(I152*H152,3)</f>
        <v>0</v>
      </c>
      <c r="BL152" s="16" t="s">
        <v>1303</v>
      </c>
      <c r="BM152" s="204" t="s">
        <v>4613</v>
      </c>
    </row>
    <row r="153" s="2" customFormat="1" ht="16.5" customHeight="1">
      <c r="A153" s="35"/>
      <c r="B153" s="157"/>
      <c r="C153" s="193" t="s">
        <v>239</v>
      </c>
      <c r="D153" s="193" t="s">
        <v>180</v>
      </c>
      <c r="E153" s="194" t="s">
        <v>1333</v>
      </c>
      <c r="F153" s="195" t="s">
        <v>1</v>
      </c>
      <c r="G153" s="196" t="s">
        <v>1302</v>
      </c>
      <c r="H153" s="197">
        <v>0</v>
      </c>
      <c r="I153" s="198"/>
      <c r="J153" s="197">
        <f>ROUND(I153*H153,3)</f>
        <v>0</v>
      </c>
      <c r="K153" s="199"/>
      <c r="L153" s="36"/>
      <c r="M153" s="200" t="s">
        <v>1</v>
      </c>
      <c r="N153" s="201" t="s">
        <v>40</v>
      </c>
      <c r="O153" s="79"/>
      <c r="P153" s="202">
        <f>O153*H153</f>
        <v>0</v>
      </c>
      <c r="Q153" s="202">
        <v>0</v>
      </c>
      <c r="R153" s="202">
        <f>Q153*H153</f>
        <v>0</v>
      </c>
      <c r="S153" s="202">
        <v>0</v>
      </c>
      <c r="T153" s="203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4" t="s">
        <v>1303</v>
      </c>
      <c r="AT153" s="204" t="s">
        <v>180</v>
      </c>
      <c r="AU153" s="204" t="s">
        <v>82</v>
      </c>
      <c r="AY153" s="16" t="s">
        <v>177</v>
      </c>
      <c r="BE153" s="205">
        <f>IF(N153="základná",J153,0)</f>
        <v>0</v>
      </c>
      <c r="BF153" s="205">
        <f>IF(N153="znížená",J153,0)</f>
        <v>0</v>
      </c>
      <c r="BG153" s="205">
        <f>IF(N153="zákl. prenesená",J153,0)</f>
        <v>0</v>
      </c>
      <c r="BH153" s="205">
        <f>IF(N153="zníž. prenesená",J153,0)</f>
        <v>0</v>
      </c>
      <c r="BI153" s="205">
        <f>IF(N153="nulová",J153,0)</f>
        <v>0</v>
      </c>
      <c r="BJ153" s="16" t="s">
        <v>155</v>
      </c>
      <c r="BK153" s="206">
        <f>ROUND(I153*H153,3)</f>
        <v>0</v>
      </c>
      <c r="BL153" s="16" t="s">
        <v>1303</v>
      </c>
      <c r="BM153" s="204" t="s">
        <v>4614</v>
      </c>
    </row>
    <row r="154" s="2" customFormat="1" ht="16.5" customHeight="1">
      <c r="A154" s="35"/>
      <c r="B154" s="157"/>
      <c r="C154" s="193" t="s">
        <v>243</v>
      </c>
      <c r="D154" s="193" t="s">
        <v>180</v>
      </c>
      <c r="E154" s="194" t="s">
        <v>1333</v>
      </c>
      <c r="F154" s="195" t="s">
        <v>1</v>
      </c>
      <c r="G154" s="196" t="s">
        <v>1302</v>
      </c>
      <c r="H154" s="197">
        <v>0</v>
      </c>
      <c r="I154" s="198"/>
      <c r="J154" s="197">
        <f>ROUND(I154*H154,3)</f>
        <v>0</v>
      </c>
      <c r="K154" s="199"/>
      <c r="L154" s="36"/>
      <c r="M154" s="200" t="s">
        <v>1</v>
      </c>
      <c r="N154" s="201" t="s">
        <v>40</v>
      </c>
      <c r="O154" s="79"/>
      <c r="P154" s="202">
        <f>O154*H154</f>
        <v>0</v>
      </c>
      <c r="Q154" s="202">
        <v>0</v>
      </c>
      <c r="R154" s="202">
        <f>Q154*H154</f>
        <v>0</v>
      </c>
      <c r="S154" s="202">
        <v>0</v>
      </c>
      <c r="T154" s="203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4" t="s">
        <v>1303</v>
      </c>
      <c r="AT154" s="204" t="s">
        <v>180</v>
      </c>
      <c r="AU154" s="204" t="s">
        <v>82</v>
      </c>
      <c r="AY154" s="16" t="s">
        <v>177</v>
      </c>
      <c r="BE154" s="205">
        <f>IF(N154="základná",J154,0)</f>
        <v>0</v>
      </c>
      <c r="BF154" s="205">
        <f>IF(N154="znížená",J154,0)</f>
        <v>0</v>
      </c>
      <c r="BG154" s="205">
        <f>IF(N154="zákl. prenesená",J154,0)</f>
        <v>0</v>
      </c>
      <c r="BH154" s="205">
        <f>IF(N154="zníž. prenesená",J154,0)</f>
        <v>0</v>
      </c>
      <c r="BI154" s="205">
        <f>IF(N154="nulová",J154,0)</f>
        <v>0</v>
      </c>
      <c r="BJ154" s="16" t="s">
        <v>155</v>
      </c>
      <c r="BK154" s="206">
        <f>ROUND(I154*H154,3)</f>
        <v>0</v>
      </c>
      <c r="BL154" s="16" t="s">
        <v>1303</v>
      </c>
      <c r="BM154" s="204" t="s">
        <v>4615</v>
      </c>
    </row>
    <row r="155" s="2" customFormat="1" ht="16.5" customHeight="1">
      <c r="A155" s="35"/>
      <c r="B155" s="157"/>
      <c r="C155" s="193" t="s">
        <v>247</v>
      </c>
      <c r="D155" s="193" t="s">
        <v>180</v>
      </c>
      <c r="E155" s="194" t="s">
        <v>1333</v>
      </c>
      <c r="F155" s="195" t="s">
        <v>1</v>
      </c>
      <c r="G155" s="196" t="s">
        <v>1302</v>
      </c>
      <c r="H155" s="197">
        <v>0</v>
      </c>
      <c r="I155" s="198"/>
      <c r="J155" s="197">
        <f>ROUND(I155*H155,3)</f>
        <v>0</v>
      </c>
      <c r="K155" s="199"/>
      <c r="L155" s="36"/>
      <c r="M155" s="200" t="s">
        <v>1</v>
      </c>
      <c r="N155" s="201" t="s">
        <v>40</v>
      </c>
      <c r="O155" s="79"/>
      <c r="P155" s="202">
        <f>O155*H155</f>
        <v>0</v>
      </c>
      <c r="Q155" s="202">
        <v>0</v>
      </c>
      <c r="R155" s="202">
        <f>Q155*H155</f>
        <v>0</v>
      </c>
      <c r="S155" s="202">
        <v>0</v>
      </c>
      <c r="T155" s="203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4" t="s">
        <v>1303</v>
      </c>
      <c r="AT155" s="204" t="s">
        <v>180</v>
      </c>
      <c r="AU155" s="204" t="s">
        <v>82</v>
      </c>
      <c r="AY155" s="16" t="s">
        <v>177</v>
      </c>
      <c r="BE155" s="205">
        <f>IF(N155="základná",J155,0)</f>
        <v>0</v>
      </c>
      <c r="BF155" s="205">
        <f>IF(N155="znížená",J155,0)</f>
        <v>0</v>
      </c>
      <c r="BG155" s="205">
        <f>IF(N155="zákl. prenesená",J155,0)</f>
        <v>0</v>
      </c>
      <c r="BH155" s="205">
        <f>IF(N155="zníž. prenesená",J155,0)</f>
        <v>0</v>
      </c>
      <c r="BI155" s="205">
        <f>IF(N155="nulová",J155,0)</f>
        <v>0</v>
      </c>
      <c r="BJ155" s="16" t="s">
        <v>155</v>
      </c>
      <c r="BK155" s="206">
        <f>ROUND(I155*H155,3)</f>
        <v>0</v>
      </c>
      <c r="BL155" s="16" t="s">
        <v>1303</v>
      </c>
      <c r="BM155" s="204" t="s">
        <v>4616</v>
      </c>
    </row>
    <row r="156" s="2" customFormat="1" ht="16.5" customHeight="1">
      <c r="A156" s="35"/>
      <c r="B156" s="157"/>
      <c r="C156" s="193" t="s">
        <v>7</v>
      </c>
      <c r="D156" s="193" t="s">
        <v>180</v>
      </c>
      <c r="E156" s="194" t="s">
        <v>1333</v>
      </c>
      <c r="F156" s="195" t="s">
        <v>1</v>
      </c>
      <c r="G156" s="196" t="s">
        <v>1302</v>
      </c>
      <c r="H156" s="197">
        <v>0</v>
      </c>
      <c r="I156" s="198"/>
      <c r="J156" s="197">
        <f>ROUND(I156*H156,3)</f>
        <v>0</v>
      </c>
      <c r="K156" s="199"/>
      <c r="L156" s="36"/>
      <c r="M156" s="207" t="s">
        <v>1</v>
      </c>
      <c r="N156" s="208" t="s">
        <v>40</v>
      </c>
      <c r="O156" s="209"/>
      <c r="P156" s="210">
        <f>O156*H156</f>
        <v>0</v>
      </c>
      <c r="Q156" s="210">
        <v>0</v>
      </c>
      <c r="R156" s="210">
        <f>Q156*H156</f>
        <v>0</v>
      </c>
      <c r="S156" s="210">
        <v>0</v>
      </c>
      <c r="T156" s="211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4" t="s">
        <v>1303</v>
      </c>
      <c r="AT156" s="204" t="s">
        <v>180</v>
      </c>
      <c r="AU156" s="204" t="s">
        <v>82</v>
      </c>
      <c r="AY156" s="16" t="s">
        <v>177</v>
      </c>
      <c r="BE156" s="205">
        <f>IF(N156="základná",J156,0)</f>
        <v>0</v>
      </c>
      <c r="BF156" s="205">
        <f>IF(N156="znížená",J156,0)</f>
        <v>0</v>
      </c>
      <c r="BG156" s="205">
        <f>IF(N156="zákl. prenesená",J156,0)</f>
        <v>0</v>
      </c>
      <c r="BH156" s="205">
        <f>IF(N156="zníž. prenesená",J156,0)</f>
        <v>0</v>
      </c>
      <c r="BI156" s="205">
        <f>IF(N156="nulová",J156,0)</f>
        <v>0</v>
      </c>
      <c r="BJ156" s="16" t="s">
        <v>155</v>
      </c>
      <c r="BK156" s="206">
        <f>ROUND(I156*H156,3)</f>
        <v>0</v>
      </c>
      <c r="BL156" s="16" t="s">
        <v>1303</v>
      </c>
      <c r="BM156" s="204" t="s">
        <v>4617</v>
      </c>
    </row>
    <row r="157" s="2" customFormat="1" ht="6.96" customHeight="1">
      <c r="A157" s="35"/>
      <c r="B157" s="62"/>
      <c r="C157" s="63"/>
      <c r="D157" s="63"/>
      <c r="E157" s="63"/>
      <c r="F157" s="63"/>
      <c r="G157" s="63"/>
      <c r="H157" s="63"/>
      <c r="I157" s="63"/>
      <c r="J157" s="63"/>
      <c r="K157" s="63"/>
      <c r="L157" s="36"/>
      <c r="M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</row>
  </sheetData>
  <autoFilter ref="C130:K156"/>
  <mergeCells count="14">
    <mergeCell ref="E7:H7"/>
    <mergeCell ref="E9:H9"/>
    <mergeCell ref="E18:H18"/>
    <mergeCell ref="E27:H27"/>
    <mergeCell ref="E85:H85"/>
    <mergeCell ref="E87:H87"/>
    <mergeCell ref="D105:F105"/>
    <mergeCell ref="D106:F106"/>
    <mergeCell ref="D107:F107"/>
    <mergeCell ref="D108:F108"/>
    <mergeCell ref="D109:F109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5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122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="1" customFormat="1" ht="24.96" customHeight="1">
      <c r="B4" s="19"/>
      <c r="D4" s="20" t="s">
        <v>126</v>
      </c>
      <c r="L4" s="19"/>
      <c r="M4" s="122" t="s">
        <v>9</v>
      </c>
      <c r="AT4" s="16" t="s">
        <v>3</v>
      </c>
    </row>
    <row r="5" s="1" customFormat="1" ht="6.96" customHeight="1">
      <c r="B5" s="19"/>
      <c r="L5" s="19"/>
    </row>
    <row r="6" s="1" customFormat="1" ht="12" customHeight="1">
      <c r="B6" s="19"/>
      <c r="D6" s="29" t="s">
        <v>14</v>
      </c>
      <c r="L6" s="19"/>
    </row>
    <row r="7" s="1" customFormat="1" ht="16.5" customHeight="1">
      <c r="B7" s="19"/>
      <c r="E7" s="123" t="str">
        <f>'Rekapitulácia stavby'!K6</f>
        <v xml:space="preserve">Športová hala Angels Aréna  Rekonštrukcia a Modernizácia</v>
      </c>
      <c r="F7" s="29"/>
      <c r="G7" s="29"/>
      <c r="H7" s="29"/>
      <c r="L7" s="19"/>
    </row>
    <row r="8" s="2" customFormat="1" ht="12" customHeight="1">
      <c r="A8" s="35"/>
      <c r="B8" s="36"/>
      <c r="C8" s="35"/>
      <c r="D8" s="29" t="s">
        <v>127</v>
      </c>
      <c r="E8" s="35"/>
      <c r="F8" s="35"/>
      <c r="G8" s="35"/>
      <c r="H8" s="35"/>
      <c r="I8" s="35"/>
      <c r="J8" s="35"/>
      <c r="K8" s="35"/>
      <c r="L8" s="5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36"/>
      <c r="C9" s="35"/>
      <c r="D9" s="35"/>
      <c r="E9" s="69" t="s">
        <v>4618</v>
      </c>
      <c r="F9" s="35"/>
      <c r="G9" s="35"/>
      <c r="H9" s="35"/>
      <c r="I9" s="35"/>
      <c r="J9" s="35"/>
      <c r="K9" s="35"/>
      <c r="L9" s="5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5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36"/>
      <c r="C11" s="35"/>
      <c r="D11" s="29" t="s">
        <v>16</v>
      </c>
      <c r="E11" s="35"/>
      <c r="F11" s="24" t="s">
        <v>1</v>
      </c>
      <c r="G11" s="35"/>
      <c r="H11" s="35"/>
      <c r="I11" s="29" t="s">
        <v>17</v>
      </c>
      <c r="J11" s="24" t="s">
        <v>1</v>
      </c>
      <c r="K11" s="35"/>
      <c r="L11" s="5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36"/>
      <c r="C12" s="35"/>
      <c r="D12" s="29" t="s">
        <v>18</v>
      </c>
      <c r="E12" s="35"/>
      <c r="F12" s="24" t="s">
        <v>19</v>
      </c>
      <c r="G12" s="35"/>
      <c r="H12" s="35"/>
      <c r="I12" s="29" t="s">
        <v>20</v>
      </c>
      <c r="J12" s="71" t="str">
        <f>'Rekapitulácia stavby'!AN8</f>
        <v>16. 7. 2021</v>
      </c>
      <c r="K12" s="35"/>
      <c r="L12" s="5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5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36"/>
      <c r="C14" s="35"/>
      <c r="D14" s="29" t="s">
        <v>22</v>
      </c>
      <c r="E14" s="35"/>
      <c r="F14" s="35"/>
      <c r="G14" s="35"/>
      <c r="H14" s="35"/>
      <c r="I14" s="29" t="s">
        <v>23</v>
      </c>
      <c r="J14" s="24" t="s">
        <v>1</v>
      </c>
      <c r="K14" s="35"/>
      <c r="L14" s="5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36"/>
      <c r="C15" s="35"/>
      <c r="D15" s="35"/>
      <c r="E15" s="24" t="s">
        <v>24</v>
      </c>
      <c r="F15" s="35"/>
      <c r="G15" s="35"/>
      <c r="H15" s="35"/>
      <c r="I15" s="29" t="s">
        <v>25</v>
      </c>
      <c r="J15" s="24" t="s">
        <v>1</v>
      </c>
      <c r="K15" s="35"/>
      <c r="L15" s="5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5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36"/>
      <c r="C17" s="35"/>
      <c r="D17" s="29" t="s">
        <v>26</v>
      </c>
      <c r="E17" s="35"/>
      <c r="F17" s="35"/>
      <c r="G17" s="35"/>
      <c r="H17" s="35"/>
      <c r="I17" s="29" t="s">
        <v>23</v>
      </c>
      <c r="J17" s="30" t="str">
        <f>'Rekapitulácia stavby'!AN13</f>
        <v>Vyplň údaj</v>
      </c>
      <c r="K17" s="35"/>
      <c r="L17" s="5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36"/>
      <c r="C18" s="35"/>
      <c r="D18" s="35"/>
      <c r="E18" s="30" t="str">
        <f>'Rekapitulácia stavby'!E14</f>
        <v>Vyplň údaj</v>
      </c>
      <c r="F18" s="24"/>
      <c r="G18" s="24"/>
      <c r="H18" s="24"/>
      <c r="I18" s="29" t="s">
        <v>25</v>
      </c>
      <c r="J18" s="30" t="str">
        <f>'Rekapitulácia stavby'!AN14</f>
        <v>Vyplň údaj</v>
      </c>
      <c r="K18" s="35"/>
      <c r="L18" s="5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5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36"/>
      <c r="C20" s="35"/>
      <c r="D20" s="29" t="s">
        <v>28</v>
      </c>
      <c r="E20" s="35"/>
      <c r="F20" s="35"/>
      <c r="G20" s="35"/>
      <c r="H20" s="35"/>
      <c r="I20" s="29" t="s">
        <v>23</v>
      </c>
      <c r="J20" s="24" t="str">
        <f>IF('Rekapitulácia stavby'!AN16="","",'Rekapitulácia stavby'!AN16)</f>
        <v/>
      </c>
      <c r="K20" s="35"/>
      <c r="L20" s="5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36"/>
      <c r="C21" s="35"/>
      <c r="D21" s="35"/>
      <c r="E21" s="24" t="str">
        <f>IF('Rekapitulácia stavby'!E17="","",'Rekapitulácia stavby'!E17)</f>
        <v xml:space="preserve"> </v>
      </c>
      <c r="F21" s="35"/>
      <c r="G21" s="35"/>
      <c r="H21" s="35"/>
      <c r="I21" s="29" t="s">
        <v>25</v>
      </c>
      <c r="J21" s="24" t="str">
        <f>IF('Rekapitulácia stavby'!AN17="","",'Rekapitulácia stavby'!AN17)</f>
        <v/>
      </c>
      <c r="K21" s="35"/>
      <c r="L21" s="5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5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36"/>
      <c r="C23" s="35"/>
      <c r="D23" s="29" t="s">
        <v>32</v>
      </c>
      <c r="E23" s="35"/>
      <c r="F23" s="35"/>
      <c r="G23" s="35"/>
      <c r="H23" s="35"/>
      <c r="I23" s="29" t="s">
        <v>23</v>
      </c>
      <c r="J23" s="24" t="str">
        <f>IF('Rekapitulácia stavby'!AN19="","",'Rekapitulácia stavby'!AN19)</f>
        <v/>
      </c>
      <c r="K23" s="35"/>
      <c r="L23" s="5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36"/>
      <c r="C24" s="35"/>
      <c r="D24" s="35"/>
      <c r="E24" s="24" t="str">
        <f>IF('Rekapitulácia stavby'!E20="","",'Rekapitulácia stavby'!E20)</f>
        <v xml:space="preserve"> </v>
      </c>
      <c r="F24" s="35"/>
      <c r="G24" s="35"/>
      <c r="H24" s="35"/>
      <c r="I24" s="29" t="s">
        <v>25</v>
      </c>
      <c r="J24" s="24" t="str">
        <f>IF('Rekapitulácia stavby'!AN20="","",'Rekapitulácia stavby'!AN20)</f>
        <v/>
      </c>
      <c r="K24" s="35"/>
      <c r="L24" s="5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5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36"/>
      <c r="C26" s="35"/>
      <c r="D26" s="29" t="s">
        <v>33</v>
      </c>
      <c r="E26" s="35"/>
      <c r="F26" s="35"/>
      <c r="G26" s="35"/>
      <c r="H26" s="35"/>
      <c r="I26" s="35"/>
      <c r="J26" s="35"/>
      <c r="K26" s="35"/>
      <c r="L26" s="5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24"/>
      <c r="B27" s="125"/>
      <c r="C27" s="124"/>
      <c r="D27" s="124"/>
      <c r="E27" s="33" t="s">
        <v>1</v>
      </c>
      <c r="F27" s="33"/>
      <c r="G27" s="33"/>
      <c r="H27" s="33"/>
      <c r="I27" s="124"/>
      <c r="J27" s="124"/>
      <c r="K27" s="124"/>
      <c r="L27" s="126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</row>
    <row r="28" s="2" customFormat="1" ht="6.96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5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36"/>
      <c r="C29" s="35"/>
      <c r="D29" s="92"/>
      <c r="E29" s="92"/>
      <c r="F29" s="92"/>
      <c r="G29" s="92"/>
      <c r="H29" s="92"/>
      <c r="I29" s="92"/>
      <c r="J29" s="92"/>
      <c r="K29" s="92"/>
      <c r="L29" s="5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14.4" customHeight="1">
      <c r="A30" s="35"/>
      <c r="B30" s="36"/>
      <c r="C30" s="35"/>
      <c r="D30" s="24" t="s">
        <v>129</v>
      </c>
      <c r="E30" s="35"/>
      <c r="F30" s="35"/>
      <c r="G30" s="35"/>
      <c r="H30" s="35"/>
      <c r="I30" s="35"/>
      <c r="J30" s="127">
        <f>J96</f>
        <v>0</v>
      </c>
      <c r="K30" s="35"/>
      <c r="L30" s="5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14.4" customHeight="1">
      <c r="A31" s="35"/>
      <c r="B31" s="36"/>
      <c r="C31" s="35"/>
      <c r="D31" s="128" t="s">
        <v>130</v>
      </c>
      <c r="E31" s="35"/>
      <c r="F31" s="35"/>
      <c r="G31" s="35"/>
      <c r="H31" s="35"/>
      <c r="I31" s="35"/>
      <c r="J31" s="127">
        <f>J104</f>
        <v>0</v>
      </c>
      <c r="K31" s="35"/>
      <c r="L31" s="5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36"/>
      <c r="C32" s="35"/>
      <c r="D32" s="129" t="s">
        <v>34</v>
      </c>
      <c r="E32" s="35"/>
      <c r="F32" s="35"/>
      <c r="G32" s="35"/>
      <c r="H32" s="35"/>
      <c r="I32" s="35"/>
      <c r="J32" s="98">
        <f>ROUND(J30 + J31, 2)</f>
        <v>0</v>
      </c>
      <c r="K32" s="35"/>
      <c r="L32" s="5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36"/>
      <c r="C33" s="35"/>
      <c r="D33" s="92"/>
      <c r="E33" s="92"/>
      <c r="F33" s="92"/>
      <c r="G33" s="92"/>
      <c r="H33" s="92"/>
      <c r="I33" s="92"/>
      <c r="J33" s="92"/>
      <c r="K33" s="92"/>
      <c r="L33" s="5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36"/>
      <c r="C34" s="35"/>
      <c r="D34" s="35"/>
      <c r="E34" s="35"/>
      <c r="F34" s="40" t="s">
        <v>36</v>
      </c>
      <c r="G34" s="35"/>
      <c r="H34" s="35"/>
      <c r="I34" s="40" t="s">
        <v>35</v>
      </c>
      <c r="J34" s="40" t="s">
        <v>37</v>
      </c>
      <c r="K34" s="35"/>
      <c r="L34" s="5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36"/>
      <c r="C35" s="35"/>
      <c r="D35" s="130" t="s">
        <v>38</v>
      </c>
      <c r="E35" s="42" t="s">
        <v>39</v>
      </c>
      <c r="F35" s="131">
        <f>ROUND((SUM(BE104:BE111) + SUM(BE131:BE177)),  2)</f>
        <v>0</v>
      </c>
      <c r="G35" s="132"/>
      <c r="H35" s="132"/>
      <c r="I35" s="133">
        <v>0.20000000000000001</v>
      </c>
      <c r="J35" s="131">
        <f>ROUND(((SUM(BE104:BE111) + SUM(BE131:BE177))*I35),  2)</f>
        <v>0</v>
      </c>
      <c r="K35" s="35"/>
      <c r="L35" s="5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36"/>
      <c r="C36" s="35"/>
      <c r="D36" s="35"/>
      <c r="E36" s="42" t="s">
        <v>40</v>
      </c>
      <c r="F36" s="131">
        <f>ROUND((SUM(BF104:BF111) + SUM(BF131:BF177)),  2)</f>
        <v>0</v>
      </c>
      <c r="G36" s="132"/>
      <c r="H36" s="132"/>
      <c r="I36" s="133">
        <v>0.20000000000000001</v>
      </c>
      <c r="J36" s="131">
        <f>ROUND(((SUM(BF104:BF111) + SUM(BF131:BF177))*I36),  2)</f>
        <v>0</v>
      </c>
      <c r="K36" s="35"/>
      <c r="L36" s="5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36"/>
      <c r="C37" s="35"/>
      <c r="D37" s="35"/>
      <c r="E37" s="29" t="s">
        <v>41</v>
      </c>
      <c r="F37" s="134">
        <f>ROUND((SUM(BG104:BG111) + SUM(BG131:BG177)),  2)</f>
        <v>0</v>
      </c>
      <c r="G37" s="35"/>
      <c r="H37" s="35"/>
      <c r="I37" s="135">
        <v>0.20000000000000001</v>
      </c>
      <c r="J37" s="134">
        <f>0</f>
        <v>0</v>
      </c>
      <c r="K37" s="35"/>
      <c r="L37" s="5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36"/>
      <c r="C38" s="35"/>
      <c r="D38" s="35"/>
      <c r="E38" s="29" t="s">
        <v>42</v>
      </c>
      <c r="F38" s="134">
        <f>ROUND((SUM(BH104:BH111) + SUM(BH131:BH177)),  2)</f>
        <v>0</v>
      </c>
      <c r="G38" s="35"/>
      <c r="H38" s="35"/>
      <c r="I38" s="135">
        <v>0.20000000000000001</v>
      </c>
      <c r="J38" s="134">
        <f>0</f>
        <v>0</v>
      </c>
      <c r="K38" s="35"/>
      <c r="L38" s="5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36"/>
      <c r="C39" s="35"/>
      <c r="D39" s="35"/>
      <c r="E39" s="42" t="s">
        <v>43</v>
      </c>
      <c r="F39" s="131">
        <f>ROUND((SUM(BI104:BI111) + SUM(BI131:BI177)),  2)</f>
        <v>0</v>
      </c>
      <c r="G39" s="132"/>
      <c r="H39" s="132"/>
      <c r="I39" s="133">
        <v>0</v>
      </c>
      <c r="J39" s="131">
        <f>0</f>
        <v>0</v>
      </c>
      <c r="K39" s="35"/>
      <c r="L39" s="5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5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36"/>
      <c r="C41" s="136"/>
      <c r="D41" s="137" t="s">
        <v>44</v>
      </c>
      <c r="E41" s="83"/>
      <c r="F41" s="83"/>
      <c r="G41" s="138" t="s">
        <v>45</v>
      </c>
      <c r="H41" s="139" t="s">
        <v>46</v>
      </c>
      <c r="I41" s="83"/>
      <c r="J41" s="140">
        <f>SUM(J32:J39)</f>
        <v>0</v>
      </c>
      <c r="K41" s="141"/>
      <c r="L41" s="57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36"/>
      <c r="C42" s="35"/>
      <c r="D42" s="35"/>
      <c r="E42" s="35"/>
      <c r="F42" s="35"/>
      <c r="G42" s="35"/>
      <c r="H42" s="35"/>
      <c r="I42" s="35"/>
      <c r="J42" s="35"/>
      <c r="K42" s="35"/>
      <c r="L42" s="57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57"/>
      <c r="D50" s="58" t="s">
        <v>47</v>
      </c>
      <c r="E50" s="59"/>
      <c r="F50" s="59"/>
      <c r="G50" s="58" t="s">
        <v>48</v>
      </c>
      <c r="H50" s="59"/>
      <c r="I50" s="59"/>
      <c r="J50" s="59"/>
      <c r="K50" s="59"/>
      <c r="L50" s="57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5"/>
      <c r="B61" s="36"/>
      <c r="C61" s="35"/>
      <c r="D61" s="60" t="s">
        <v>49</v>
      </c>
      <c r="E61" s="38"/>
      <c r="F61" s="142" t="s">
        <v>50</v>
      </c>
      <c r="G61" s="60" t="s">
        <v>49</v>
      </c>
      <c r="H61" s="38"/>
      <c r="I61" s="38"/>
      <c r="J61" s="143" t="s">
        <v>50</v>
      </c>
      <c r="K61" s="38"/>
      <c r="L61" s="57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5"/>
      <c r="B65" s="36"/>
      <c r="C65" s="35"/>
      <c r="D65" s="58" t="s">
        <v>51</v>
      </c>
      <c r="E65" s="61"/>
      <c r="F65" s="61"/>
      <c r="G65" s="58" t="s">
        <v>52</v>
      </c>
      <c r="H65" s="61"/>
      <c r="I65" s="61"/>
      <c r="J65" s="61"/>
      <c r="K65" s="61"/>
      <c r="L65" s="5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5"/>
      <c r="B76" s="36"/>
      <c r="C76" s="35"/>
      <c r="D76" s="60" t="s">
        <v>49</v>
      </c>
      <c r="E76" s="38"/>
      <c r="F76" s="142" t="s">
        <v>50</v>
      </c>
      <c r="G76" s="60" t="s">
        <v>49</v>
      </c>
      <c r="H76" s="38"/>
      <c r="I76" s="38"/>
      <c r="J76" s="143" t="s">
        <v>50</v>
      </c>
      <c r="K76" s="38"/>
      <c r="L76" s="5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5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5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131</v>
      </c>
      <c r="D82" s="35"/>
      <c r="E82" s="35"/>
      <c r="F82" s="35"/>
      <c r="G82" s="35"/>
      <c r="H82" s="35"/>
      <c r="I82" s="35"/>
      <c r="J82" s="35"/>
      <c r="K82" s="35"/>
      <c r="L82" s="57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57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5"/>
      <c r="E84" s="35"/>
      <c r="F84" s="35"/>
      <c r="G84" s="35"/>
      <c r="H84" s="35"/>
      <c r="I84" s="35"/>
      <c r="J84" s="35"/>
      <c r="K84" s="35"/>
      <c r="L84" s="57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5"/>
      <c r="D85" s="35"/>
      <c r="E85" s="123" t="str">
        <f>E7</f>
        <v xml:space="preserve">Športová hala Angels Aréna  Rekonštrukcia a Modernizácia</v>
      </c>
      <c r="F85" s="29"/>
      <c r="G85" s="29"/>
      <c r="H85" s="29"/>
      <c r="I85" s="35"/>
      <c r="J85" s="35"/>
      <c r="K85" s="35"/>
      <c r="L85" s="57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127</v>
      </c>
      <c r="D86" s="35"/>
      <c r="E86" s="35"/>
      <c r="F86" s="35"/>
      <c r="G86" s="35"/>
      <c r="H86" s="35"/>
      <c r="I86" s="35"/>
      <c r="J86" s="35"/>
      <c r="K86" s="35"/>
      <c r="L86" s="57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5"/>
      <c r="D87" s="35"/>
      <c r="E87" s="69" t="str">
        <f>E9</f>
        <v>13 - SO 06 Odberné elektrické zariadenie</v>
      </c>
      <c r="F87" s="35"/>
      <c r="G87" s="35"/>
      <c r="H87" s="35"/>
      <c r="I87" s="35"/>
      <c r="J87" s="35"/>
      <c r="K87" s="35"/>
      <c r="L87" s="57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57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18</v>
      </c>
      <c r="D89" s="35"/>
      <c r="E89" s="35"/>
      <c r="F89" s="24" t="str">
        <f>F12</f>
        <v>Košice</v>
      </c>
      <c r="G89" s="35"/>
      <c r="H89" s="35"/>
      <c r="I89" s="29" t="s">
        <v>20</v>
      </c>
      <c r="J89" s="71" t="str">
        <f>IF(J12="","",J12)</f>
        <v>16. 7. 2021</v>
      </c>
      <c r="K89" s="35"/>
      <c r="L89" s="57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57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22</v>
      </c>
      <c r="D91" s="35"/>
      <c r="E91" s="35"/>
      <c r="F91" s="24" t="str">
        <f>E15</f>
        <v xml:space="preserve">Mesto Košice </v>
      </c>
      <c r="G91" s="35"/>
      <c r="H91" s="35"/>
      <c r="I91" s="29" t="s">
        <v>28</v>
      </c>
      <c r="J91" s="33" t="str">
        <f>E21</f>
        <v xml:space="preserve"> </v>
      </c>
      <c r="K91" s="35"/>
      <c r="L91" s="57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5"/>
      <c r="E92" s="35"/>
      <c r="F92" s="24" t="str">
        <f>IF(E18="","",E18)</f>
        <v>Vyplň údaj</v>
      </c>
      <c r="G92" s="35"/>
      <c r="H92" s="35"/>
      <c r="I92" s="29" t="s">
        <v>32</v>
      </c>
      <c r="J92" s="33" t="str">
        <f>E24</f>
        <v xml:space="preserve"> </v>
      </c>
      <c r="K92" s="35"/>
      <c r="L92" s="57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57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44" t="s">
        <v>132</v>
      </c>
      <c r="D94" s="136"/>
      <c r="E94" s="136"/>
      <c r="F94" s="136"/>
      <c r="G94" s="136"/>
      <c r="H94" s="136"/>
      <c r="I94" s="136"/>
      <c r="J94" s="145" t="s">
        <v>133</v>
      </c>
      <c r="K94" s="136"/>
      <c r="L94" s="57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57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46" t="s">
        <v>134</v>
      </c>
      <c r="D96" s="35"/>
      <c r="E96" s="35"/>
      <c r="F96" s="35"/>
      <c r="G96" s="35"/>
      <c r="H96" s="35"/>
      <c r="I96" s="35"/>
      <c r="J96" s="98">
        <f>J131</f>
        <v>0</v>
      </c>
      <c r="K96" s="35"/>
      <c r="L96" s="57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6" t="s">
        <v>135</v>
      </c>
    </row>
    <row r="97" s="9" customFormat="1" ht="24.96" customHeight="1">
      <c r="A97" s="9"/>
      <c r="B97" s="147"/>
      <c r="C97" s="9"/>
      <c r="D97" s="148" t="s">
        <v>2746</v>
      </c>
      <c r="E97" s="149"/>
      <c r="F97" s="149"/>
      <c r="G97" s="149"/>
      <c r="H97" s="149"/>
      <c r="I97" s="149"/>
      <c r="J97" s="150">
        <f>J132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1"/>
      <c r="C98" s="10"/>
      <c r="D98" s="152" t="s">
        <v>4573</v>
      </c>
      <c r="E98" s="153"/>
      <c r="F98" s="153"/>
      <c r="G98" s="153"/>
      <c r="H98" s="153"/>
      <c r="I98" s="153"/>
      <c r="J98" s="154">
        <f>J133</f>
        <v>0</v>
      </c>
      <c r="K98" s="10"/>
      <c r="L98" s="15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1"/>
      <c r="C99" s="10"/>
      <c r="D99" s="152" t="s">
        <v>4574</v>
      </c>
      <c r="E99" s="153"/>
      <c r="F99" s="153"/>
      <c r="G99" s="153"/>
      <c r="H99" s="153"/>
      <c r="I99" s="153"/>
      <c r="J99" s="154">
        <f>J158</f>
        <v>0</v>
      </c>
      <c r="K99" s="10"/>
      <c r="L99" s="15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47"/>
      <c r="C100" s="9"/>
      <c r="D100" s="148" t="s">
        <v>2142</v>
      </c>
      <c r="E100" s="149"/>
      <c r="F100" s="149"/>
      <c r="G100" s="149"/>
      <c r="H100" s="149"/>
      <c r="I100" s="149"/>
      <c r="J100" s="150">
        <f>J165</f>
        <v>0</v>
      </c>
      <c r="K100" s="9"/>
      <c r="L100" s="147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47"/>
      <c r="C101" s="9"/>
      <c r="D101" s="148" t="s">
        <v>1353</v>
      </c>
      <c r="E101" s="149"/>
      <c r="F101" s="149"/>
      <c r="G101" s="149"/>
      <c r="H101" s="149"/>
      <c r="I101" s="149"/>
      <c r="J101" s="150">
        <f>J169</f>
        <v>0</v>
      </c>
      <c r="K101" s="9"/>
      <c r="L101" s="147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5"/>
      <c r="B102" s="36"/>
      <c r="C102" s="35"/>
      <c r="D102" s="35"/>
      <c r="E102" s="35"/>
      <c r="F102" s="35"/>
      <c r="G102" s="35"/>
      <c r="H102" s="35"/>
      <c r="I102" s="35"/>
      <c r="J102" s="35"/>
      <c r="K102" s="35"/>
      <c r="L102" s="57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="2" customFormat="1" ht="6.96" customHeight="1">
      <c r="A103" s="35"/>
      <c r="B103" s="36"/>
      <c r="C103" s="35"/>
      <c r="D103" s="35"/>
      <c r="E103" s="35"/>
      <c r="F103" s="35"/>
      <c r="G103" s="35"/>
      <c r="H103" s="35"/>
      <c r="I103" s="35"/>
      <c r="J103" s="35"/>
      <c r="K103" s="35"/>
      <c r="L103" s="57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29.28" customHeight="1">
      <c r="A104" s="35"/>
      <c r="B104" s="36"/>
      <c r="C104" s="146" t="s">
        <v>152</v>
      </c>
      <c r="D104" s="35"/>
      <c r="E104" s="35"/>
      <c r="F104" s="35"/>
      <c r="G104" s="35"/>
      <c r="H104" s="35"/>
      <c r="I104" s="35"/>
      <c r="J104" s="155">
        <f>ROUND(J105 + J106 + J107 + J108 + J109 + J110,2)</f>
        <v>0</v>
      </c>
      <c r="K104" s="35"/>
      <c r="L104" s="57"/>
      <c r="N104" s="156" t="s">
        <v>38</v>
      </c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18" customHeight="1">
      <c r="A105" s="35"/>
      <c r="B105" s="157"/>
      <c r="C105" s="158"/>
      <c r="D105" s="159" t="s">
        <v>153</v>
      </c>
      <c r="E105" s="160"/>
      <c r="F105" s="160"/>
      <c r="G105" s="158"/>
      <c r="H105" s="158"/>
      <c r="I105" s="158"/>
      <c r="J105" s="161">
        <v>0</v>
      </c>
      <c r="K105" s="158"/>
      <c r="L105" s="162"/>
      <c r="M105" s="163"/>
      <c r="N105" s="164" t="s">
        <v>40</v>
      </c>
      <c r="O105" s="163"/>
      <c r="P105" s="163"/>
      <c r="Q105" s="163"/>
      <c r="R105" s="163"/>
      <c r="S105" s="158"/>
      <c r="T105" s="158"/>
      <c r="U105" s="158"/>
      <c r="V105" s="158"/>
      <c r="W105" s="158"/>
      <c r="X105" s="158"/>
      <c r="Y105" s="158"/>
      <c r="Z105" s="158"/>
      <c r="AA105" s="158"/>
      <c r="AB105" s="158"/>
      <c r="AC105" s="158"/>
      <c r="AD105" s="158"/>
      <c r="AE105" s="158"/>
      <c r="AF105" s="163"/>
      <c r="AG105" s="163"/>
      <c r="AH105" s="163"/>
      <c r="AI105" s="163"/>
      <c r="AJ105" s="163"/>
      <c r="AK105" s="163"/>
      <c r="AL105" s="163"/>
      <c r="AM105" s="163"/>
      <c r="AN105" s="163"/>
      <c r="AO105" s="163"/>
      <c r="AP105" s="163"/>
      <c r="AQ105" s="163"/>
      <c r="AR105" s="163"/>
      <c r="AS105" s="163"/>
      <c r="AT105" s="163"/>
      <c r="AU105" s="163"/>
      <c r="AV105" s="163"/>
      <c r="AW105" s="163"/>
      <c r="AX105" s="163"/>
      <c r="AY105" s="165" t="s">
        <v>154</v>
      </c>
      <c r="AZ105" s="163"/>
      <c r="BA105" s="163"/>
      <c r="BB105" s="163"/>
      <c r="BC105" s="163"/>
      <c r="BD105" s="163"/>
      <c r="BE105" s="166">
        <f>IF(N105="základná",J105,0)</f>
        <v>0</v>
      </c>
      <c r="BF105" s="166">
        <f>IF(N105="znížená",J105,0)</f>
        <v>0</v>
      </c>
      <c r="BG105" s="166">
        <f>IF(N105="zákl. prenesená",J105,0)</f>
        <v>0</v>
      </c>
      <c r="BH105" s="166">
        <f>IF(N105="zníž. prenesená",J105,0)</f>
        <v>0</v>
      </c>
      <c r="BI105" s="166">
        <f>IF(N105="nulová",J105,0)</f>
        <v>0</v>
      </c>
      <c r="BJ105" s="165" t="s">
        <v>155</v>
      </c>
      <c r="BK105" s="163"/>
      <c r="BL105" s="163"/>
      <c r="BM105" s="163"/>
    </row>
    <row r="106" s="2" customFormat="1" ht="18" customHeight="1">
      <c r="A106" s="35"/>
      <c r="B106" s="157"/>
      <c r="C106" s="158"/>
      <c r="D106" s="159" t="s">
        <v>156</v>
      </c>
      <c r="E106" s="160"/>
      <c r="F106" s="160"/>
      <c r="G106" s="158"/>
      <c r="H106" s="158"/>
      <c r="I106" s="158"/>
      <c r="J106" s="161">
        <v>0</v>
      </c>
      <c r="K106" s="158"/>
      <c r="L106" s="162"/>
      <c r="M106" s="163"/>
      <c r="N106" s="164" t="s">
        <v>40</v>
      </c>
      <c r="O106" s="163"/>
      <c r="P106" s="163"/>
      <c r="Q106" s="163"/>
      <c r="R106" s="163"/>
      <c r="S106" s="158"/>
      <c r="T106" s="158"/>
      <c r="U106" s="158"/>
      <c r="V106" s="158"/>
      <c r="W106" s="158"/>
      <c r="X106" s="158"/>
      <c r="Y106" s="158"/>
      <c r="Z106" s="158"/>
      <c r="AA106" s="158"/>
      <c r="AB106" s="158"/>
      <c r="AC106" s="158"/>
      <c r="AD106" s="158"/>
      <c r="AE106" s="158"/>
      <c r="AF106" s="163"/>
      <c r="AG106" s="163"/>
      <c r="AH106" s="163"/>
      <c r="AI106" s="163"/>
      <c r="AJ106" s="163"/>
      <c r="AK106" s="163"/>
      <c r="AL106" s="163"/>
      <c r="AM106" s="163"/>
      <c r="AN106" s="163"/>
      <c r="AO106" s="163"/>
      <c r="AP106" s="163"/>
      <c r="AQ106" s="163"/>
      <c r="AR106" s="163"/>
      <c r="AS106" s="163"/>
      <c r="AT106" s="163"/>
      <c r="AU106" s="163"/>
      <c r="AV106" s="163"/>
      <c r="AW106" s="163"/>
      <c r="AX106" s="163"/>
      <c r="AY106" s="165" t="s">
        <v>154</v>
      </c>
      <c r="AZ106" s="163"/>
      <c r="BA106" s="163"/>
      <c r="BB106" s="163"/>
      <c r="BC106" s="163"/>
      <c r="BD106" s="163"/>
      <c r="BE106" s="166">
        <f>IF(N106="základná",J106,0)</f>
        <v>0</v>
      </c>
      <c r="BF106" s="166">
        <f>IF(N106="znížená",J106,0)</f>
        <v>0</v>
      </c>
      <c r="BG106" s="166">
        <f>IF(N106="zákl. prenesená",J106,0)</f>
        <v>0</v>
      </c>
      <c r="BH106" s="166">
        <f>IF(N106="zníž. prenesená",J106,0)</f>
        <v>0</v>
      </c>
      <c r="BI106" s="166">
        <f>IF(N106="nulová",J106,0)</f>
        <v>0</v>
      </c>
      <c r="BJ106" s="165" t="s">
        <v>155</v>
      </c>
      <c r="BK106" s="163"/>
      <c r="BL106" s="163"/>
      <c r="BM106" s="163"/>
    </row>
    <row r="107" s="2" customFormat="1" ht="18" customHeight="1">
      <c r="A107" s="35"/>
      <c r="B107" s="157"/>
      <c r="C107" s="158"/>
      <c r="D107" s="159" t="s">
        <v>157</v>
      </c>
      <c r="E107" s="160"/>
      <c r="F107" s="160"/>
      <c r="G107" s="158"/>
      <c r="H107" s="158"/>
      <c r="I107" s="158"/>
      <c r="J107" s="161">
        <v>0</v>
      </c>
      <c r="K107" s="158"/>
      <c r="L107" s="162"/>
      <c r="M107" s="163"/>
      <c r="N107" s="164" t="s">
        <v>40</v>
      </c>
      <c r="O107" s="163"/>
      <c r="P107" s="163"/>
      <c r="Q107" s="163"/>
      <c r="R107" s="163"/>
      <c r="S107" s="158"/>
      <c r="T107" s="158"/>
      <c r="U107" s="158"/>
      <c r="V107" s="158"/>
      <c r="W107" s="158"/>
      <c r="X107" s="158"/>
      <c r="Y107" s="158"/>
      <c r="Z107" s="158"/>
      <c r="AA107" s="158"/>
      <c r="AB107" s="158"/>
      <c r="AC107" s="158"/>
      <c r="AD107" s="158"/>
      <c r="AE107" s="158"/>
      <c r="AF107" s="163"/>
      <c r="AG107" s="163"/>
      <c r="AH107" s="163"/>
      <c r="AI107" s="163"/>
      <c r="AJ107" s="163"/>
      <c r="AK107" s="163"/>
      <c r="AL107" s="163"/>
      <c r="AM107" s="163"/>
      <c r="AN107" s="163"/>
      <c r="AO107" s="163"/>
      <c r="AP107" s="163"/>
      <c r="AQ107" s="163"/>
      <c r="AR107" s="163"/>
      <c r="AS107" s="163"/>
      <c r="AT107" s="163"/>
      <c r="AU107" s="163"/>
      <c r="AV107" s="163"/>
      <c r="AW107" s="163"/>
      <c r="AX107" s="163"/>
      <c r="AY107" s="165" t="s">
        <v>154</v>
      </c>
      <c r="AZ107" s="163"/>
      <c r="BA107" s="163"/>
      <c r="BB107" s="163"/>
      <c r="BC107" s="163"/>
      <c r="BD107" s="163"/>
      <c r="BE107" s="166">
        <f>IF(N107="základná",J107,0)</f>
        <v>0</v>
      </c>
      <c r="BF107" s="166">
        <f>IF(N107="znížená",J107,0)</f>
        <v>0</v>
      </c>
      <c r="BG107" s="166">
        <f>IF(N107="zákl. prenesená",J107,0)</f>
        <v>0</v>
      </c>
      <c r="BH107" s="166">
        <f>IF(N107="zníž. prenesená",J107,0)</f>
        <v>0</v>
      </c>
      <c r="BI107" s="166">
        <f>IF(N107="nulová",J107,0)</f>
        <v>0</v>
      </c>
      <c r="BJ107" s="165" t="s">
        <v>155</v>
      </c>
      <c r="BK107" s="163"/>
      <c r="BL107" s="163"/>
      <c r="BM107" s="163"/>
    </row>
    <row r="108" s="2" customFormat="1" ht="18" customHeight="1">
      <c r="A108" s="35"/>
      <c r="B108" s="157"/>
      <c r="C108" s="158"/>
      <c r="D108" s="159" t="s">
        <v>158</v>
      </c>
      <c r="E108" s="160"/>
      <c r="F108" s="160"/>
      <c r="G108" s="158"/>
      <c r="H108" s="158"/>
      <c r="I108" s="158"/>
      <c r="J108" s="161">
        <v>0</v>
      </c>
      <c r="K108" s="158"/>
      <c r="L108" s="162"/>
      <c r="M108" s="163"/>
      <c r="N108" s="164" t="s">
        <v>40</v>
      </c>
      <c r="O108" s="163"/>
      <c r="P108" s="163"/>
      <c r="Q108" s="163"/>
      <c r="R108" s="163"/>
      <c r="S108" s="158"/>
      <c r="T108" s="158"/>
      <c r="U108" s="158"/>
      <c r="V108" s="158"/>
      <c r="W108" s="158"/>
      <c r="X108" s="158"/>
      <c r="Y108" s="158"/>
      <c r="Z108" s="158"/>
      <c r="AA108" s="158"/>
      <c r="AB108" s="158"/>
      <c r="AC108" s="158"/>
      <c r="AD108" s="158"/>
      <c r="AE108" s="158"/>
      <c r="AF108" s="163"/>
      <c r="AG108" s="163"/>
      <c r="AH108" s="163"/>
      <c r="AI108" s="163"/>
      <c r="AJ108" s="163"/>
      <c r="AK108" s="163"/>
      <c r="AL108" s="163"/>
      <c r="AM108" s="163"/>
      <c r="AN108" s="163"/>
      <c r="AO108" s="163"/>
      <c r="AP108" s="163"/>
      <c r="AQ108" s="163"/>
      <c r="AR108" s="163"/>
      <c r="AS108" s="163"/>
      <c r="AT108" s="163"/>
      <c r="AU108" s="163"/>
      <c r="AV108" s="163"/>
      <c r="AW108" s="163"/>
      <c r="AX108" s="163"/>
      <c r="AY108" s="165" t="s">
        <v>154</v>
      </c>
      <c r="AZ108" s="163"/>
      <c r="BA108" s="163"/>
      <c r="BB108" s="163"/>
      <c r="BC108" s="163"/>
      <c r="BD108" s="163"/>
      <c r="BE108" s="166">
        <f>IF(N108="základná",J108,0)</f>
        <v>0</v>
      </c>
      <c r="BF108" s="166">
        <f>IF(N108="znížená",J108,0)</f>
        <v>0</v>
      </c>
      <c r="BG108" s="166">
        <f>IF(N108="zákl. prenesená",J108,0)</f>
        <v>0</v>
      </c>
      <c r="BH108" s="166">
        <f>IF(N108="zníž. prenesená",J108,0)</f>
        <v>0</v>
      </c>
      <c r="BI108" s="166">
        <f>IF(N108="nulová",J108,0)</f>
        <v>0</v>
      </c>
      <c r="BJ108" s="165" t="s">
        <v>155</v>
      </c>
      <c r="BK108" s="163"/>
      <c r="BL108" s="163"/>
      <c r="BM108" s="163"/>
    </row>
    <row r="109" s="2" customFormat="1" ht="18" customHeight="1">
      <c r="A109" s="35"/>
      <c r="B109" s="157"/>
      <c r="C109" s="158"/>
      <c r="D109" s="159" t="s">
        <v>159</v>
      </c>
      <c r="E109" s="160"/>
      <c r="F109" s="160"/>
      <c r="G109" s="158"/>
      <c r="H109" s="158"/>
      <c r="I109" s="158"/>
      <c r="J109" s="161">
        <v>0</v>
      </c>
      <c r="K109" s="158"/>
      <c r="L109" s="162"/>
      <c r="M109" s="163"/>
      <c r="N109" s="164" t="s">
        <v>40</v>
      </c>
      <c r="O109" s="163"/>
      <c r="P109" s="163"/>
      <c r="Q109" s="163"/>
      <c r="R109" s="163"/>
      <c r="S109" s="158"/>
      <c r="T109" s="158"/>
      <c r="U109" s="158"/>
      <c r="V109" s="158"/>
      <c r="W109" s="158"/>
      <c r="X109" s="158"/>
      <c r="Y109" s="158"/>
      <c r="Z109" s="158"/>
      <c r="AA109" s="158"/>
      <c r="AB109" s="158"/>
      <c r="AC109" s="158"/>
      <c r="AD109" s="158"/>
      <c r="AE109" s="158"/>
      <c r="AF109" s="163"/>
      <c r="AG109" s="163"/>
      <c r="AH109" s="163"/>
      <c r="AI109" s="163"/>
      <c r="AJ109" s="163"/>
      <c r="AK109" s="163"/>
      <c r="AL109" s="163"/>
      <c r="AM109" s="163"/>
      <c r="AN109" s="163"/>
      <c r="AO109" s="163"/>
      <c r="AP109" s="163"/>
      <c r="AQ109" s="163"/>
      <c r="AR109" s="163"/>
      <c r="AS109" s="163"/>
      <c r="AT109" s="163"/>
      <c r="AU109" s="163"/>
      <c r="AV109" s="163"/>
      <c r="AW109" s="163"/>
      <c r="AX109" s="163"/>
      <c r="AY109" s="165" t="s">
        <v>154</v>
      </c>
      <c r="AZ109" s="163"/>
      <c r="BA109" s="163"/>
      <c r="BB109" s="163"/>
      <c r="BC109" s="163"/>
      <c r="BD109" s="163"/>
      <c r="BE109" s="166">
        <f>IF(N109="základná",J109,0)</f>
        <v>0</v>
      </c>
      <c r="BF109" s="166">
        <f>IF(N109="znížená",J109,0)</f>
        <v>0</v>
      </c>
      <c r="BG109" s="166">
        <f>IF(N109="zákl. prenesená",J109,0)</f>
        <v>0</v>
      </c>
      <c r="BH109" s="166">
        <f>IF(N109="zníž. prenesená",J109,0)</f>
        <v>0</v>
      </c>
      <c r="BI109" s="166">
        <f>IF(N109="nulová",J109,0)</f>
        <v>0</v>
      </c>
      <c r="BJ109" s="165" t="s">
        <v>155</v>
      </c>
      <c r="BK109" s="163"/>
      <c r="BL109" s="163"/>
      <c r="BM109" s="163"/>
    </row>
    <row r="110" s="2" customFormat="1" ht="18" customHeight="1">
      <c r="A110" s="35"/>
      <c r="B110" s="157"/>
      <c r="C110" s="158"/>
      <c r="D110" s="160" t="s">
        <v>160</v>
      </c>
      <c r="E110" s="158"/>
      <c r="F110" s="158"/>
      <c r="G110" s="158"/>
      <c r="H110" s="158"/>
      <c r="I110" s="158"/>
      <c r="J110" s="161">
        <f>ROUND(J30*T110,2)</f>
        <v>0</v>
      </c>
      <c r="K110" s="158"/>
      <c r="L110" s="162"/>
      <c r="M110" s="163"/>
      <c r="N110" s="164" t="s">
        <v>40</v>
      </c>
      <c r="O110" s="163"/>
      <c r="P110" s="163"/>
      <c r="Q110" s="163"/>
      <c r="R110" s="163"/>
      <c r="S110" s="158"/>
      <c r="T110" s="158"/>
      <c r="U110" s="158"/>
      <c r="V110" s="158"/>
      <c r="W110" s="158"/>
      <c r="X110" s="158"/>
      <c r="Y110" s="158"/>
      <c r="Z110" s="158"/>
      <c r="AA110" s="158"/>
      <c r="AB110" s="158"/>
      <c r="AC110" s="158"/>
      <c r="AD110" s="158"/>
      <c r="AE110" s="158"/>
      <c r="AF110" s="163"/>
      <c r="AG110" s="163"/>
      <c r="AH110" s="163"/>
      <c r="AI110" s="163"/>
      <c r="AJ110" s="163"/>
      <c r="AK110" s="163"/>
      <c r="AL110" s="163"/>
      <c r="AM110" s="163"/>
      <c r="AN110" s="163"/>
      <c r="AO110" s="163"/>
      <c r="AP110" s="163"/>
      <c r="AQ110" s="163"/>
      <c r="AR110" s="163"/>
      <c r="AS110" s="163"/>
      <c r="AT110" s="163"/>
      <c r="AU110" s="163"/>
      <c r="AV110" s="163"/>
      <c r="AW110" s="163"/>
      <c r="AX110" s="163"/>
      <c r="AY110" s="165" t="s">
        <v>161</v>
      </c>
      <c r="AZ110" s="163"/>
      <c r="BA110" s="163"/>
      <c r="BB110" s="163"/>
      <c r="BC110" s="163"/>
      <c r="BD110" s="163"/>
      <c r="BE110" s="166">
        <f>IF(N110="základná",J110,0)</f>
        <v>0</v>
      </c>
      <c r="BF110" s="166">
        <f>IF(N110="znížená",J110,0)</f>
        <v>0</v>
      </c>
      <c r="BG110" s="166">
        <f>IF(N110="zákl. prenesená",J110,0)</f>
        <v>0</v>
      </c>
      <c r="BH110" s="166">
        <f>IF(N110="zníž. prenesená",J110,0)</f>
        <v>0</v>
      </c>
      <c r="BI110" s="166">
        <f>IF(N110="nulová",J110,0)</f>
        <v>0</v>
      </c>
      <c r="BJ110" s="165" t="s">
        <v>155</v>
      </c>
      <c r="BK110" s="163"/>
      <c r="BL110" s="163"/>
      <c r="BM110" s="163"/>
    </row>
    <row r="111" s="2" customFormat="1">
      <c r="A111" s="35"/>
      <c r="B111" s="36"/>
      <c r="C111" s="35"/>
      <c r="D111" s="35"/>
      <c r="E111" s="35"/>
      <c r="F111" s="35"/>
      <c r="G111" s="35"/>
      <c r="H111" s="35"/>
      <c r="I111" s="35"/>
      <c r="J111" s="35"/>
      <c r="K111" s="35"/>
      <c r="L111" s="57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29.28" customHeight="1">
      <c r="A112" s="35"/>
      <c r="B112" s="36"/>
      <c r="C112" s="167" t="s">
        <v>162</v>
      </c>
      <c r="D112" s="136"/>
      <c r="E112" s="136"/>
      <c r="F112" s="136"/>
      <c r="G112" s="136"/>
      <c r="H112" s="136"/>
      <c r="I112" s="136"/>
      <c r="J112" s="168">
        <f>ROUND(J96+J104,2)</f>
        <v>0</v>
      </c>
      <c r="K112" s="136"/>
      <c r="L112" s="57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62"/>
      <c r="C113" s="63"/>
      <c r="D113" s="63"/>
      <c r="E113" s="63"/>
      <c r="F113" s="63"/>
      <c r="G113" s="63"/>
      <c r="H113" s="63"/>
      <c r="I113" s="63"/>
      <c r="J113" s="63"/>
      <c r="K113" s="63"/>
      <c r="L113" s="57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7" s="2" customFormat="1" ht="6.96" customHeight="1">
      <c r="A117" s="35"/>
      <c r="B117" s="64"/>
      <c r="C117" s="65"/>
      <c r="D117" s="65"/>
      <c r="E117" s="65"/>
      <c r="F117" s="65"/>
      <c r="G117" s="65"/>
      <c r="H117" s="65"/>
      <c r="I117" s="65"/>
      <c r="J117" s="65"/>
      <c r="K117" s="65"/>
      <c r="L117" s="57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24.96" customHeight="1">
      <c r="A118" s="35"/>
      <c r="B118" s="36"/>
      <c r="C118" s="20" t="s">
        <v>163</v>
      </c>
      <c r="D118" s="35"/>
      <c r="E118" s="35"/>
      <c r="F118" s="35"/>
      <c r="G118" s="35"/>
      <c r="H118" s="35"/>
      <c r="I118" s="35"/>
      <c r="J118" s="35"/>
      <c r="K118" s="35"/>
      <c r="L118" s="57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5"/>
      <c r="D119" s="35"/>
      <c r="E119" s="35"/>
      <c r="F119" s="35"/>
      <c r="G119" s="35"/>
      <c r="H119" s="35"/>
      <c r="I119" s="35"/>
      <c r="J119" s="35"/>
      <c r="K119" s="35"/>
      <c r="L119" s="57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14</v>
      </c>
      <c r="D120" s="35"/>
      <c r="E120" s="35"/>
      <c r="F120" s="35"/>
      <c r="G120" s="35"/>
      <c r="H120" s="35"/>
      <c r="I120" s="35"/>
      <c r="J120" s="35"/>
      <c r="K120" s="35"/>
      <c r="L120" s="57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6.5" customHeight="1">
      <c r="A121" s="35"/>
      <c r="B121" s="36"/>
      <c r="C121" s="35"/>
      <c r="D121" s="35"/>
      <c r="E121" s="123" t="str">
        <f>E7</f>
        <v xml:space="preserve">Športová hala Angels Aréna  Rekonštrukcia a Modernizácia</v>
      </c>
      <c r="F121" s="29"/>
      <c r="G121" s="29"/>
      <c r="H121" s="29"/>
      <c r="I121" s="35"/>
      <c r="J121" s="35"/>
      <c r="K121" s="35"/>
      <c r="L121" s="57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2" customHeight="1">
      <c r="A122" s="35"/>
      <c r="B122" s="36"/>
      <c r="C122" s="29" t="s">
        <v>127</v>
      </c>
      <c r="D122" s="35"/>
      <c r="E122" s="35"/>
      <c r="F122" s="35"/>
      <c r="G122" s="35"/>
      <c r="H122" s="35"/>
      <c r="I122" s="35"/>
      <c r="J122" s="35"/>
      <c r="K122" s="35"/>
      <c r="L122" s="57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6.5" customHeight="1">
      <c r="A123" s="35"/>
      <c r="B123" s="36"/>
      <c r="C123" s="35"/>
      <c r="D123" s="35"/>
      <c r="E123" s="69" t="str">
        <f>E9</f>
        <v>13 - SO 06 Odberné elektrické zariadenie</v>
      </c>
      <c r="F123" s="35"/>
      <c r="G123" s="35"/>
      <c r="H123" s="35"/>
      <c r="I123" s="35"/>
      <c r="J123" s="35"/>
      <c r="K123" s="35"/>
      <c r="L123" s="57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36"/>
      <c r="C124" s="35"/>
      <c r="D124" s="35"/>
      <c r="E124" s="35"/>
      <c r="F124" s="35"/>
      <c r="G124" s="35"/>
      <c r="H124" s="35"/>
      <c r="I124" s="35"/>
      <c r="J124" s="35"/>
      <c r="K124" s="35"/>
      <c r="L124" s="57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2" customHeight="1">
      <c r="A125" s="35"/>
      <c r="B125" s="36"/>
      <c r="C125" s="29" t="s">
        <v>18</v>
      </c>
      <c r="D125" s="35"/>
      <c r="E125" s="35"/>
      <c r="F125" s="24" t="str">
        <f>F12</f>
        <v>Košice</v>
      </c>
      <c r="G125" s="35"/>
      <c r="H125" s="35"/>
      <c r="I125" s="29" t="s">
        <v>20</v>
      </c>
      <c r="J125" s="71" t="str">
        <f>IF(J12="","",J12)</f>
        <v>16. 7. 2021</v>
      </c>
      <c r="K125" s="35"/>
      <c r="L125" s="57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6.96" customHeight="1">
      <c r="A126" s="35"/>
      <c r="B126" s="36"/>
      <c r="C126" s="35"/>
      <c r="D126" s="35"/>
      <c r="E126" s="35"/>
      <c r="F126" s="35"/>
      <c r="G126" s="35"/>
      <c r="H126" s="35"/>
      <c r="I126" s="35"/>
      <c r="J126" s="35"/>
      <c r="K126" s="35"/>
      <c r="L126" s="57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5.15" customHeight="1">
      <c r="A127" s="35"/>
      <c r="B127" s="36"/>
      <c r="C127" s="29" t="s">
        <v>22</v>
      </c>
      <c r="D127" s="35"/>
      <c r="E127" s="35"/>
      <c r="F127" s="24" t="str">
        <f>E15</f>
        <v xml:space="preserve">Mesto Košice </v>
      </c>
      <c r="G127" s="35"/>
      <c r="H127" s="35"/>
      <c r="I127" s="29" t="s">
        <v>28</v>
      </c>
      <c r="J127" s="33" t="str">
        <f>E21</f>
        <v xml:space="preserve"> </v>
      </c>
      <c r="K127" s="35"/>
      <c r="L127" s="57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5.15" customHeight="1">
      <c r="A128" s="35"/>
      <c r="B128" s="36"/>
      <c r="C128" s="29" t="s">
        <v>26</v>
      </c>
      <c r="D128" s="35"/>
      <c r="E128" s="35"/>
      <c r="F128" s="24" t="str">
        <f>IF(E18="","",E18)</f>
        <v>Vyplň údaj</v>
      </c>
      <c r="G128" s="35"/>
      <c r="H128" s="35"/>
      <c r="I128" s="29" t="s">
        <v>32</v>
      </c>
      <c r="J128" s="33" t="str">
        <f>E24</f>
        <v xml:space="preserve"> </v>
      </c>
      <c r="K128" s="35"/>
      <c r="L128" s="57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10.32" customHeight="1">
      <c r="A129" s="35"/>
      <c r="B129" s="36"/>
      <c r="C129" s="35"/>
      <c r="D129" s="35"/>
      <c r="E129" s="35"/>
      <c r="F129" s="35"/>
      <c r="G129" s="35"/>
      <c r="H129" s="35"/>
      <c r="I129" s="35"/>
      <c r="J129" s="35"/>
      <c r="K129" s="35"/>
      <c r="L129" s="57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11" customFormat="1" ht="29.28" customHeight="1">
      <c r="A130" s="169"/>
      <c r="B130" s="170"/>
      <c r="C130" s="171" t="s">
        <v>164</v>
      </c>
      <c r="D130" s="172" t="s">
        <v>59</v>
      </c>
      <c r="E130" s="172" t="s">
        <v>55</v>
      </c>
      <c r="F130" s="172" t="s">
        <v>56</v>
      </c>
      <c r="G130" s="172" t="s">
        <v>165</v>
      </c>
      <c r="H130" s="172" t="s">
        <v>166</v>
      </c>
      <c r="I130" s="172" t="s">
        <v>167</v>
      </c>
      <c r="J130" s="173" t="s">
        <v>133</v>
      </c>
      <c r="K130" s="174" t="s">
        <v>168</v>
      </c>
      <c r="L130" s="175"/>
      <c r="M130" s="88" t="s">
        <v>1</v>
      </c>
      <c r="N130" s="89" t="s">
        <v>38</v>
      </c>
      <c r="O130" s="89" t="s">
        <v>169</v>
      </c>
      <c r="P130" s="89" t="s">
        <v>170</v>
      </c>
      <c r="Q130" s="89" t="s">
        <v>171</v>
      </c>
      <c r="R130" s="89" t="s">
        <v>172</v>
      </c>
      <c r="S130" s="89" t="s">
        <v>173</v>
      </c>
      <c r="T130" s="90" t="s">
        <v>174</v>
      </c>
      <c r="U130" s="169"/>
      <c r="V130" s="169"/>
      <c r="W130" s="169"/>
      <c r="X130" s="169"/>
      <c r="Y130" s="169"/>
      <c r="Z130" s="169"/>
      <c r="AA130" s="169"/>
      <c r="AB130" s="169"/>
      <c r="AC130" s="169"/>
      <c r="AD130" s="169"/>
      <c r="AE130" s="169"/>
    </row>
    <row r="131" s="2" customFormat="1" ht="22.8" customHeight="1">
      <c r="A131" s="35"/>
      <c r="B131" s="36"/>
      <c r="C131" s="95" t="s">
        <v>129</v>
      </c>
      <c r="D131" s="35"/>
      <c r="E131" s="35"/>
      <c r="F131" s="35"/>
      <c r="G131" s="35"/>
      <c r="H131" s="35"/>
      <c r="I131" s="35"/>
      <c r="J131" s="176">
        <f>BK131</f>
        <v>0</v>
      </c>
      <c r="K131" s="35"/>
      <c r="L131" s="36"/>
      <c r="M131" s="91"/>
      <c r="N131" s="75"/>
      <c r="O131" s="92"/>
      <c r="P131" s="177">
        <f>P132+P165+P169</f>
        <v>0</v>
      </c>
      <c r="Q131" s="92"/>
      <c r="R131" s="177">
        <f>R132+R165+R169</f>
        <v>3.0120499999999999</v>
      </c>
      <c r="S131" s="92"/>
      <c r="T131" s="178">
        <f>T132+T165+T169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6" t="s">
        <v>73</v>
      </c>
      <c r="AU131" s="16" t="s">
        <v>135</v>
      </c>
      <c r="BK131" s="179">
        <f>BK132+BK165+BK169</f>
        <v>0</v>
      </c>
    </row>
    <row r="132" s="12" customFormat="1" ht="25.92" customHeight="1">
      <c r="A132" s="12"/>
      <c r="B132" s="180"/>
      <c r="C132" s="12"/>
      <c r="D132" s="181" t="s">
        <v>73</v>
      </c>
      <c r="E132" s="182" t="s">
        <v>439</v>
      </c>
      <c r="F132" s="182" t="s">
        <v>2762</v>
      </c>
      <c r="G132" s="12"/>
      <c r="H132" s="12"/>
      <c r="I132" s="183"/>
      <c r="J132" s="184">
        <f>BK132</f>
        <v>0</v>
      </c>
      <c r="K132" s="12"/>
      <c r="L132" s="180"/>
      <c r="M132" s="185"/>
      <c r="N132" s="186"/>
      <c r="O132" s="186"/>
      <c r="P132" s="187">
        <f>P133+P158</f>
        <v>0</v>
      </c>
      <c r="Q132" s="186"/>
      <c r="R132" s="187">
        <f>R133+R158</f>
        <v>3.0120499999999999</v>
      </c>
      <c r="S132" s="186"/>
      <c r="T132" s="188">
        <f>T133+T158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81" t="s">
        <v>189</v>
      </c>
      <c r="AT132" s="189" t="s">
        <v>73</v>
      </c>
      <c r="AU132" s="189" t="s">
        <v>74</v>
      </c>
      <c r="AY132" s="181" t="s">
        <v>177</v>
      </c>
      <c r="BK132" s="190">
        <f>BK133+BK158</f>
        <v>0</v>
      </c>
    </row>
    <row r="133" s="12" customFormat="1" ht="22.8" customHeight="1">
      <c r="A133" s="12"/>
      <c r="B133" s="180"/>
      <c r="C133" s="12"/>
      <c r="D133" s="181" t="s">
        <v>73</v>
      </c>
      <c r="E133" s="191" t="s">
        <v>441</v>
      </c>
      <c r="F133" s="191" t="s">
        <v>4575</v>
      </c>
      <c r="G133" s="12"/>
      <c r="H133" s="12"/>
      <c r="I133" s="183"/>
      <c r="J133" s="192">
        <f>BK133</f>
        <v>0</v>
      </c>
      <c r="K133" s="12"/>
      <c r="L133" s="180"/>
      <c r="M133" s="185"/>
      <c r="N133" s="186"/>
      <c r="O133" s="186"/>
      <c r="P133" s="187">
        <f>SUM(P134:P157)</f>
        <v>0</v>
      </c>
      <c r="Q133" s="186"/>
      <c r="R133" s="187">
        <f>SUM(R134:R157)</f>
        <v>0.20680000000000001</v>
      </c>
      <c r="S133" s="186"/>
      <c r="T133" s="188">
        <f>SUM(T134:T157)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81" t="s">
        <v>189</v>
      </c>
      <c r="AT133" s="189" t="s">
        <v>73</v>
      </c>
      <c r="AU133" s="189" t="s">
        <v>82</v>
      </c>
      <c r="AY133" s="181" t="s">
        <v>177</v>
      </c>
      <c r="BK133" s="190">
        <f>SUM(BK134:BK157)</f>
        <v>0</v>
      </c>
    </row>
    <row r="134" s="2" customFormat="1" ht="24.15" customHeight="1">
      <c r="A134" s="35"/>
      <c r="B134" s="157"/>
      <c r="C134" s="193" t="s">
        <v>82</v>
      </c>
      <c r="D134" s="193" t="s">
        <v>180</v>
      </c>
      <c r="E134" s="194" t="s">
        <v>4619</v>
      </c>
      <c r="F134" s="195" t="s">
        <v>4620</v>
      </c>
      <c r="G134" s="196" t="s">
        <v>258</v>
      </c>
      <c r="H134" s="197">
        <v>2</v>
      </c>
      <c r="I134" s="198"/>
      <c r="J134" s="197">
        <f>ROUND(I134*H134,3)</f>
        <v>0</v>
      </c>
      <c r="K134" s="199"/>
      <c r="L134" s="36"/>
      <c r="M134" s="200" t="s">
        <v>1</v>
      </c>
      <c r="N134" s="201" t="s">
        <v>40</v>
      </c>
      <c r="O134" s="79"/>
      <c r="P134" s="202">
        <f>O134*H134</f>
        <v>0</v>
      </c>
      <c r="Q134" s="202">
        <v>0</v>
      </c>
      <c r="R134" s="202">
        <f>Q134*H134</f>
        <v>0</v>
      </c>
      <c r="S134" s="202">
        <v>0</v>
      </c>
      <c r="T134" s="203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4" t="s">
        <v>446</v>
      </c>
      <c r="AT134" s="204" t="s">
        <v>180</v>
      </c>
      <c r="AU134" s="204" t="s">
        <v>155</v>
      </c>
      <c r="AY134" s="16" t="s">
        <v>177</v>
      </c>
      <c r="BE134" s="205">
        <f>IF(N134="základná",J134,0)</f>
        <v>0</v>
      </c>
      <c r="BF134" s="205">
        <f>IF(N134="znížená",J134,0)</f>
        <v>0</v>
      </c>
      <c r="BG134" s="205">
        <f>IF(N134="zákl. prenesená",J134,0)</f>
        <v>0</v>
      </c>
      <c r="BH134" s="205">
        <f>IF(N134="zníž. prenesená",J134,0)</f>
        <v>0</v>
      </c>
      <c r="BI134" s="205">
        <f>IF(N134="nulová",J134,0)</f>
        <v>0</v>
      </c>
      <c r="BJ134" s="16" t="s">
        <v>155</v>
      </c>
      <c r="BK134" s="206">
        <f>ROUND(I134*H134,3)</f>
        <v>0</v>
      </c>
      <c r="BL134" s="16" t="s">
        <v>446</v>
      </c>
      <c r="BM134" s="204" t="s">
        <v>4621</v>
      </c>
    </row>
    <row r="135" s="2" customFormat="1" ht="24.15" customHeight="1">
      <c r="A135" s="35"/>
      <c r="B135" s="157"/>
      <c r="C135" s="212" t="s">
        <v>155</v>
      </c>
      <c r="D135" s="212" t="s">
        <v>439</v>
      </c>
      <c r="E135" s="213" t="s">
        <v>4622</v>
      </c>
      <c r="F135" s="214" t="s">
        <v>4623</v>
      </c>
      <c r="G135" s="215" t="s">
        <v>258</v>
      </c>
      <c r="H135" s="216">
        <v>2</v>
      </c>
      <c r="I135" s="217"/>
      <c r="J135" s="216">
        <f>ROUND(I135*H135,3)</f>
        <v>0</v>
      </c>
      <c r="K135" s="218"/>
      <c r="L135" s="219"/>
      <c r="M135" s="220" t="s">
        <v>1</v>
      </c>
      <c r="N135" s="221" t="s">
        <v>40</v>
      </c>
      <c r="O135" s="79"/>
      <c r="P135" s="202">
        <f>O135*H135</f>
        <v>0</v>
      </c>
      <c r="Q135" s="202">
        <v>0.001</v>
      </c>
      <c r="R135" s="202">
        <f>Q135*H135</f>
        <v>0.002</v>
      </c>
      <c r="S135" s="202">
        <v>0</v>
      </c>
      <c r="T135" s="203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4" t="s">
        <v>933</v>
      </c>
      <c r="AT135" s="204" t="s">
        <v>439</v>
      </c>
      <c r="AU135" s="204" t="s">
        <v>155</v>
      </c>
      <c r="AY135" s="16" t="s">
        <v>177</v>
      </c>
      <c r="BE135" s="205">
        <f>IF(N135="základná",J135,0)</f>
        <v>0</v>
      </c>
      <c r="BF135" s="205">
        <f>IF(N135="znížená",J135,0)</f>
        <v>0</v>
      </c>
      <c r="BG135" s="205">
        <f>IF(N135="zákl. prenesená",J135,0)</f>
        <v>0</v>
      </c>
      <c r="BH135" s="205">
        <f>IF(N135="zníž. prenesená",J135,0)</f>
        <v>0</v>
      </c>
      <c r="BI135" s="205">
        <f>IF(N135="nulová",J135,0)</f>
        <v>0</v>
      </c>
      <c r="BJ135" s="16" t="s">
        <v>155</v>
      </c>
      <c r="BK135" s="206">
        <f>ROUND(I135*H135,3)</f>
        <v>0</v>
      </c>
      <c r="BL135" s="16" t="s">
        <v>933</v>
      </c>
      <c r="BM135" s="204" t="s">
        <v>4624</v>
      </c>
    </row>
    <row r="136" s="2" customFormat="1" ht="24.15" customHeight="1">
      <c r="A136" s="35"/>
      <c r="B136" s="157"/>
      <c r="C136" s="193" t="s">
        <v>189</v>
      </c>
      <c r="D136" s="193" t="s">
        <v>180</v>
      </c>
      <c r="E136" s="194" t="s">
        <v>4625</v>
      </c>
      <c r="F136" s="195" t="s">
        <v>4626</v>
      </c>
      <c r="G136" s="196" t="s">
        <v>258</v>
      </c>
      <c r="H136" s="197">
        <v>1</v>
      </c>
      <c r="I136" s="198"/>
      <c r="J136" s="197">
        <f>ROUND(I136*H136,3)</f>
        <v>0</v>
      </c>
      <c r="K136" s="199"/>
      <c r="L136" s="36"/>
      <c r="M136" s="200" t="s">
        <v>1</v>
      </c>
      <c r="N136" s="201" t="s">
        <v>40</v>
      </c>
      <c r="O136" s="79"/>
      <c r="P136" s="202">
        <f>O136*H136</f>
        <v>0</v>
      </c>
      <c r="Q136" s="202">
        <v>0</v>
      </c>
      <c r="R136" s="202">
        <f>Q136*H136</f>
        <v>0</v>
      </c>
      <c r="S136" s="202">
        <v>0</v>
      </c>
      <c r="T136" s="203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4" t="s">
        <v>446</v>
      </c>
      <c r="AT136" s="204" t="s">
        <v>180</v>
      </c>
      <c r="AU136" s="204" t="s">
        <v>155</v>
      </c>
      <c r="AY136" s="16" t="s">
        <v>177</v>
      </c>
      <c r="BE136" s="205">
        <f>IF(N136="základná",J136,0)</f>
        <v>0</v>
      </c>
      <c r="BF136" s="205">
        <f>IF(N136="znížená",J136,0)</f>
        <v>0</v>
      </c>
      <c r="BG136" s="205">
        <f>IF(N136="zákl. prenesená",J136,0)</f>
        <v>0</v>
      </c>
      <c r="BH136" s="205">
        <f>IF(N136="zníž. prenesená",J136,0)</f>
        <v>0</v>
      </c>
      <c r="BI136" s="205">
        <f>IF(N136="nulová",J136,0)</f>
        <v>0</v>
      </c>
      <c r="BJ136" s="16" t="s">
        <v>155</v>
      </c>
      <c r="BK136" s="206">
        <f>ROUND(I136*H136,3)</f>
        <v>0</v>
      </c>
      <c r="BL136" s="16" t="s">
        <v>446</v>
      </c>
      <c r="BM136" s="204" t="s">
        <v>4627</v>
      </c>
    </row>
    <row r="137" s="2" customFormat="1" ht="24.15" customHeight="1">
      <c r="A137" s="35"/>
      <c r="B137" s="157"/>
      <c r="C137" s="212" t="s">
        <v>184</v>
      </c>
      <c r="D137" s="212" t="s">
        <v>439</v>
      </c>
      <c r="E137" s="213" t="s">
        <v>4628</v>
      </c>
      <c r="F137" s="214" t="s">
        <v>4629</v>
      </c>
      <c r="G137" s="215" t="s">
        <v>258</v>
      </c>
      <c r="H137" s="216">
        <v>1</v>
      </c>
      <c r="I137" s="217"/>
      <c r="J137" s="216">
        <f>ROUND(I137*H137,3)</f>
        <v>0</v>
      </c>
      <c r="K137" s="218"/>
      <c r="L137" s="219"/>
      <c r="M137" s="220" t="s">
        <v>1</v>
      </c>
      <c r="N137" s="221" t="s">
        <v>40</v>
      </c>
      <c r="O137" s="79"/>
      <c r="P137" s="202">
        <f>O137*H137</f>
        <v>0</v>
      </c>
      <c r="Q137" s="202">
        <v>0.001</v>
      </c>
      <c r="R137" s="202">
        <f>Q137*H137</f>
        <v>0.001</v>
      </c>
      <c r="S137" s="202">
        <v>0</v>
      </c>
      <c r="T137" s="203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4" t="s">
        <v>933</v>
      </c>
      <c r="AT137" s="204" t="s">
        <v>439</v>
      </c>
      <c r="AU137" s="204" t="s">
        <v>155</v>
      </c>
      <c r="AY137" s="16" t="s">
        <v>177</v>
      </c>
      <c r="BE137" s="205">
        <f>IF(N137="základná",J137,0)</f>
        <v>0</v>
      </c>
      <c r="BF137" s="205">
        <f>IF(N137="znížená",J137,0)</f>
        <v>0</v>
      </c>
      <c r="BG137" s="205">
        <f>IF(N137="zákl. prenesená",J137,0)</f>
        <v>0</v>
      </c>
      <c r="BH137" s="205">
        <f>IF(N137="zníž. prenesená",J137,0)</f>
        <v>0</v>
      </c>
      <c r="BI137" s="205">
        <f>IF(N137="nulová",J137,0)</f>
        <v>0</v>
      </c>
      <c r="BJ137" s="16" t="s">
        <v>155</v>
      </c>
      <c r="BK137" s="206">
        <f>ROUND(I137*H137,3)</f>
        <v>0</v>
      </c>
      <c r="BL137" s="16" t="s">
        <v>933</v>
      </c>
      <c r="BM137" s="204" t="s">
        <v>4630</v>
      </c>
    </row>
    <row r="138" s="2" customFormat="1" ht="24.15" customHeight="1">
      <c r="A138" s="35"/>
      <c r="B138" s="157"/>
      <c r="C138" s="193" t="s">
        <v>197</v>
      </c>
      <c r="D138" s="193" t="s">
        <v>180</v>
      </c>
      <c r="E138" s="194" t="s">
        <v>4631</v>
      </c>
      <c r="F138" s="195" t="s">
        <v>4632</v>
      </c>
      <c r="G138" s="196" t="s">
        <v>258</v>
      </c>
      <c r="H138" s="197">
        <v>1</v>
      </c>
      <c r="I138" s="198"/>
      <c r="J138" s="197">
        <f>ROUND(I138*H138,3)</f>
        <v>0</v>
      </c>
      <c r="K138" s="199"/>
      <c r="L138" s="36"/>
      <c r="M138" s="200" t="s">
        <v>1</v>
      </c>
      <c r="N138" s="201" t="s">
        <v>40</v>
      </c>
      <c r="O138" s="79"/>
      <c r="P138" s="202">
        <f>O138*H138</f>
        <v>0</v>
      </c>
      <c r="Q138" s="202">
        <v>0</v>
      </c>
      <c r="R138" s="202">
        <f>Q138*H138</f>
        <v>0</v>
      </c>
      <c r="S138" s="202">
        <v>0</v>
      </c>
      <c r="T138" s="203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4" t="s">
        <v>446</v>
      </c>
      <c r="AT138" s="204" t="s">
        <v>180</v>
      </c>
      <c r="AU138" s="204" t="s">
        <v>155</v>
      </c>
      <c r="AY138" s="16" t="s">
        <v>177</v>
      </c>
      <c r="BE138" s="205">
        <f>IF(N138="základná",J138,0)</f>
        <v>0</v>
      </c>
      <c r="BF138" s="205">
        <f>IF(N138="znížená",J138,0)</f>
        <v>0</v>
      </c>
      <c r="BG138" s="205">
        <f>IF(N138="zákl. prenesená",J138,0)</f>
        <v>0</v>
      </c>
      <c r="BH138" s="205">
        <f>IF(N138="zníž. prenesená",J138,0)</f>
        <v>0</v>
      </c>
      <c r="BI138" s="205">
        <f>IF(N138="nulová",J138,0)</f>
        <v>0</v>
      </c>
      <c r="BJ138" s="16" t="s">
        <v>155</v>
      </c>
      <c r="BK138" s="206">
        <f>ROUND(I138*H138,3)</f>
        <v>0</v>
      </c>
      <c r="BL138" s="16" t="s">
        <v>446</v>
      </c>
      <c r="BM138" s="204" t="s">
        <v>4633</v>
      </c>
    </row>
    <row r="139" s="2" customFormat="1" ht="24.15" customHeight="1">
      <c r="A139" s="35"/>
      <c r="B139" s="157"/>
      <c r="C139" s="212" t="s">
        <v>201</v>
      </c>
      <c r="D139" s="212" t="s">
        <v>439</v>
      </c>
      <c r="E139" s="213" t="s">
        <v>4634</v>
      </c>
      <c r="F139" s="214" t="s">
        <v>4635</v>
      </c>
      <c r="G139" s="215" t="s">
        <v>258</v>
      </c>
      <c r="H139" s="216">
        <v>1</v>
      </c>
      <c r="I139" s="217"/>
      <c r="J139" s="216">
        <f>ROUND(I139*H139,3)</f>
        <v>0</v>
      </c>
      <c r="K139" s="218"/>
      <c r="L139" s="219"/>
      <c r="M139" s="220" t="s">
        <v>1</v>
      </c>
      <c r="N139" s="221" t="s">
        <v>40</v>
      </c>
      <c r="O139" s="79"/>
      <c r="P139" s="202">
        <f>O139*H139</f>
        <v>0</v>
      </c>
      <c r="Q139" s="202">
        <v>0.001</v>
      </c>
      <c r="R139" s="202">
        <f>Q139*H139</f>
        <v>0.001</v>
      </c>
      <c r="S139" s="202">
        <v>0</v>
      </c>
      <c r="T139" s="203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4" t="s">
        <v>933</v>
      </c>
      <c r="AT139" s="204" t="s">
        <v>439</v>
      </c>
      <c r="AU139" s="204" t="s">
        <v>155</v>
      </c>
      <c r="AY139" s="16" t="s">
        <v>177</v>
      </c>
      <c r="BE139" s="205">
        <f>IF(N139="základná",J139,0)</f>
        <v>0</v>
      </c>
      <c r="BF139" s="205">
        <f>IF(N139="znížená",J139,0)</f>
        <v>0</v>
      </c>
      <c r="BG139" s="205">
        <f>IF(N139="zákl. prenesená",J139,0)</f>
        <v>0</v>
      </c>
      <c r="BH139" s="205">
        <f>IF(N139="zníž. prenesená",J139,0)</f>
        <v>0</v>
      </c>
      <c r="BI139" s="205">
        <f>IF(N139="nulová",J139,0)</f>
        <v>0</v>
      </c>
      <c r="BJ139" s="16" t="s">
        <v>155</v>
      </c>
      <c r="BK139" s="206">
        <f>ROUND(I139*H139,3)</f>
        <v>0</v>
      </c>
      <c r="BL139" s="16" t="s">
        <v>933</v>
      </c>
      <c r="BM139" s="204" t="s">
        <v>4636</v>
      </c>
    </row>
    <row r="140" s="2" customFormat="1" ht="24.15" customHeight="1">
      <c r="A140" s="35"/>
      <c r="B140" s="157"/>
      <c r="C140" s="193" t="s">
        <v>205</v>
      </c>
      <c r="D140" s="193" t="s">
        <v>180</v>
      </c>
      <c r="E140" s="194" t="s">
        <v>4637</v>
      </c>
      <c r="F140" s="195" t="s">
        <v>4638</v>
      </c>
      <c r="G140" s="196" t="s">
        <v>258</v>
      </c>
      <c r="H140" s="197">
        <v>1</v>
      </c>
      <c r="I140" s="198"/>
      <c r="J140" s="197">
        <f>ROUND(I140*H140,3)</f>
        <v>0</v>
      </c>
      <c r="K140" s="199"/>
      <c r="L140" s="36"/>
      <c r="M140" s="200" t="s">
        <v>1</v>
      </c>
      <c r="N140" s="201" t="s">
        <v>40</v>
      </c>
      <c r="O140" s="79"/>
      <c r="P140" s="202">
        <f>O140*H140</f>
        <v>0</v>
      </c>
      <c r="Q140" s="202">
        <v>0</v>
      </c>
      <c r="R140" s="202">
        <f>Q140*H140</f>
        <v>0</v>
      </c>
      <c r="S140" s="202">
        <v>0</v>
      </c>
      <c r="T140" s="203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4" t="s">
        <v>446</v>
      </c>
      <c r="AT140" s="204" t="s">
        <v>180</v>
      </c>
      <c r="AU140" s="204" t="s">
        <v>155</v>
      </c>
      <c r="AY140" s="16" t="s">
        <v>177</v>
      </c>
      <c r="BE140" s="205">
        <f>IF(N140="základná",J140,0)</f>
        <v>0</v>
      </c>
      <c r="BF140" s="205">
        <f>IF(N140="znížená",J140,0)</f>
        <v>0</v>
      </c>
      <c r="BG140" s="205">
        <f>IF(N140="zákl. prenesená",J140,0)</f>
        <v>0</v>
      </c>
      <c r="BH140" s="205">
        <f>IF(N140="zníž. prenesená",J140,0)</f>
        <v>0</v>
      </c>
      <c r="BI140" s="205">
        <f>IF(N140="nulová",J140,0)</f>
        <v>0</v>
      </c>
      <c r="BJ140" s="16" t="s">
        <v>155</v>
      </c>
      <c r="BK140" s="206">
        <f>ROUND(I140*H140,3)</f>
        <v>0</v>
      </c>
      <c r="BL140" s="16" t="s">
        <v>446</v>
      </c>
      <c r="BM140" s="204" t="s">
        <v>4639</v>
      </c>
    </row>
    <row r="141" s="2" customFormat="1" ht="24.15" customHeight="1">
      <c r="A141" s="35"/>
      <c r="B141" s="157"/>
      <c r="C141" s="212" t="s">
        <v>209</v>
      </c>
      <c r="D141" s="212" t="s">
        <v>439</v>
      </c>
      <c r="E141" s="213" t="s">
        <v>4640</v>
      </c>
      <c r="F141" s="214" t="s">
        <v>4641</v>
      </c>
      <c r="G141" s="215" t="s">
        <v>258</v>
      </c>
      <c r="H141" s="216">
        <v>1</v>
      </c>
      <c r="I141" s="217"/>
      <c r="J141" s="216">
        <f>ROUND(I141*H141,3)</f>
        <v>0</v>
      </c>
      <c r="K141" s="218"/>
      <c r="L141" s="219"/>
      <c r="M141" s="220" t="s">
        <v>1</v>
      </c>
      <c r="N141" s="221" t="s">
        <v>40</v>
      </c>
      <c r="O141" s="79"/>
      <c r="P141" s="202">
        <f>O141*H141</f>
        <v>0</v>
      </c>
      <c r="Q141" s="202">
        <v>0.032000000000000001</v>
      </c>
      <c r="R141" s="202">
        <f>Q141*H141</f>
        <v>0.032000000000000001</v>
      </c>
      <c r="S141" s="202">
        <v>0</v>
      </c>
      <c r="T141" s="203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4" t="s">
        <v>933</v>
      </c>
      <c r="AT141" s="204" t="s">
        <v>439</v>
      </c>
      <c r="AU141" s="204" t="s">
        <v>155</v>
      </c>
      <c r="AY141" s="16" t="s">
        <v>177</v>
      </c>
      <c r="BE141" s="205">
        <f>IF(N141="základná",J141,0)</f>
        <v>0</v>
      </c>
      <c r="BF141" s="205">
        <f>IF(N141="znížená",J141,0)</f>
        <v>0</v>
      </c>
      <c r="BG141" s="205">
        <f>IF(N141="zákl. prenesená",J141,0)</f>
        <v>0</v>
      </c>
      <c r="BH141" s="205">
        <f>IF(N141="zníž. prenesená",J141,0)</f>
        <v>0</v>
      </c>
      <c r="BI141" s="205">
        <f>IF(N141="nulová",J141,0)</f>
        <v>0</v>
      </c>
      <c r="BJ141" s="16" t="s">
        <v>155</v>
      </c>
      <c r="BK141" s="206">
        <f>ROUND(I141*H141,3)</f>
        <v>0</v>
      </c>
      <c r="BL141" s="16" t="s">
        <v>933</v>
      </c>
      <c r="BM141" s="204" t="s">
        <v>4642</v>
      </c>
    </row>
    <row r="142" s="2" customFormat="1" ht="16.5" customHeight="1">
      <c r="A142" s="35"/>
      <c r="B142" s="157"/>
      <c r="C142" s="193" t="s">
        <v>178</v>
      </c>
      <c r="D142" s="193" t="s">
        <v>180</v>
      </c>
      <c r="E142" s="194" t="s">
        <v>3591</v>
      </c>
      <c r="F142" s="195" t="s">
        <v>4643</v>
      </c>
      <c r="G142" s="196" t="s">
        <v>253</v>
      </c>
      <c r="H142" s="197">
        <v>10</v>
      </c>
      <c r="I142" s="198"/>
      <c r="J142" s="197">
        <f>ROUND(I142*H142,3)</f>
        <v>0</v>
      </c>
      <c r="K142" s="199"/>
      <c r="L142" s="36"/>
      <c r="M142" s="200" t="s">
        <v>1</v>
      </c>
      <c r="N142" s="201" t="s">
        <v>40</v>
      </c>
      <c r="O142" s="79"/>
      <c r="P142" s="202">
        <f>O142*H142</f>
        <v>0</v>
      </c>
      <c r="Q142" s="202">
        <v>0</v>
      </c>
      <c r="R142" s="202">
        <f>Q142*H142</f>
        <v>0</v>
      </c>
      <c r="S142" s="202">
        <v>0</v>
      </c>
      <c r="T142" s="203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4" t="s">
        <v>446</v>
      </c>
      <c r="AT142" s="204" t="s">
        <v>180</v>
      </c>
      <c r="AU142" s="204" t="s">
        <v>155</v>
      </c>
      <c r="AY142" s="16" t="s">
        <v>177</v>
      </c>
      <c r="BE142" s="205">
        <f>IF(N142="základná",J142,0)</f>
        <v>0</v>
      </c>
      <c r="BF142" s="205">
        <f>IF(N142="znížená",J142,0)</f>
        <v>0</v>
      </c>
      <c r="BG142" s="205">
        <f>IF(N142="zákl. prenesená",J142,0)</f>
        <v>0</v>
      </c>
      <c r="BH142" s="205">
        <f>IF(N142="zníž. prenesená",J142,0)</f>
        <v>0</v>
      </c>
      <c r="BI142" s="205">
        <f>IF(N142="nulová",J142,0)</f>
        <v>0</v>
      </c>
      <c r="BJ142" s="16" t="s">
        <v>155</v>
      </c>
      <c r="BK142" s="206">
        <f>ROUND(I142*H142,3)</f>
        <v>0</v>
      </c>
      <c r="BL142" s="16" t="s">
        <v>446</v>
      </c>
      <c r="BM142" s="204" t="s">
        <v>4644</v>
      </c>
    </row>
    <row r="143" s="2" customFormat="1" ht="24.15" customHeight="1">
      <c r="A143" s="35"/>
      <c r="B143" s="157"/>
      <c r="C143" s="212" t="s">
        <v>111</v>
      </c>
      <c r="D143" s="212" t="s">
        <v>439</v>
      </c>
      <c r="E143" s="213" t="s">
        <v>3595</v>
      </c>
      <c r="F143" s="214" t="s">
        <v>4645</v>
      </c>
      <c r="G143" s="215" t="s">
        <v>258</v>
      </c>
      <c r="H143" s="216">
        <v>8.3330000000000002</v>
      </c>
      <c r="I143" s="217"/>
      <c r="J143" s="216">
        <f>ROUND(I143*H143,3)</f>
        <v>0</v>
      </c>
      <c r="K143" s="218"/>
      <c r="L143" s="219"/>
      <c r="M143" s="220" t="s">
        <v>1</v>
      </c>
      <c r="N143" s="221" t="s">
        <v>40</v>
      </c>
      <c r="O143" s="79"/>
      <c r="P143" s="202">
        <f>O143*H143</f>
        <v>0</v>
      </c>
      <c r="Q143" s="202">
        <v>0.001</v>
      </c>
      <c r="R143" s="202">
        <f>Q143*H143</f>
        <v>0.0083330000000000001</v>
      </c>
      <c r="S143" s="202">
        <v>0</v>
      </c>
      <c r="T143" s="203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4" t="s">
        <v>933</v>
      </c>
      <c r="AT143" s="204" t="s">
        <v>439</v>
      </c>
      <c r="AU143" s="204" t="s">
        <v>155</v>
      </c>
      <c r="AY143" s="16" t="s">
        <v>177</v>
      </c>
      <c r="BE143" s="205">
        <f>IF(N143="základná",J143,0)</f>
        <v>0</v>
      </c>
      <c r="BF143" s="205">
        <f>IF(N143="znížená",J143,0)</f>
        <v>0</v>
      </c>
      <c r="BG143" s="205">
        <f>IF(N143="zákl. prenesená",J143,0)</f>
        <v>0</v>
      </c>
      <c r="BH143" s="205">
        <f>IF(N143="zníž. prenesená",J143,0)</f>
        <v>0</v>
      </c>
      <c r="BI143" s="205">
        <f>IF(N143="nulová",J143,0)</f>
        <v>0</v>
      </c>
      <c r="BJ143" s="16" t="s">
        <v>155</v>
      </c>
      <c r="BK143" s="206">
        <f>ROUND(I143*H143,3)</f>
        <v>0</v>
      </c>
      <c r="BL143" s="16" t="s">
        <v>933</v>
      </c>
      <c r="BM143" s="204" t="s">
        <v>4646</v>
      </c>
    </row>
    <row r="144" s="2" customFormat="1" ht="16.5" customHeight="1">
      <c r="A144" s="35"/>
      <c r="B144" s="157"/>
      <c r="C144" s="193" t="s">
        <v>114</v>
      </c>
      <c r="D144" s="193" t="s">
        <v>180</v>
      </c>
      <c r="E144" s="194" t="s">
        <v>3591</v>
      </c>
      <c r="F144" s="195" t="s">
        <v>4643</v>
      </c>
      <c r="G144" s="196" t="s">
        <v>253</v>
      </c>
      <c r="H144" s="197">
        <v>20</v>
      </c>
      <c r="I144" s="198"/>
      <c r="J144" s="197">
        <f>ROUND(I144*H144,3)</f>
        <v>0</v>
      </c>
      <c r="K144" s="199"/>
      <c r="L144" s="36"/>
      <c r="M144" s="200" t="s">
        <v>1</v>
      </c>
      <c r="N144" s="201" t="s">
        <v>40</v>
      </c>
      <c r="O144" s="79"/>
      <c r="P144" s="202">
        <f>O144*H144</f>
        <v>0</v>
      </c>
      <c r="Q144" s="202">
        <v>0</v>
      </c>
      <c r="R144" s="202">
        <f>Q144*H144</f>
        <v>0</v>
      </c>
      <c r="S144" s="202">
        <v>0</v>
      </c>
      <c r="T144" s="203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4" t="s">
        <v>446</v>
      </c>
      <c r="AT144" s="204" t="s">
        <v>180</v>
      </c>
      <c r="AU144" s="204" t="s">
        <v>155</v>
      </c>
      <c r="AY144" s="16" t="s">
        <v>177</v>
      </c>
      <c r="BE144" s="205">
        <f>IF(N144="základná",J144,0)</f>
        <v>0</v>
      </c>
      <c r="BF144" s="205">
        <f>IF(N144="znížená",J144,0)</f>
        <v>0</v>
      </c>
      <c r="BG144" s="205">
        <f>IF(N144="zákl. prenesená",J144,0)</f>
        <v>0</v>
      </c>
      <c r="BH144" s="205">
        <f>IF(N144="zníž. prenesená",J144,0)</f>
        <v>0</v>
      </c>
      <c r="BI144" s="205">
        <f>IF(N144="nulová",J144,0)</f>
        <v>0</v>
      </c>
      <c r="BJ144" s="16" t="s">
        <v>155</v>
      </c>
      <c r="BK144" s="206">
        <f>ROUND(I144*H144,3)</f>
        <v>0</v>
      </c>
      <c r="BL144" s="16" t="s">
        <v>446</v>
      </c>
      <c r="BM144" s="204" t="s">
        <v>4647</v>
      </c>
    </row>
    <row r="145" s="2" customFormat="1" ht="16.5" customHeight="1">
      <c r="A145" s="35"/>
      <c r="B145" s="157"/>
      <c r="C145" s="212" t="s">
        <v>117</v>
      </c>
      <c r="D145" s="212" t="s">
        <v>439</v>
      </c>
      <c r="E145" s="213" t="s">
        <v>3601</v>
      </c>
      <c r="F145" s="214" t="s">
        <v>3602</v>
      </c>
      <c r="G145" s="215" t="s">
        <v>258</v>
      </c>
      <c r="H145" s="216">
        <v>16.667000000000002</v>
      </c>
      <c r="I145" s="217"/>
      <c r="J145" s="216">
        <f>ROUND(I145*H145,3)</f>
        <v>0</v>
      </c>
      <c r="K145" s="218"/>
      <c r="L145" s="219"/>
      <c r="M145" s="220" t="s">
        <v>1</v>
      </c>
      <c r="N145" s="221" t="s">
        <v>40</v>
      </c>
      <c r="O145" s="79"/>
      <c r="P145" s="202">
        <f>O145*H145</f>
        <v>0</v>
      </c>
      <c r="Q145" s="202">
        <v>0.001</v>
      </c>
      <c r="R145" s="202">
        <f>Q145*H145</f>
        <v>0.016667000000000001</v>
      </c>
      <c r="S145" s="202">
        <v>0</v>
      </c>
      <c r="T145" s="203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4" t="s">
        <v>933</v>
      </c>
      <c r="AT145" s="204" t="s">
        <v>439</v>
      </c>
      <c r="AU145" s="204" t="s">
        <v>155</v>
      </c>
      <c r="AY145" s="16" t="s">
        <v>177</v>
      </c>
      <c r="BE145" s="205">
        <f>IF(N145="základná",J145,0)</f>
        <v>0</v>
      </c>
      <c r="BF145" s="205">
        <f>IF(N145="znížená",J145,0)</f>
        <v>0</v>
      </c>
      <c r="BG145" s="205">
        <f>IF(N145="zákl. prenesená",J145,0)</f>
        <v>0</v>
      </c>
      <c r="BH145" s="205">
        <f>IF(N145="zníž. prenesená",J145,0)</f>
        <v>0</v>
      </c>
      <c r="BI145" s="205">
        <f>IF(N145="nulová",J145,0)</f>
        <v>0</v>
      </c>
      <c r="BJ145" s="16" t="s">
        <v>155</v>
      </c>
      <c r="BK145" s="206">
        <f>ROUND(I145*H145,3)</f>
        <v>0</v>
      </c>
      <c r="BL145" s="16" t="s">
        <v>933</v>
      </c>
      <c r="BM145" s="204" t="s">
        <v>4648</v>
      </c>
    </row>
    <row r="146" s="2" customFormat="1" ht="21.75" customHeight="1">
      <c r="A146" s="35"/>
      <c r="B146" s="157"/>
      <c r="C146" s="193" t="s">
        <v>120</v>
      </c>
      <c r="D146" s="193" t="s">
        <v>180</v>
      </c>
      <c r="E146" s="194" t="s">
        <v>4649</v>
      </c>
      <c r="F146" s="195" t="s">
        <v>4650</v>
      </c>
      <c r="G146" s="196" t="s">
        <v>253</v>
      </c>
      <c r="H146" s="197">
        <v>25</v>
      </c>
      <c r="I146" s="198"/>
      <c r="J146" s="197">
        <f>ROUND(I146*H146,3)</f>
        <v>0</v>
      </c>
      <c r="K146" s="199"/>
      <c r="L146" s="36"/>
      <c r="M146" s="200" t="s">
        <v>1</v>
      </c>
      <c r="N146" s="201" t="s">
        <v>40</v>
      </c>
      <c r="O146" s="79"/>
      <c r="P146" s="202">
        <f>O146*H146</f>
        <v>0</v>
      </c>
      <c r="Q146" s="202">
        <v>0</v>
      </c>
      <c r="R146" s="202">
        <f>Q146*H146</f>
        <v>0</v>
      </c>
      <c r="S146" s="202">
        <v>0</v>
      </c>
      <c r="T146" s="203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4" t="s">
        <v>446</v>
      </c>
      <c r="AT146" s="204" t="s">
        <v>180</v>
      </c>
      <c r="AU146" s="204" t="s">
        <v>155</v>
      </c>
      <c r="AY146" s="16" t="s">
        <v>177</v>
      </c>
      <c r="BE146" s="205">
        <f>IF(N146="základná",J146,0)</f>
        <v>0</v>
      </c>
      <c r="BF146" s="205">
        <f>IF(N146="znížená",J146,0)</f>
        <v>0</v>
      </c>
      <c r="BG146" s="205">
        <f>IF(N146="zákl. prenesená",J146,0)</f>
        <v>0</v>
      </c>
      <c r="BH146" s="205">
        <f>IF(N146="zníž. prenesená",J146,0)</f>
        <v>0</v>
      </c>
      <c r="BI146" s="205">
        <f>IF(N146="nulová",J146,0)</f>
        <v>0</v>
      </c>
      <c r="BJ146" s="16" t="s">
        <v>155</v>
      </c>
      <c r="BK146" s="206">
        <f>ROUND(I146*H146,3)</f>
        <v>0</v>
      </c>
      <c r="BL146" s="16" t="s">
        <v>446</v>
      </c>
      <c r="BM146" s="204" t="s">
        <v>4651</v>
      </c>
    </row>
    <row r="147" s="2" customFormat="1" ht="16.5" customHeight="1">
      <c r="A147" s="35"/>
      <c r="B147" s="157"/>
      <c r="C147" s="212" t="s">
        <v>123</v>
      </c>
      <c r="D147" s="212" t="s">
        <v>439</v>
      </c>
      <c r="E147" s="213" t="s">
        <v>4652</v>
      </c>
      <c r="F147" s="214" t="s">
        <v>4653</v>
      </c>
      <c r="G147" s="215" t="s">
        <v>253</v>
      </c>
      <c r="H147" s="216">
        <v>25</v>
      </c>
      <c r="I147" s="217"/>
      <c r="J147" s="216">
        <f>ROUND(I147*H147,3)</f>
        <v>0</v>
      </c>
      <c r="K147" s="218"/>
      <c r="L147" s="219"/>
      <c r="M147" s="220" t="s">
        <v>1</v>
      </c>
      <c r="N147" s="221" t="s">
        <v>40</v>
      </c>
      <c r="O147" s="79"/>
      <c r="P147" s="202">
        <f>O147*H147</f>
        <v>0</v>
      </c>
      <c r="Q147" s="202">
        <v>0.00032000000000000003</v>
      </c>
      <c r="R147" s="202">
        <f>Q147*H147</f>
        <v>0.0080000000000000002</v>
      </c>
      <c r="S147" s="202">
        <v>0</v>
      </c>
      <c r="T147" s="203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4" t="s">
        <v>933</v>
      </c>
      <c r="AT147" s="204" t="s">
        <v>439</v>
      </c>
      <c r="AU147" s="204" t="s">
        <v>155</v>
      </c>
      <c r="AY147" s="16" t="s">
        <v>177</v>
      </c>
      <c r="BE147" s="205">
        <f>IF(N147="základná",J147,0)</f>
        <v>0</v>
      </c>
      <c r="BF147" s="205">
        <f>IF(N147="znížená",J147,0)</f>
        <v>0</v>
      </c>
      <c r="BG147" s="205">
        <f>IF(N147="zákl. prenesená",J147,0)</f>
        <v>0</v>
      </c>
      <c r="BH147" s="205">
        <f>IF(N147="zníž. prenesená",J147,0)</f>
        <v>0</v>
      </c>
      <c r="BI147" s="205">
        <f>IF(N147="nulová",J147,0)</f>
        <v>0</v>
      </c>
      <c r="BJ147" s="16" t="s">
        <v>155</v>
      </c>
      <c r="BK147" s="206">
        <f>ROUND(I147*H147,3)</f>
        <v>0</v>
      </c>
      <c r="BL147" s="16" t="s">
        <v>933</v>
      </c>
      <c r="BM147" s="204" t="s">
        <v>4654</v>
      </c>
    </row>
    <row r="148" s="2" customFormat="1" ht="24.15" customHeight="1">
      <c r="A148" s="35"/>
      <c r="B148" s="157"/>
      <c r="C148" s="193" t="s">
        <v>231</v>
      </c>
      <c r="D148" s="193" t="s">
        <v>180</v>
      </c>
      <c r="E148" s="194" t="s">
        <v>3123</v>
      </c>
      <c r="F148" s="195" t="s">
        <v>4655</v>
      </c>
      <c r="G148" s="196" t="s">
        <v>253</v>
      </c>
      <c r="H148" s="197">
        <v>80</v>
      </c>
      <c r="I148" s="198"/>
      <c r="J148" s="197">
        <f>ROUND(I148*H148,3)</f>
        <v>0</v>
      </c>
      <c r="K148" s="199"/>
      <c r="L148" s="36"/>
      <c r="M148" s="200" t="s">
        <v>1</v>
      </c>
      <c r="N148" s="201" t="s">
        <v>40</v>
      </c>
      <c r="O148" s="79"/>
      <c r="P148" s="202">
        <f>O148*H148</f>
        <v>0</v>
      </c>
      <c r="Q148" s="202">
        <v>0</v>
      </c>
      <c r="R148" s="202">
        <f>Q148*H148</f>
        <v>0</v>
      </c>
      <c r="S148" s="202">
        <v>0</v>
      </c>
      <c r="T148" s="203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4" t="s">
        <v>446</v>
      </c>
      <c r="AT148" s="204" t="s">
        <v>180</v>
      </c>
      <c r="AU148" s="204" t="s">
        <v>155</v>
      </c>
      <c r="AY148" s="16" t="s">
        <v>177</v>
      </c>
      <c r="BE148" s="205">
        <f>IF(N148="základná",J148,0)</f>
        <v>0</v>
      </c>
      <c r="BF148" s="205">
        <f>IF(N148="znížená",J148,0)</f>
        <v>0</v>
      </c>
      <c r="BG148" s="205">
        <f>IF(N148="zákl. prenesená",J148,0)</f>
        <v>0</v>
      </c>
      <c r="BH148" s="205">
        <f>IF(N148="zníž. prenesená",J148,0)</f>
        <v>0</v>
      </c>
      <c r="BI148" s="205">
        <f>IF(N148="nulová",J148,0)</f>
        <v>0</v>
      </c>
      <c r="BJ148" s="16" t="s">
        <v>155</v>
      </c>
      <c r="BK148" s="206">
        <f>ROUND(I148*H148,3)</f>
        <v>0</v>
      </c>
      <c r="BL148" s="16" t="s">
        <v>446</v>
      </c>
      <c r="BM148" s="204" t="s">
        <v>4656</v>
      </c>
    </row>
    <row r="149" s="2" customFormat="1" ht="21.75" customHeight="1">
      <c r="A149" s="35"/>
      <c r="B149" s="157"/>
      <c r="C149" s="212" t="s">
        <v>235</v>
      </c>
      <c r="D149" s="212" t="s">
        <v>439</v>
      </c>
      <c r="E149" s="213" t="s">
        <v>4657</v>
      </c>
      <c r="F149" s="214" t="s">
        <v>4658</v>
      </c>
      <c r="G149" s="215" t="s">
        <v>253</v>
      </c>
      <c r="H149" s="216">
        <v>80</v>
      </c>
      <c r="I149" s="217"/>
      <c r="J149" s="216">
        <f>ROUND(I149*H149,3)</f>
        <v>0</v>
      </c>
      <c r="K149" s="218"/>
      <c r="L149" s="219"/>
      <c r="M149" s="220" t="s">
        <v>1</v>
      </c>
      <c r="N149" s="221" t="s">
        <v>40</v>
      </c>
      <c r="O149" s="79"/>
      <c r="P149" s="202">
        <f>O149*H149</f>
        <v>0</v>
      </c>
      <c r="Q149" s="202">
        <v>0.00042000000000000002</v>
      </c>
      <c r="R149" s="202">
        <f>Q149*H149</f>
        <v>0.033600000000000005</v>
      </c>
      <c r="S149" s="202">
        <v>0</v>
      </c>
      <c r="T149" s="203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4" t="s">
        <v>933</v>
      </c>
      <c r="AT149" s="204" t="s">
        <v>439</v>
      </c>
      <c r="AU149" s="204" t="s">
        <v>155</v>
      </c>
      <c r="AY149" s="16" t="s">
        <v>177</v>
      </c>
      <c r="BE149" s="205">
        <f>IF(N149="základná",J149,0)</f>
        <v>0</v>
      </c>
      <c r="BF149" s="205">
        <f>IF(N149="znížená",J149,0)</f>
        <v>0</v>
      </c>
      <c r="BG149" s="205">
        <f>IF(N149="zákl. prenesená",J149,0)</f>
        <v>0</v>
      </c>
      <c r="BH149" s="205">
        <f>IF(N149="zníž. prenesená",J149,0)</f>
        <v>0</v>
      </c>
      <c r="BI149" s="205">
        <f>IF(N149="nulová",J149,0)</f>
        <v>0</v>
      </c>
      <c r="BJ149" s="16" t="s">
        <v>155</v>
      </c>
      <c r="BK149" s="206">
        <f>ROUND(I149*H149,3)</f>
        <v>0</v>
      </c>
      <c r="BL149" s="16" t="s">
        <v>933</v>
      </c>
      <c r="BM149" s="204" t="s">
        <v>4659</v>
      </c>
    </row>
    <row r="150" s="2" customFormat="1" ht="24.15" customHeight="1">
      <c r="A150" s="35"/>
      <c r="B150" s="157"/>
      <c r="C150" s="193" t="s">
        <v>239</v>
      </c>
      <c r="D150" s="193" t="s">
        <v>180</v>
      </c>
      <c r="E150" s="194" t="s">
        <v>4660</v>
      </c>
      <c r="F150" s="195" t="s">
        <v>4661</v>
      </c>
      <c r="G150" s="196" t="s">
        <v>253</v>
      </c>
      <c r="H150" s="197">
        <v>15</v>
      </c>
      <c r="I150" s="198"/>
      <c r="J150" s="197">
        <f>ROUND(I150*H150,3)</f>
        <v>0</v>
      </c>
      <c r="K150" s="199"/>
      <c r="L150" s="36"/>
      <c r="M150" s="200" t="s">
        <v>1</v>
      </c>
      <c r="N150" s="201" t="s">
        <v>40</v>
      </c>
      <c r="O150" s="79"/>
      <c r="P150" s="202">
        <f>O150*H150</f>
        <v>0</v>
      </c>
      <c r="Q150" s="202">
        <v>0</v>
      </c>
      <c r="R150" s="202">
        <f>Q150*H150</f>
        <v>0</v>
      </c>
      <c r="S150" s="202">
        <v>0</v>
      </c>
      <c r="T150" s="203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4" t="s">
        <v>446</v>
      </c>
      <c r="AT150" s="204" t="s">
        <v>180</v>
      </c>
      <c r="AU150" s="204" t="s">
        <v>155</v>
      </c>
      <c r="AY150" s="16" t="s">
        <v>177</v>
      </c>
      <c r="BE150" s="205">
        <f>IF(N150="základná",J150,0)</f>
        <v>0</v>
      </c>
      <c r="BF150" s="205">
        <f>IF(N150="znížená",J150,0)</f>
        <v>0</v>
      </c>
      <c r="BG150" s="205">
        <f>IF(N150="zákl. prenesená",J150,0)</f>
        <v>0</v>
      </c>
      <c r="BH150" s="205">
        <f>IF(N150="zníž. prenesená",J150,0)</f>
        <v>0</v>
      </c>
      <c r="BI150" s="205">
        <f>IF(N150="nulová",J150,0)</f>
        <v>0</v>
      </c>
      <c r="BJ150" s="16" t="s">
        <v>155</v>
      </c>
      <c r="BK150" s="206">
        <f>ROUND(I150*H150,3)</f>
        <v>0</v>
      </c>
      <c r="BL150" s="16" t="s">
        <v>446</v>
      </c>
      <c r="BM150" s="204" t="s">
        <v>4662</v>
      </c>
    </row>
    <row r="151" s="2" customFormat="1" ht="16.5" customHeight="1">
      <c r="A151" s="35"/>
      <c r="B151" s="157"/>
      <c r="C151" s="212" t="s">
        <v>243</v>
      </c>
      <c r="D151" s="212" t="s">
        <v>439</v>
      </c>
      <c r="E151" s="213" t="s">
        <v>4663</v>
      </c>
      <c r="F151" s="214" t="s">
        <v>4664</v>
      </c>
      <c r="G151" s="215" t="s">
        <v>253</v>
      </c>
      <c r="H151" s="216">
        <v>15</v>
      </c>
      <c r="I151" s="217"/>
      <c r="J151" s="216">
        <f>ROUND(I151*H151,3)</f>
        <v>0</v>
      </c>
      <c r="K151" s="218"/>
      <c r="L151" s="219"/>
      <c r="M151" s="220" t="s">
        <v>1</v>
      </c>
      <c r="N151" s="221" t="s">
        <v>40</v>
      </c>
      <c r="O151" s="79"/>
      <c r="P151" s="202">
        <f>O151*H151</f>
        <v>0</v>
      </c>
      <c r="Q151" s="202">
        <v>0.00093999999999999997</v>
      </c>
      <c r="R151" s="202">
        <f>Q151*H151</f>
        <v>0.0141</v>
      </c>
      <c r="S151" s="202">
        <v>0</v>
      </c>
      <c r="T151" s="203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4" t="s">
        <v>933</v>
      </c>
      <c r="AT151" s="204" t="s">
        <v>439</v>
      </c>
      <c r="AU151" s="204" t="s">
        <v>155</v>
      </c>
      <c r="AY151" s="16" t="s">
        <v>177</v>
      </c>
      <c r="BE151" s="205">
        <f>IF(N151="základná",J151,0)</f>
        <v>0</v>
      </c>
      <c r="BF151" s="205">
        <f>IF(N151="znížená",J151,0)</f>
        <v>0</v>
      </c>
      <c r="BG151" s="205">
        <f>IF(N151="zákl. prenesená",J151,0)</f>
        <v>0</v>
      </c>
      <c r="BH151" s="205">
        <f>IF(N151="zníž. prenesená",J151,0)</f>
        <v>0</v>
      </c>
      <c r="BI151" s="205">
        <f>IF(N151="nulová",J151,0)</f>
        <v>0</v>
      </c>
      <c r="BJ151" s="16" t="s">
        <v>155</v>
      </c>
      <c r="BK151" s="206">
        <f>ROUND(I151*H151,3)</f>
        <v>0</v>
      </c>
      <c r="BL151" s="16" t="s">
        <v>933</v>
      </c>
      <c r="BM151" s="204" t="s">
        <v>4665</v>
      </c>
    </row>
    <row r="152" s="2" customFormat="1" ht="24.15" customHeight="1">
      <c r="A152" s="35"/>
      <c r="B152" s="157"/>
      <c r="C152" s="193" t="s">
        <v>247</v>
      </c>
      <c r="D152" s="193" t="s">
        <v>180</v>
      </c>
      <c r="E152" s="194" t="s">
        <v>4666</v>
      </c>
      <c r="F152" s="195" t="s">
        <v>4667</v>
      </c>
      <c r="G152" s="196" t="s">
        <v>253</v>
      </c>
      <c r="H152" s="197">
        <v>15</v>
      </c>
      <c r="I152" s="198"/>
      <c r="J152" s="197">
        <f>ROUND(I152*H152,3)</f>
        <v>0</v>
      </c>
      <c r="K152" s="199"/>
      <c r="L152" s="36"/>
      <c r="M152" s="200" t="s">
        <v>1</v>
      </c>
      <c r="N152" s="201" t="s">
        <v>40</v>
      </c>
      <c r="O152" s="79"/>
      <c r="P152" s="202">
        <f>O152*H152</f>
        <v>0</v>
      </c>
      <c r="Q152" s="202">
        <v>0</v>
      </c>
      <c r="R152" s="202">
        <f>Q152*H152</f>
        <v>0</v>
      </c>
      <c r="S152" s="202">
        <v>0</v>
      </c>
      <c r="T152" s="203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4" t="s">
        <v>446</v>
      </c>
      <c r="AT152" s="204" t="s">
        <v>180</v>
      </c>
      <c r="AU152" s="204" t="s">
        <v>155</v>
      </c>
      <c r="AY152" s="16" t="s">
        <v>177</v>
      </c>
      <c r="BE152" s="205">
        <f>IF(N152="základná",J152,0)</f>
        <v>0</v>
      </c>
      <c r="BF152" s="205">
        <f>IF(N152="znížená",J152,0)</f>
        <v>0</v>
      </c>
      <c r="BG152" s="205">
        <f>IF(N152="zákl. prenesená",J152,0)</f>
        <v>0</v>
      </c>
      <c r="BH152" s="205">
        <f>IF(N152="zníž. prenesená",J152,0)</f>
        <v>0</v>
      </c>
      <c r="BI152" s="205">
        <f>IF(N152="nulová",J152,0)</f>
        <v>0</v>
      </c>
      <c r="BJ152" s="16" t="s">
        <v>155</v>
      </c>
      <c r="BK152" s="206">
        <f>ROUND(I152*H152,3)</f>
        <v>0</v>
      </c>
      <c r="BL152" s="16" t="s">
        <v>446</v>
      </c>
      <c r="BM152" s="204" t="s">
        <v>4668</v>
      </c>
    </row>
    <row r="153" s="2" customFormat="1" ht="16.5" customHeight="1">
      <c r="A153" s="35"/>
      <c r="B153" s="157"/>
      <c r="C153" s="212" t="s">
        <v>7</v>
      </c>
      <c r="D153" s="212" t="s">
        <v>439</v>
      </c>
      <c r="E153" s="213" t="s">
        <v>4669</v>
      </c>
      <c r="F153" s="214" t="s">
        <v>4670</v>
      </c>
      <c r="G153" s="215" t="s">
        <v>253</v>
      </c>
      <c r="H153" s="216">
        <v>15</v>
      </c>
      <c r="I153" s="217"/>
      <c r="J153" s="216">
        <f>ROUND(I153*H153,3)</f>
        <v>0</v>
      </c>
      <c r="K153" s="218"/>
      <c r="L153" s="219"/>
      <c r="M153" s="220" t="s">
        <v>1</v>
      </c>
      <c r="N153" s="221" t="s">
        <v>40</v>
      </c>
      <c r="O153" s="79"/>
      <c r="P153" s="202">
        <f>O153*H153</f>
        <v>0</v>
      </c>
      <c r="Q153" s="202">
        <v>0.00156</v>
      </c>
      <c r="R153" s="202">
        <f>Q153*H153</f>
        <v>0.023400000000000001</v>
      </c>
      <c r="S153" s="202">
        <v>0</v>
      </c>
      <c r="T153" s="203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4" t="s">
        <v>933</v>
      </c>
      <c r="AT153" s="204" t="s">
        <v>439</v>
      </c>
      <c r="AU153" s="204" t="s">
        <v>155</v>
      </c>
      <c r="AY153" s="16" t="s">
        <v>177</v>
      </c>
      <c r="BE153" s="205">
        <f>IF(N153="základná",J153,0)</f>
        <v>0</v>
      </c>
      <c r="BF153" s="205">
        <f>IF(N153="znížená",J153,0)</f>
        <v>0</v>
      </c>
      <c r="BG153" s="205">
        <f>IF(N153="zákl. prenesená",J153,0)</f>
        <v>0</v>
      </c>
      <c r="BH153" s="205">
        <f>IF(N153="zníž. prenesená",J153,0)</f>
        <v>0</v>
      </c>
      <c r="BI153" s="205">
        <f>IF(N153="nulová",J153,0)</f>
        <v>0</v>
      </c>
      <c r="BJ153" s="16" t="s">
        <v>155</v>
      </c>
      <c r="BK153" s="206">
        <f>ROUND(I153*H153,3)</f>
        <v>0</v>
      </c>
      <c r="BL153" s="16" t="s">
        <v>933</v>
      </c>
      <c r="BM153" s="204" t="s">
        <v>4671</v>
      </c>
    </row>
    <row r="154" s="2" customFormat="1" ht="24.15" customHeight="1">
      <c r="A154" s="35"/>
      <c r="B154" s="157"/>
      <c r="C154" s="193" t="s">
        <v>255</v>
      </c>
      <c r="D154" s="193" t="s">
        <v>180</v>
      </c>
      <c r="E154" s="194" t="s">
        <v>4672</v>
      </c>
      <c r="F154" s="195" t="s">
        <v>4673</v>
      </c>
      <c r="G154" s="196" t="s">
        <v>253</v>
      </c>
      <c r="H154" s="197">
        <v>15</v>
      </c>
      <c r="I154" s="198"/>
      <c r="J154" s="197">
        <f>ROUND(I154*H154,3)</f>
        <v>0</v>
      </c>
      <c r="K154" s="199"/>
      <c r="L154" s="36"/>
      <c r="M154" s="200" t="s">
        <v>1</v>
      </c>
      <c r="N154" s="201" t="s">
        <v>40</v>
      </c>
      <c r="O154" s="79"/>
      <c r="P154" s="202">
        <f>O154*H154</f>
        <v>0</v>
      </c>
      <c r="Q154" s="202">
        <v>0</v>
      </c>
      <c r="R154" s="202">
        <f>Q154*H154</f>
        <v>0</v>
      </c>
      <c r="S154" s="202">
        <v>0</v>
      </c>
      <c r="T154" s="203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4" t="s">
        <v>446</v>
      </c>
      <c r="AT154" s="204" t="s">
        <v>180</v>
      </c>
      <c r="AU154" s="204" t="s">
        <v>155</v>
      </c>
      <c r="AY154" s="16" t="s">
        <v>177</v>
      </c>
      <c r="BE154" s="205">
        <f>IF(N154="základná",J154,0)</f>
        <v>0</v>
      </c>
      <c r="BF154" s="205">
        <f>IF(N154="znížená",J154,0)</f>
        <v>0</v>
      </c>
      <c r="BG154" s="205">
        <f>IF(N154="zákl. prenesená",J154,0)</f>
        <v>0</v>
      </c>
      <c r="BH154" s="205">
        <f>IF(N154="zníž. prenesená",J154,0)</f>
        <v>0</v>
      </c>
      <c r="BI154" s="205">
        <f>IF(N154="nulová",J154,0)</f>
        <v>0</v>
      </c>
      <c r="BJ154" s="16" t="s">
        <v>155</v>
      </c>
      <c r="BK154" s="206">
        <f>ROUND(I154*H154,3)</f>
        <v>0</v>
      </c>
      <c r="BL154" s="16" t="s">
        <v>446</v>
      </c>
      <c r="BM154" s="204" t="s">
        <v>4674</v>
      </c>
    </row>
    <row r="155" s="2" customFormat="1" ht="16.5" customHeight="1">
      <c r="A155" s="35"/>
      <c r="B155" s="157"/>
      <c r="C155" s="212" t="s">
        <v>260</v>
      </c>
      <c r="D155" s="212" t="s">
        <v>439</v>
      </c>
      <c r="E155" s="213" t="s">
        <v>4675</v>
      </c>
      <c r="F155" s="214" t="s">
        <v>4676</v>
      </c>
      <c r="G155" s="215" t="s">
        <v>253</v>
      </c>
      <c r="H155" s="216">
        <v>15</v>
      </c>
      <c r="I155" s="217"/>
      <c r="J155" s="216">
        <f>ROUND(I155*H155,3)</f>
        <v>0</v>
      </c>
      <c r="K155" s="218"/>
      <c r="L155" s="219"/>
      <c r="M155" s="220" t="s">
        <v>1</v>
      </c>
      <c r="N155" s="221" t="s">
        <v>40</v>
      </c>
      <c r="O155" s="79"/>
      <c r="P155" s="202">
        <f>O155*H155</f>
        <v>0</v>
      </c>
      <c r="Q155" s="202">
        <v>0.001</v>
      </c>
      <c r="R155" s="202">
        <f>Q155*H155</f>
        <v>0.014999999999999999</v>
      </c>
      <c r="S155" s="202">
        <v>0</v>
      </c>
      <c r="T155" s="203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4" t="s">
        <v>933</v>
      </c>
      <c r="AT155" s="204" t="s">
        <v>439</v>
      </c>
      <c r="AU155" s="204" t="s">
        <v>155</v>
      </c>
      <c r="AY155" s="16" t="s">
        <v>177</v>
      </c>
      <c r="BE155" s="205">
        <f>IF(N155="základná",J155,0)</f>
        <v>0</v>
      </c>
      <c r="BF155" s="205">
        <f>IF(N155="znížená",J155,0)</f>
        <v>0</v>
      </c>
      <c r="BG155" s="205">
        <f>IF(N155="zákl. prenesená",J155,0)</f>
        <v>0</v>
      </c>
      <c r="BH155" s="205">
        <f>IF(N155="zníž. prenesená",J155,0)</f>
        <v>0</v>
      </c>
      <c r="BI155" s="205">
        <f>IF(N155="nulová",J155,0)</f>
        <v>0</v>
      </c>
      <c r="BJ155" s="16" t="s">
        <v>155</v>
      </c>
      <c r="BK155" s="206">
        <f>ROUND(I155*H155,3)</f>
        <v>0</v>
      </c>
      <c r="BL155" s="16" t="s">
        <v>933</v>
      </c>
      <c r="BM155" s="204" t="s">
        <v>4677</v>
      </c>
    </row>
    <row r="156" s="2" customFormat="1" ht="24.15" customHeight="1">
      <c r="A156" s="35"/>
      <c r="B156" s="157"/>
      <c r="C156" s="193" t="s">
        <v>264</v>
      </c>
      <c r="D156" s="193" t="s">
        <v>180</v>
      </c>
      <c r="E156" s="194" t="s">
        <v>4678</v>
      </c>
      <c r="F156" s="195" t="s">
        <v>4679</v>
      </c>
      <c r="G156" s="196" t="s">
        <v>253</v>
      </c>
      <c r="H156" s="197">
        <v>10</v>
      </c>
      <c r="I156" s="198"/>
      <c r="J156" s="197">
        <f>ROUND(I156*H156,3)</f>
        <v>0</v>
      </c>
      <c r="K156" s="199"/>
      <c r="L156" s="36"/>
      <c r="M156" s="200" t="s">
        <v>1</v>
      </c>
      <c r="N156" s="201" t="s">
        <v>40</v>
      </c>
      <c r="O156" s="79"/>
      <c r="P156" s="202">
        <f>O156*H156</f>
        <v>0</v>
      </c>
      <c r="Q156" s="202">
        <v>0</v>
      </c>
      <c r="R156" s="202">
        <f>Q156*H156</f>
        <v>0</v>
      </c>
      <c r="S156" s="202">
        <v>0</v>
      </c>
      <c r="T156" s="203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4" t="s">
        <v>446</v>
      </c>
      <c r="AT156" s="204" t="s">
        <v>180</v>
      </c>
      <c r="AU156" s="204" t="s">
        <v>155</v>
      </c>
      <c r="AY156" s="16" t="s">
        <v>177</v>
      </c>
      <c r="BE156" s="205">
        <f>IF(N156="základná",J156,0)</f>
        <v>0</v>
      </c>
      <c r="BF156" s="205">
        <f>IF(N156="znížená",J156,0)</f>
        <v>0</v>
      </c>
      <c r="BG156" s="205">
        <f>IF(N156="zákl. prenesená",J156,0)</f>
        <v>0</v>
      </c>
      <c r="BH156" s="205">
        <f>IF(N156="zníž. prenesená",J156,0)</f>
        <v>0</v>
      </c>
      <c r="BI156" s="205">
        <f>IF(N156="nulová",J156,0)</f>
        <v>0</v>
      </c>
      <c r="BJ156" s="16" t="s">
        <v>155</v>
      </c>
      <c r="BK156" s="206">
        <f>ROUND(I156*H156,3)</f>
        <v>0</v>
      </c>
      <c r="BL156" s="16" t="s">
        <v>446</v>
      </c>
      <c r="BM156" s="204" t="s">
        <v>4680</v>
      </c>
    </row>
    <row r="157" s="2" customFormat="1" ht="16.5" customHeight="1">
      <c r="A157" s="35"/>
      <c r="B157" s="157"/>
      <c r="C157" s="212" t="s">
        <v>268</v>
      </c>
      <c r="D157" s="212" t="s">
        <v>439</v>
      </c>
      <c r="E157" s="213" t="s">
        <v>4681</v>
      </c>
      <c r="F157" s="214" t="s">
        <v>4682</v>
      </c>
      <c r="G157" s="215" t="s">
        <v>253</v>
      </c>
      <c r="H157" s="216">
        <v>10</v>
      </c>
      <c r="I157" s="217"/>
      <c r="J157" s="216">
        <f>ROUND(I157*H157,3)</f>
        <v>0</v>
      </c>
      <c r="K157" s="218"/>
      <c r="L157" s="219"/>
      <c r="M157" s="220" t="s">
        <v>1</v>
      </c>
      <c r="N157" s="221" t="s">
        <v>40</v>
      </c>
      <c r="O157" s="79"/>
      <c r="P157" s="202">
        <f>O157*H157</f>
        <v>0</v>
      </c>
      <c r="Q157" s="202">
        <v>0.0051700000000000001</v>
      </c>
      <c r="R157" s="202">
        <f>Q157*H157</f>
        <v>0.051700000000000003</v>
      </c>
      <c r="S157" s="202">
        <v>0</v>
      </c>
      <c r="T157" s="203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4" t="s">
        <v>933</v>
      </c>
      <c r="AT157" s="204" t="s">
        <v>439</v>
      </c>
      <c r="AU157" s="204" t="s">
        <v>155</v>
      </c>
      <c r="AY157" s="16" t="s">
        <v>177</v>
      </c>
      <c r="BE157" s="205">
        <f>IF(N157="základná",J157,0)</f>
        <v>0</v>
      </c>
      <c r="BF157" s="205">
        <f>IF(N157="znížená",J157,0)</f>
        <v>0</v>
      </c>
      <c r="BG157" s="205">
        <f>IF(N157="zákl. prenesená",J157,0)</f>
        <v>0</v>
      </c>
      <c r="BH157" s="205">
        <f>IF(N157="zníž. prenesená",J157,0)</f>
        <v>0</v>
      </c>
      <c r="BI157" s="205">
        <f>IF(N157="nulová",J157,0)</f>
        <v>0</v>
      </c>
      <c r="BJ157" s="16" t="s">
        <v>155</v>
      </c>
      <c r="BK157" s="206">
        <f>ROUND(I157*H157,3)</f>
        <v>0</v>
      </c>
      <c r="BL157" s="16" t="s">
        <v>933</v>
      </c>
      <c r="BM157" s="204" t="s">
        <v>4683</v>
      </c>
    </row>
    <row r="158" s="12" customFormat="1" ht="22.8" customHeight="1">
      <c r="A158" s="12"/>
      <c r="B158" s="180"/>
      <c r="C158" s="12"/>
      <c r="D158" s="181" t="s">
        <v>73</v>
      </c>
      <c r="E158" s="191" t="s">
        <v>3644</v>
      </c>
      <c r="F158" s="191" t="s">
        <v>3645</v>
      </c>
      <c r="G158" s="12"/>
      <c r="H158" s="12"/>
      <c r="I158" s="183"/>
      <c r="J158" s="192">
        <f>BK158</f>
        <v>0</v>
      </c>
      <c r="K158" s="12"/>
      <c r="L158" s="180"/>
      <c r="M158" s="185"/>
      <c r="N158" s="186"/>
      <c r="O158" s="186"/>
      <c r="P158" s="187">
        <f>SUM(P159:P164)</f>
        <v>0</v>
      </c>
      <c r="Q158" s="186"/>
      <c r="R158" s="187">
        <f>SUM(R159:R164)</f>
        <v>2.80525</v>
      </c>
      <c r="S158" s="186"/>
      <c r="T158" s="188">
        <f>SUM(T159:T164)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81" t="s">
        <v>189</v>
      </c>
      <c r="AT158" s="189" t="s">
        <v>73</v>
      </c>
      <c r="AU158" s="189" t="s">
        <v>82</v>
      </c>
      <c r="AY158" s="181" t="s">
        <v>177</v>
      </c>
      <c r="BK158" s="190">
        <f>SUM(BK159:BK164)</f>
        <v>0</v>
      </c>
    </row>
    <row r="159" s="2" customFormat="1" ht="24.15" customHeight="1">
      <c r="A159" s="35"/>
      <c r="B159" s="157"/>
      <c r="C159" s="193" t="s">
        <v>272</v>
      </c>
      <c r="D159" s="193" t="s">
        <v>180</v>
      </c>
      <c r="E159" s="194" t="s">
        <v>4588</v>
      </c>
      <c r="F159" s="195" t="s">
        <v>4589</v>
      </c>
      <c r="G159" s="196" t="s">
        <v>253</v>
      </c>
      <c r="H159" s="197">
        <v>25</v>
      </c>
      <c r="I159" s="198"/>
      <c r="J159" s="197">
        <f>ROUND(I159*H159,3)</f>
        <v>0</v>
      </c>
      <c r="K159" s="199"/>
      <c r="L159" s="36"/>
      <c r="M159" s="200" t="s">
        <v>1</v>
      </c>
      <c r="N159" s="201" t="s">
        <v>40</v>
      </c>
      <c r="O159" s="79"/>
      <c r="P159" s="202">
        <f>O159*H159</f>
        <v>0</v>
      </c>
      <c r="Q159" s="202">
        <v>0</v>
      </c>
      <c r="R159" s="202">
        <f>Q159*H159</f>
        <v>0</v>
      </c>
      <c r="S159" s="202">
        <v>0</v>
      </c>
      <c r="T159" s="203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4" t="s">
        <v>446</v>
      </c>
      <c r="AT159" s="204" t="s">
        <v>180</v>
      </c>
      <c r="AU159" s="204" t="s">
        <v>155</v>
      </c>
      <c r="AY159" s="16" t="s">
        <v>177</v>
      </c>
      <c r="BE159" s="205">
        <f>IF(N159="základná",J159,0)</f>
        <v>0</v>
      </c>
      <c r="BF159" s="205">
        <f>IF(N159="znížená",J159,0)</f>
        <v>0</v>
      </c>
      <c r="BG159" s="205">
        <f>IF(N159="zákl. prenesená",J159,0)</f>
        <v>0</v>
      </c>
      <c r="BH159" s="205">
        <f>IF(N159="zníž. prenesená",J159,0)</f>
        <v>0</v>
      </c>
      <c r="BI159" s="205">
        <f>IF(N159="nulová",J159,0)</f>
        <v>0</v>
      </c>
      <c r="BJ159" s="16" t="s">
        <v>155</v>
      </c>
      <c r="BK159" s="206">
        <f>ROUND(I159*H159,3)</f>
        <v>0</v>
      </c>
      <c r="BL159" s="16" t="s">
        <v>446</v>
      </c>
      <c r="BM159" s="204" t="s">
        <v>4684</v>
      </c>
    </row>
    <row r="160" s="2" customFormat="1" ht="33" customHeight="1">
      <c r="A160" s="35"/>
      <c r="B160" s="157"/>
      <c r="C160" s="193" t="s">
        <v>276</v>
      </c>
      <c r="D160" s="193" t="s">
        <v>180</v>
      </c>
      <c r="E160" s="194" t="s">
        <v>4591</v>
      </c>
      <c r="F160" s="195" t="s">
        <v>4592</v>
      </c>
      <c r="G160" s="196" t="s">
        <v>253</v>
      </c>
      <c r="H160" s="197">
        <v>50</v>
      </c>
      <c r="I160" s="198"/>
      <c r="J160" s="197">
        <f>ROUND(I160*H160,3)</f>
        <v>0</v>
      </c>
      <c r="K160" s="199"/>
      <c r="L160" s="36"/>
      <c r="M160" s="200" t="s">
        <v>1</v>
      </c>
      <c r="N160" s="201" t="s">
        <v>40</v>
      </c>
      <c r="O160" s="79"/>
      <c r="P160" s="202">
        <f>O160*H160</f>
        <v>0</v>
      </c>
      <c r="Q160" s="202">
        <v>0</v>
      </c>
      <c r="R160" s="202">
        <f>Q160*H160</f>
        <v>0</v>
      </c>
      <c r="S160" s="202">
        <v>0</v>
      </c>
      <c r="T160" s="203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4" t="s">
        <v>446</v>
      </c>
      <c r="AT160" s="204" t="s">
        <v>180</v>
      </c>
      <c r="AU160" s="204" t="s">
        <v>155</v>
      </c>
      <c r="AY160" s="16" t="s">
        <v>177</v>
      </c>
      <c r="BE160" s="205">
        <f>IF(N160="základná",J160,0)</f>
        <v>0</v>
      </c>
      <c r="BF160" s="205">
        <f>IF(N160="znížená",J160,0)</f>
        <v>0</v>
      </c>
      <c r="BG160" s="205">
        <f>IF(N160="zákl. prenesená",J160,0)</f>
        <v>0</v>
      </c>
      <c r="BH160" s="205">
        <f>IF(N160="zníž. prenesená",J160,0)</f>
        <v>0</v>
      </c>
      <c r="BI160" s="205">
        <f>IF(N160="nulová",J160,0)</f>
        <v>0</v>
      </c>
      <c r="BJ160" s="16" t="s">
        <v>155</v>
      </c>
      <c r="BK160" s="206">
        <f>ROUND(I160*H160,3)</f>
        <v>0</v>
      </c>
      <c r="BL160" s="16" t="s">
        <v>446</v>
      </c>
      <c r="BM160" s="204" t="s">
        <v>4685</v>
      </c>
    </row>
    <row r="161" s="2" customFormat="1" ht="16.5" customHeight="1">
      <c r="A161" s="35"/>
      <c r="B161" s="157"/>
      <c r="C161" s="212" t="s">
        <v>280</v>
      </c>
      <c r="D161" s="212" t="s">
        <v>439</v>
      </c>
      <c r="E161" s="213" t="s">
        <v>4594</v>
      </c>
      <c r="F161" s="214" t="s">
        <v>4595</v>
      </c>
      <c r="G161" s="215" t="s">
        <v>283</v>
      </c>
      <c r="H161" s="216">
        <v>2.7999999999999998</v>
      </c>
      <c r="I161" s="217"/>
      <c r="J161" s="216">
        <f>ROUND(I161*H161,3)</f>
        <v>0</v>
      </c>
      <c r="K161" s="218"/>
      <c r="L161" s="219"/>
      <c r="M161" s="220" t="s">
        <v>1</v>
      </c>
      <c r="N161" s="221" t="s">
        <v>40</v>
      </c>
      <c r="O161" s="79"/>
      <c r="P161" s="202">
        <f>O161*H161</f>
        <v>0</v>
      </c>
      <c r="Q161" s="202">
        <v>1</v>
      </c>
      <c r="R161" s="202">
        <f>Q161*H161</f>
        <v>2.7999999999999998</v>
      </c>
      <c r="S161" s="202">
        <v>0</v>
      </c>
      <c r="T161" s="203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4" t="s">
        <v>933</v>
      </c>
      <c r="AT161" s="204" t="s">
        <v>439</v>
      </c>
      <c r="AU161" s="204" t="s">
        <v>155</v>
      </c>
      <c r="AY161" s="16" t="s">
        <v>177</v>
      </c>
      <c r="BE161" s="205">
        <f>IF(N161="základná",J161,0)</f>
        <v>0</v>
      </c>
      <c r="BF161" s="205">
        <f>IF(N161="znížená",J161,0)</f>
        <v>0</v>
      </c>
      <c r="BG161" s="205">
        <f>IF(N161="zákl. prenesená",J161,0)</f>
        <v>0</v>
      </c>
      <c r="BH161" s="205">
        <f>IF(N161="zníž. prenesená",J161,0)</f>
        <v>0</v>
      </c>
      <c r="BI161" s="205">
        <f>IF(N161="nulová",J161,0)</f>
        <v>0</v>
      </c>
      <c r="BJ161" s="16" t="s">
        <v>155</v>
      </c>
      <c r="BK161" s="206">
        <f>ROUND(I161*H161,3)</f>
        <v>0</v>
      </c>
      <c r="BL161" s="16" t="s">
        <v>933</v>
      </c>
      <c r="BM161" s="204" t="s">
        <v>4686</v>
      </c>
    </row>
    <row r="162" s="2" customFormat="1" ht="24.15" customHeight="1">
      <c r="A162" s="35"/>
      <c r="B162" s="157"/>
      <c r="C162" s="193" t="s">
        <v>285</v>
      </c>
      <c r="D162" s="193" t="s">
        <v>180</v>
      </c>
      <c r="E162" s="194" t="s">
        <v>4597</v>
      </c>
      <c r="F162" s="195" t="s">
        <v>4598</v>
      </c>
      <c r="G162" s="196" t="s">
        <v>253</v>
      </c>
      <c r="H162" s="197">
        <v>25</v>
      </c>
      <c r="I162" s="198"/>
      <c r="J162" s="197">
        <f>ROUND(I162*H162,3)</f>
        <v>0</v>
      </c>
      <c r="K162" s="199"/>
      <c r="L162" s="36"/>
      <c r="M162" s="200" t="s">
        <v>1</v>
      </c>
      <c r="N162" s="201" t="s">
        <v>40</v>
      </c>
      <c r="O162" s="79"/>
      <c r="P162" s="202">
        <f>O162*H162</f>
        <v>0</v>
      </c>
      <c r="Q162" s="202">
        <v>0</v>
      </c>
      <c r="R162" s="202">
        <f>Q162*H162</f>
        <v>0</v>
      </c>
      <c r="S162" s="202">
        <v>0</v>
      </c>
      <c r="T162" s="203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4" t="s">
        <v>446</v>
      </c>
      <c r="AT162" s="204" t="s">
        <v>180</v>
      </c>
      <c r="AU162" s="204" t="s">
        <v>155</v>
      </c>
      <c r="AY162" s="16" t="s">
        <v>177</v>
      </c>
      <c r="BE162" s="205">
        <f>IF(N162="základná",J162,0)</f>
        <v>0</v>
      </c>
      <c r="BF162" s="205">
        <f>IF(N162="znížená",J162,0)</f>
        <v>0</v>
      </c>
      <c r="BG162" s="205">
        <f>IF(N162="zákl. prenesená",J162,0)</f>
        <v>0</v>
      </c>
      <c r="BH162" s="205">
        <f>IF(N162="zníž. prenesená",J162,0)</f>
        <v>0</v>
      </c>
      <c r="BI162" s="205">
        <f>IF(N162="nulová",J162,0)</f>
        <v>0</v>
      </c>
      <c r="BJ162" s="16" t="s">
        <v>155</v>
      </c>
      <c r="BK162" s="206">
        <f>ROUND(I162*H162,3)</f>
        <v>0</v>
      </c>
      <c r="BL162" s="16" t="s">
        <v>446</v>
      </c>
      <c r="BM162" s="204" t="s">
        <v>4687</v>
      </c>
    </row>
    <row r="163" s="2" customFormat="1" ht="24.15" customHeight="1">
      <c r="A163" s="35"/>
      <c r="B163" s="157"/>
      <c r="C163" s="212" t="s">
        <v>289</v>
      </c>
      <c r="D163" s="212" t="s">
        <v>439</v>
      </c>
      <c r="E163" s="213" t="s">
        <v>4600</v>
      </c>
      <c r="F163" s="214" t="s">
        <v>4601</v>
      </c>
      <c r="G163" s="215" t="s">
        <v>253</v>
      </c>
      <c r="H163" s="216">
        <v>25</v>
      </c>
      <c r="I163" s="217"/>
      <c r="J163" s="216">
        <f>ROUND(I163*H163,3)</f>
        <v>0</v>
      </c>
      <c r="K163" s="218"/>
      <c r="L163" s="219"/>
      <c r="M163" s="220" t="s">
        <v>1</v>
      </c>
      <c r="N163" s="221" t="s">
        <v>40</v>
      </c>
      <c r="O163" s="79"/>
      <c r="P163" s="202">
        <f>O163*H163</f>
        <v>0</v>
      </c>
      <c r="Q163" s="202">
        <v>0.00021000000000000001</v>
      </c>
      <c r="R163" s="202">
        <f>Q163*H163</f>
        <v>0.0052500000000000003</v>
      </c>
      <c r="S163" s="202">
        <v>0</v>
      </c>
      <c r="T163" s="203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4" t="s">
        <v>933</v>
      </c>
      <c r="AT163" s="204" t="s">
        <v>439</v>
      </c>
      <c r="AU163" s="204" t="s">
        <v>155</v>
      </c>
      <c r="AY163" s="16" t="s">
        <v>177</v>
      </c>
      <c r="BE163" s="205">
        <f>IF(N163="základná",J163,0)</f>
        <v>0</v>
      </c>
      <c r="BF163" s="205">
        <f>IF(N163="znížená",J163,0)</f>
        <v>0</v>
      </c>
      <c r="BG163" s="205">
        <f>IF(N163="zákl. prenesená",J163,0)</f>
        <v>0</v>
      </c>
      <c r="BH163" s="205">
        <f>IF(N163="zníž. prenesená",J163,0)</f>
        <v>0</v>
      </c>
      <c r="BI163" s="205">
        <f>IF(N163="nulová",J163,0)</f>
        <v>0</v>
      </c>
      <c r="BJ163" s="16" t="s">
        <v>155</v>
      </c>
      <c r="BK163" s="206">
        <f>ROUND(I163*H163,3)</f>
        <v>0</v>
      </c>
      <c r="BL163" s="16" t="s">
        <v>933</v>
      </c>
      <c r="BM163" s="204" t="s">
        <v>4688</v>
      </c>
    </row>
    <row r="164" s="2" customFormat="1" ht="33" customHeight="1">
      <c r="A164" s="35"/>
      <c r="B164" s="157"/>
      <c r="C164" s="193" t="s">
        <v>293</v>
      </c>
      <c r="D164" s="193" t="s">
        <v>180</v>
      </c>
      <c r="E164" s="194" t="s">
        <v>4603</v>
      </c>
      <c r="F164" s="195" t="s">
        <v>4604</v>
      </c>
      <c r="G164" s="196" t="s">
        <v>253</v>
      </c>
      <c r="H164" s="197">
        <v>25</v>
      </c>
      <c r="I164" s="198"/>
      <c r="J164" s="197">
        <f>ROUND(I164*H164,3)</f>
        <v>0</v>
      </c>
      <c r="K164" s="199"/>
      <c r="L164" s="36"/>
      <c r="M164" s="200" t="s">
        <v>1</v>
      </c>
      <c r="N164" s="201" t="s">
        <v>40</v>
      </c>
      <c r="O164" s="79"/>
      <c r="P164" s="202">
        <f>O164*H164</f>
        <v>0</v>
      </c>
      <c r="Q164" s="202">
        <v>0</v>
      </c>
      <c r="R164" s="202">
        <f>Q164*H164</f>
        <v>0</v>
      </c>
      <c r="S164" s="202">
        <v>0</v>
      </c>
      <c r="T164" s="203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4" t="s">
        <v>446</v>
      </c>
      <c r="AT164" s="204" t="s">
        <v>180</v>
      </c>
      <c r="AU164" s="204" t="s">
        <v>155</v>
      </c>
      <c r="AY164" s="16" t="s">
        <v>177</v>
      </c>
      <c r="BE164" s="205">
        <f>IF(N164="základná",J164,0)</f>
        <v>0</v>
      </c>
      <c r="BF164" s="205">
        <f>IF(N164="znížená",J164,0)</f>
        <v>0</v>
      </c>
      <c r="BG164" s="205">
        <f>IF(N164="zákl. prenesená",J164,0)</f>
        <v>0</v>
      </c>
      <c r="BH164" s="205">
        <f>IF(N164="zníž. prenesená",J164,0)</f>
        <v>0</v>
      </c>
      <c r="BI164" s="205">
        <f>IF(N164="nulová",J164,0)</f>
        <v>0</v>
      </c>
      <c r="BJ164" s="16" t="s">
        <v>155</v>
      </c>
      <c r="BK164" s="206">
        <f>ROUND(I164*H164,3)</f>
        <v>0</v>
      </c>
      <c r="BL164" s="16" t="s">
        <v>446</v>
      </c>
      <c r="BM164" s="204" t="s">
        <v>4689</v>
      </c>
    </row>
    <row r="165" s="12" customFormat="1" ht="25.92" customHeight="1">
      <c r="A165" s="12"/>
      <c r="B165" s="180"/>
      <c r="C165" s="12"/>
      <c r="D165" s="181" t="s">
        <v>73</v>
      </c>
      <c r="E165" s="182" t="s">
        <v>1321</v>
      </c>
      <c r="F165" s="182" t="s">
        <v>2375</v>
      </c>
      <c r="G165" s="12"/>
      <c r="H165" s="12"/>
      <c r="I165" s="183"/>
      <c r="J165" s="184">
        <f>BK165</f>
        <v>0</v>
      </c>
      <c r="K165" s="12"/>
      <c r="L165" s="180"/>
      <c r="M165" s="185"/>
      <c r="N165" s="186"/>
      <c r="O165" s="186"/>
      <c r="P165" s="187">
        <f>SUM(P166:P168)</f>
        <v>0</v>
      </c>
      <c r="Q165" s="186"/>
      <c r="R165" s="187">
        <f>SUM(R166:R168)</f>
        <v>0</v>
      </c>
      <c r="S165" s="186"/>
      <c r="T165" s="188">
        <f>SUM(T166:T168)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181" t="s">
        <v>184</v>
      </c>
      <c r="AT165" s="189" t="s">
        <v>73</v>
      </c>
      <c r="AU165" s="189" t="s">
        <v>74</v>
      </c>
      <c r="AY165" s="181" t="s">
        <v>177</v>
      </c>
      <c r="BK165" s="190">
        <f>SUM(BK166:BK168)</f>
        <v>0</v>
      </c>
    </row>
    <row r="166" s="2" customFormat="1" ht="24.15" customHeight="1">
      <c r="A166" s="35"/>
      <c r="B166" s="157"/>
      <c r="C166" s="193" t="s">
        <v>297</v>
      </c>
      <c r="D166" s="193" t="s">
        <v>180</v>
      </c>
      <c r="E166" s="194" t="s">
        <v>3659</v>
      </c>
      <c r="F166" s="195" t="s">
        <v>4606</v>
      </c>
      <c r="G166" s="196" t="s">
        <v>750</v>
      </c>
      <c r="H166" s="197">
        <v>20</v>
      </c>
      <c r="I166" s="198"/>
      <c r="J166" s="197">
        <f>ROUND(I166*H166,3)</f>
        <v>0</v>
      </c>
      <c r="K166" s="199"/>
      <c r="L166" s="36"/>
      <c r="M166" s="200" t="s">
        <v>1</v>
      </c>
      <c r="N166" s="201" t="s">
        <v>40</v>
      </c>
      <c r="O166" s="79"/>
      <c r="P166" s="202">
        <f>O166*H166</f>
        <v>0</v>
      </c>
      <c r="Q166" s="202">
        <v>0</v>
      </c>
      <c r="R166" s="202">
        <f>Q166*H166</f>
        <v>0</v>
      </c>
      <c r="S166" s="202">
        <v>0</v>
      </c>
      <c r="T166" s="203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4" t="s">
        <v>2378</v>
      </c>
      <c r="AT166" s="204" t="s">
        <v>180</v>
      </c>
      <c r="AU166" s="204" t="s">
        <v>82</v>
      </c>
      <c r="AY166" s="16" t="s">
        <v>177</v>
      </c>
      <c r="BE166" s="205">
        <f>IF(N166="základná",J166,0)</f>
        <v>0</v>
      </c>
      <c r="BF166" s="205">
        <f>IF(N166="znížená",J166,0)</f>
        <v>0</v>
      </c>
      <c r="BG166" s="205">
        <f>IF(N166="zákl. prenesená",J166,0)</f>
        <v>0</v>
      </c>
      <c r="BH166" s="205">
        <f>IF(N166="zníž. prenesená",J166,0)</f>
        <v>0</v>
      </c>
      <c r="BI166" s="205">
        <f>IF(N166="nulová",J166,0)</f>
        <v>0</v>
      </c>
      <c r="BJ166" s="16" t="s">
        <v>155</v>
      </c>
      <c r="BK166" s="206">
        <f>ROUND(I166*H166,3)</f>
        <v>0</v>
      </c>
      <c r="BL166" s="16" t="s">
        <v>2378</v>
      </c>
      <c r="BM166" s="204" t="s">
        <v>4690</v>
      </c>
    </row>
    <row r="167" s="2" customFormat="1" ht="16.5" customHeight="1">
      <c r="A167" s="35"/>
      <c r="B167" s="157"/>
      <c r="C167" s="193" t="s">
        <v>301</v>
      </c>
      <c r="D167" s="193" t="s">
        <v>180</v>
      </c>
      <c r="E167" s="194" t="s">
        <v>3663</v>
      </c>
      <c r="F167" s="195" t="s">
        <v>4691</v>
      </c>
      <c r="G167" s="196" t="s">
        <v>750</v>
      </c>
      <c r="H167" s="197">
        <v>16</v>
      </c>
      <c r="I167" s="198"/>
      <c r="J167" s="197">
        <f>ROUND(I167*H167,3)</f>
        <v>0</v>
      </c>
      <c r="K167" s="199"/>
      <c r="L167" s="36"/>
      <c r="M167" s="200" t="s">
        <v>1</v>
      </c>
      <c r="N167" s="201" t="s">
        <v>40</v>
      </c>
      <c r="O167" s="79"/>
      <c r="P167" s="202">
        <f>O167*H167</f>
        <v>0</v>
      </c>
      <c r="Q167" s="202">
        <v>0</v>
      </c>
      <c r="R167" s="202">
        <f>Q167*H167</f>
        <v>0</v>
      </c>
      <c r="S167" s="202">
        <v>0</v>
      </c>
      <c r="T167" s="203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4" t="s">
        <v>2378</v>
      </c>
      <c r="AT167" s="204" t="s">
        <v>180</v>
      </c>
      <c r="AU167" s="204" t="s">
        <v>82</v>
      </c>
      <c r="AY167" s="16" t="s">
        <v>177</v>
      </c>
      <c r="BE167" s="205">
        <f>IF(N167="základná",J167,0)</f>
        <v>0</v>
      </c>
      <c r="BF167" s="205">
        <f>IF(N167="znížená",J167,0)</f>
        <v>0</v>
      </c>
      <c r="BG167" s="205">
        <f>IF(N167="zákl. prenesená",J167,0)</f>
        <v>0</v>
      </c>
      <c r="BH167" s="205">
        <f>IF(N167="zníž. prenesená",J167,0)</f>
        <v>0</v>
      </c>
      <c r="BI167" s="205">
        <f>IF(N167="nulová",J167,0)</f>
        <v>0</v>
      </c>
      <c r="BJ167" s="16" t="s">
        <v>155</v>
      </c>
      <c r="BK167" s="206">
        <f>ROUND(I167*H167,3)</f>
        <v>0</v>
      </c>
      <c r="BL167" s="16" t="s">
        <v>2378</v>
      </c>
      <c r="BM167" s="204" t="s">
        <v>4692</v>
      </c>
    </row>
    <row r="168" s="2" customFormat="1" ht="16.5" customHeight="1">
      <c r="A168" s="35"/>
      <c r="B168" s="157"/>
      <c r="C168" s="193" t="s">
        <v>309</v>
      </c>
      <c r="D168" s="193" t="s">
        <v>180</v>
      </c>
      <c r="E168" s="194" t="s">
        <v>2376</v>
      </c>
      <c r="F168" s="195" t="s">
        <v>4608</v>
      </c>
      <c r="G168" s="196" t="s">
        <v>750</v>
      </c>
      <c r="H168" s="197">
        <v>20</v>
      </c>
      <c r="I168" s="198"/>
      <c r="J168" s="197">
        <f>ROUND(I168*H168,3)</f>
        <v>0</v>
      </c>
      <c r="K168" s="199"/>
      <c r="L168" s="36"/>
      <c r="M168" s="200" t="s">
        <v>1</v>
      </c>
      <c r="N168" s="201" t="s">
        <v>40</v>
      </c>
      <c r="O168" s="79"/>
      <c r="P168" s="202">
        <f>O168*H168</f>
        <v>0</v>
      </c>
      <c r="Q168" s="202">
        <v>0</v>
      </c>
      <c r="R168" s="202">
        <f>Q168*H168</f>
        <v>0</v>
      </c>
      <c r="S168" s="202">
        <v>0</v>
      </c>
      <c r="T168" s="203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4" t="s">
        <v>2378</v>
      </c>
      <c r="AT168" s="204" t="s">
        <v>180</v>
      </c>
      <c r="AU168" s="204" t="s">
        <v>82</v>
      </c>
      <c r="AY168" s="16" t="s">
        <v>177</v>
      </c>
      <c r="BE168" s="205">
        <f>IF(N168="základná",J168,0)</f>
        <v>0</v>
      </c>
      <c r="BF168" s="205">
        <f>IF(N168="znížená",J168,0)</f>
        <v>0</v>
      </c>
      <c r="BG168" s="205">
        <f>IF(N168="zákl. prenesená",J168,0)</f>
        <v>0</v>
      </c>
      <c r="BH168" s="205">
        <f>IF(N168="zníž. prenesená",J168,0)</f>
        <v>0</v>
      </c>
      <c r="BI168" s="205">
        <f>IF(N168="nulová",J168,0)</f>
        <v>0</v>
      </c>
      <c r="BJ168" s="16" t="s">
        <v>155</v>
      </c>
      <c r="BK168" s="206">
        <f>ROUND(I168*H168,3)</f>
        <v>0</v>
      </c>
      <c r="BL168" s="16" t="s">
        <v>2378</v>
      </c>
      <c r="BM168" s="204" t="s">
        <v>4693</v>
      </c>
    </row>
    <row r="169" s="12" customFormat="1" ht="25.92" customHeight="1">
      <c r="A169" s="12"/>
      <c r="B169" s="180"/>
      <c r="C169" s="12"/>
      <c r="D169" s="181" t="s">
        <v>73</v>
      </c>
      <c r="E169" s="182" t="s">
        <v>154</v>
      </c>
      <c r="F169" s="182" t="s">
        <v>1322</v>
      </c>
      <c r="G169" s="12"/>
      <c r="H169" s="12"/>
      <c r="I169" s="183"/>
      <c r="J169" s="184">
        <f>BK169</f>
        <v>0</v>
      </c>
      <c r="K169" s="12"/>
      <c r="L169" s="180"/>
      <c r="M169" s="185"/>
      <c r="N169" s="186"/>
      <c r="O169" s="186"/>
      <c r="P169" s="187">
        <f>SUM(P170:P177)</f>
        <v>0</v>
      </c>
      <c r="Q169" s="186"/>
      <c r="R169" s="187">
        <f>SUM(R170:R177)</f>
        <v>0</v>
      </c>
      <c r="S169" s="186"/>
      <c r="T169" s="188">
        <f>SUM(T170:T177)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81" t="s">
        <v>197</v>
      </c>
      <c r="AT169" s="189" t="s">
        <v>73</v>
      </c>
      <c r="AU169" s="189" t="s">
        <v>74</v>
      </c>
      <c r="AY169" s="181" t="s">
        <v>177</v>
      </c>
      <c r="BK169" s="190">
        <f>SUM(BK170:BK177)</f>
        <v>0</v>
      </c>
    </row>
    <row r="170" s="2" customFormat="1" ht="16.5" customHeight="1">
      <c r="A170" s="35"/>
      <c r="B170" s="157"/>
      <c r="C170" s="193" t="s">
        <v>314</v>
      </c>
      <c r="D170" s="193" t="s">
        <v>180</v>
      </c>
      <c r="E170" s="194" t="s">
        <v>1324</v>
      </c>
      <c r="F170" s="195" t="s">
        <v>1</v>
      </c>
      <c r="G170" s="196" t="s">
        <v>1302</v>
      </c>
      <c r="H170" s="197">
        <v>0</v>
      </c>
      <c r="I170" s="198"/>
      <c r="J170" s="197">
        <f>ROUND(I170*H170,3)</f>
        <v>0</v>
      </c>
      <c r="K170" s="199"/>
      <c r="L170" s="36"/>
      <c r="M170" s="200" t="s">
        <v>1</v>
      </c>
      <c r="N170" s="201" t="s">
        <v>40</v>
      </c>
      <c r="O170" s="79"/>
      <c r="P170" s="202">
        <f>O170*H170</f>
        <v>0</v>
      </c>
      <c r="Q170" s="202">
        <v>0</v>
      </c>
      <c r="R170" s="202">
        <f>Q170*H170</f>
        <v>0</v>
      </c>
      <c r="S170" s="202">
        <v>0</v>
      </c>
      <c r="T170" s="203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4" t="s">
        <v>1303</v>
      </c>
      <c r="AT170" s="204" t="s">
        <v>180</v>
      </c>
      <c r="AU170" s="204" t="s">
        <v>82</v>
      </c>
      <c r="AY170" s="16" t="s">
        <v>177</v>
      </c>
      <c r="BE170" s="205">
        <f>IF(N170="základná",J170,0)</f>
        <v>0</v>
      </c>
      <c r="BF170" s="205">
        <f>IF(N170="znížená",J170,0)</f>
        <v>0</v>
      </c>
      <c r="BG170" s="205">
        <f>IF(N170="zákl. prenesená",J170,0)</f>
        <v>0</v>
      </c>
      <c r="BH170" s="205">
        <f>IF(N170="zníž. prenesená",J170,0)</f>
        <v>0</v>
      </c>
      <c r="BI170" s="205">
        <f>IF(N170="nulová",J170,0)</f>
        <v>0</v>
      </c>
      <c r="BJ170" s="16" t="s">
        <v>155</v>
      </c>
      <c r="BK170" s="206">
        <f>ROUND(I170*H170,3)</f>
        <v>0</v>
      </c>
      <c r="BL170" s="16" t="s">
        <v>1303</v>
      </c>
      <c r="BM170" s="204" t="s">
        <v>4694</v>
      </c>
    </row>
    <row r="171" s="2" customFormat="1" ht="16.5" customHeight="1">
      <c r="A171" s="35"/>
      <c r="B171" s="157"/>
      <c r="C171" s="193" t="s">
        <v>318</v>
      </c>
      <c r="D171" s="193" t="s">
        <v>180</v>
      </c>
      <c r="E171" s="194" t="s">
        <v>1324</v>
      </c>
      <c r="F171" s="195" t="s">
        <v>1</v>
      </c>
      <c r="G171" s="196" t="s">
        <v>1302</v>
      </c>
      <c r="H171" s="197">
        <v>0</v>
      </c>
      <c r="I171" s="198"/>
      <c r="J171" s="197">
        <f>ROUND(I171*H171,3)</f>
        <v>0</v>
      </c>
      <c r="K171" s="199"/>
      <c r="L171" s="36"/>
      <c r="M171" s="200" t="s">
        <v>1</v>
      </c>
      <c r="N171" s="201" t="s">
        <v>40</v>
      </c>
      <c r="O171" s="79"/>
      <c r="P171" s="202">
        <f>O171*H171</f>
        <v>0</v>
      </c>
      <c r="Q171" s="202">
        <v>0</v>
      </c>
      <c r="R171" s="202">
        <f>Q171*H171</f>
        <v>0</v>
      </c>
      <c r="S171" s="202">
        <v>0</v>
      </c>
      <c r="T171" s="203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4" t="s">
        <v>1303</v>
      </c>
      <c r="AT171" s="204" t="s">
        <v>180</v>
      </c>
      <c r="AU171" s="204" t="s">
        <v>82</v>
      </c>
      <c r="AY171" s="16" t="s">
        <v>177</v>
      </c>
      <c r="BE171" s="205">
        <f>IF(N171="základná",J171,0)</f>
        <v>0</v>
      </c>
      <c r="BF171" s="205">
        <f>IF(N171="znížená",J171,0)</f>
        <v>0</v>
      </c>
      <c r="BG171" s="205">
        <f>IF(N171="zákl. prenesená",J171,0)</f>
        <v>0</v>
      </c>
      <c r="BH171" s="205">
        <f>IF(N171="zníž. prenesená",J171,0)</f>
        <v>0</v>
      </c>
      <c r="BI171" s="205">
        <f>IF(N171="nulová",J171,0)</f>
        <v>0</v>
      </c>
      <c r="BJ171" s="16" t="s">
        <v>155</v>
      </c>
      <c r="BK171" s="206">
        <f>ROUND(I171*H171,3)</f>
        <v>0</v>
      </c>
      <c r="BL171" s="16" t="s">
        <v>1303</v>
      </c>
      <c r="BM171" s="204" t="s">
        <v>4695</v>
      </c>
    </row>
    <row r="172" s="2" customFormat="1" ht="16.5" customHeight="1">
      <c r="A172" s="35"/>
      <c r="B172" s="157"/>
      <c r="C172" s="193" t="s">
        <v>322</v>
      </c>
      <c r="D172" s="193" t="s">
        <v>180</v>
      </c>
      <c r="E172" s="194" t="s">
        <v>1324</v>
      </c>
      <c r="F172" s="195" t="s">
        <v>1</v>
      </c>
      <c r="G172" s="196" t="s">
        <v>1302</v>
      </c>
      <c r="H172" s="197">
        <v>0</v>
      </c>
      <c r="I172" s="198"/>
      <c r="J172" s="197">
        <f>ROUND(I172*H172,3)</f>
        <v>0</v>
      </c>
      <c r="K172" s="199"/>
      <c r="L172" s="36"/>
      <c r="M172" s="200" t="s">
        <v>1</v>
      </c>
      <c r="N172" s="201" t="s">
        <v>40</v>
      </c>
      <c r="O172" s="79"/>
      <c r="P172" s="202">
        <f>O172*H172</f>
        <v>0</v>
      </c>
      <c r="Q172" s="202">
        <v>0</v>
      </c>
      <c r="R172" s="202">
        <f>Q172*H172</f>
        <v>0</v>
      </c>
      <c r="S172" s="202">
        <v>0</v>
      </c>
      <c r="T172" s="203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4" t="s">
        <v>1303</v>
      </c>
      <c r="AT172" s="204" t="s">
        <v>180</v>
      </c>
      <c r="AU172" s="204" t="s">
        <v>82</v>
      </c>
      <c r="AY172" s="16" t="s">
        <v>177</v>
      </c>
      <c r="BE172" s="205">
        <f>IF(N172="základná",J172,0)</f>
        <v>0</v>
      </c>
      <c r="BF172" s="205">
        <f>IF(N172="znížená",J172,0)</f>
        <v>0</v>
      </c>
      <c r="BG172" s="205">
        <f>IF(N172="zákl. prenesená",J172,0)</f>
        <v>0</v>
      </c>
      <c r="BH172" s="205">
        <f>IF(N172="zníž. prenesená",J172,0)</f>
        <v>0</v>
      </c>
      <c r="BI172" s="205">
        <f>IF(N172="nulová",J172,0)</f>
        <v>0</v>
      </c>
      <c r="BJ172" s="16" t="s">
        <v>155</v>
      </c>
      <c r="BK172" s="206">
        <f>ROUND(I172*H172,3)</f>
        <v>0</v>
      </c>
      <c r="BL172" s="16" t="s">
        <v>1303</v>
      </c>
      <c r="BM172" s="204" t="s">
        <v>4696</v>
      </c>
    </row>
    <row r="173" s="2" customFormat="1" ht="16.5" customHeight="1">
      <c r="A173" s="35"/>
      <c r="B173" s="157"/>
      <c r="C173" s="193" t="s">
        <v>326</v>
      </c>
      <c r="D173" s="193" t="s">
        <v>180</v>
      </c>
      <c r="E173" s="194" t="s">
        <v>1324</v>
      </c>
      <c r="F173" s="195" t="s">
        <v>1</v>
      </c>
      <c r="G173" s="196" t="s">
        <v>1302</v>
      </c>
      <c r="H173" s="197">
        <v>0</v>
      </c>
      <c r="I173" s="198"/>
      <c r="J173" s="197">
        <f>ROUND(I173*H173,3)</f>
        <v>0</v>
      </c>
      <c r="K173" s="199"/>
      <c r="L173" s="36"/>
      <c r="M173" s="200" t="s">
        <v>1</v>
      </c>
      <c r="N173" s="201" t="s">
        <v>40</v>
      </c>
      <c r="O173" s="79"/>
      <c r="P173" s="202">
        <f>O173*H173</f>
        <v>0</v>
      </c>
      <c r="Q173" s="202">
        <v>0</v>
      </c>
      <c r="R173" s="202">
        <f>Q173*H173</f>
        <v>0</v>
      </c>
      <c r="S173" s="202">
        <v>0</v>
      </c>
      <c r="T173" s="203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4" t="s">
        <v>1303</v>
      </c>
      <c r="AT173" s="204" t="s">
        <v>180</v>
      </c>
      <c r="AU173" s="204" t="s">
        <v>82</v>
      </c>
      <c r="AY173" s="16" t="s">
        <v>177</v>
      </c>
      <c r="BE173" s="205">
        <f>IF(N173="základná",J173,0)</f>
        <v>0</v>
      </c>
      <c r="BF173" s="205">
        <f>IF(N173="znížená",J173,0)</f>
        <v>0</v>
      </c>
      <c r="BG173" s="205">
        <f>IF(N173="zákl. prenesená",J173,0)</f>
        <v>0</v>
      </c>
      <c r="BH173" s="205">
        <f>IF(N173="zníž. prenesená",J173,0)</f>
        <v>0</v>
      </c>
      <c r="BI173" s="205">
        <f>IF(N173="nulová",J173,0)</f>
        <v>0</v>
      </c>
      <c r="BJ173" s="16" t="s">
        <v>155</v>
      </c>
      <c r="BK173" s="206">
        <f>ROUND(I173*H173,3)</f>
        <v>0</v>
      </c>
      <c r="BL173" s="16" t="s">
        <v>1303</v>
      </c>
      <c r="BM173" s="204" t="s">
        <v>4697</v>
      </c>
    </row>
    <row r="174" s="2" customFormat="1" ht="16.5" customHeight="1">
      <c r="A174" s="35"/>
      <c r="B174" s="157"/>
      <c r="C174" s="193" t="s">
        <v>330</v>
      </c>
      <c r="D174" s="193" t="s">
        <v>180</v>
      </c>
      <c r="E174" s="194" t="s">
        <v>1333</v>
      </c>
      <c r="F174" s="195" t="s">
        <v>1</v>
      </c>
      <c r="G174" s="196" t="s">
        <v>1302</v>
      </c>
      <c r="H174" s="197">
        <v>0</v>
      </c>
      <c r="I174" s="198"/>
      <c r="J174" s="197">
        <f>ROUND(I174*H174,3)</f>
        <v>0</v>
      </c>
      <c r="K174" s="199"/>
      <c r="L174" s="36"/>
      <c r="M174" s="200" t="s">
        <v>1</v>
      </c>
      <c r="N174" s="201" t="s">
        <v>40</v>
      </c>
      <c r="O174" s="79"/>
      <c r="P174" s="202">
        <f>O174*H174</f>
        <v>0</v>
      </c>
      <c r="Q174" s="202">
        <v>0</v>
      </c>
      <c r="R174" s="202">
        <f>Q174*H174</f>
        <v>0</v>
      </c>
      <c r="S174" s="202">
        <v>0</v>
      </c>
      <c r="T174" s="203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4" t="s">
        <v>1303</v>
      </c>
      <c r="AT174" s="204" t="s">
        <v>180</v>
      </c>
      <c r="AU174" s="204" t="s">
        <v>82</v>
      </c>
      <c r="AY174" s="16" t="s">
        <v>177</v>
      </c>
      <c r="BE174" s="205">
        <f>IF(N174="základná",J174,0)</f>
        <v>0</v>
      </c>
      <c r="BF174" s="205">
        <f>IF(N174="znížená",J174,0)</f>
        <v>0</v>
      </c>
      <c r="BG174" s="205">
        <f>IF(N174="zákl. prenesená",J174,0)</f>
        <v>0</v>
      </c>
      <c r="BH174" s="205">
        <f>IF(N174="zníž. prenesená",J174,0)</f>
        <v>0</v>
      </c>
      <c r="BI174" s="205">
        <f>IF(N174="nulová",J174,0)</f>
        <v>0</v>
      </c>
      <c r="BJ174" s="16" t="s">
        <v>155</v>
      </c>
      <c r="BK174" s="206">
        <f>ROUND(I174*H174,3)</f>
        <v>0</v>
      </c>
      <c r="BL174" s="16" t="s">
        <v>1303</v>
      </c>
      <c r="BM174" s="204" t="s">
        <v>4698</v>
      </c>
    </row>
    <row r="175" s="2" customFormat="1" ht="16.5" customHeight="1">
      <c r="A175" s="35"/>
      <c r="B175" s="157"/>
      <c r="C175" s="193" t="s">
        <v>336</v>
      </c>
      <c r="D175" s="193" t="s">
        <v>180</v>
      </c>
      <c r="E175" s="194" t="s">
        <v>1333</v>
      </c>
      <c r="F175" s="195" t="s">
        <v>1</v>
      </c>
      <c r="G175" s="196" t="s">
        <v>1302</v>
      </c>
      <c r="H175" s="197">
        <v>0</v>
      </c>
      <c r="I175" s="198"/>
      <c r="J175" s="197">
        <f>ROUND(I175*H175,3)</f>
        <v>0</v>
      </c>
      <c r="K175" s="199"/>
      <c r="L175" s="36"/>
      <c r="M175" s="200" t="s">
        <v>1</v>
      </c>
      <c r="N175" s="201" t="s">
        <v>40</v>
      </c>
      <c r="O175" s="79"/>
      <c r="P175" s="202">
        <f>O175*H175</f>
        <v>0</v>
      </c>
      <c r="Q175" s="202">
        <v>0</v>
      </c>
      <c r="R175" s="202">
        <f>Q175*H175</f>
        <v>0</v>
      </c>
      <c r="S175" s="202">
        <v>0</v>
      </c>
      <c r="T175" s="203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4" t="s">
        <v>1303</v>
      </c>
      <c r="AT175" s="204" t="s">
        <v>180</v>
      </c>
      <c r="AU175" s="204" t="s">
        <v>82</v>
      </c>
      <c r="AY175" s="16" t="s">
        <v>177</v>
      </c>
      <c r="BE175" s="205">
        <f>IF(N175="základná",J175,0)</f>
        <v>0</v>
      </c>
      <c r="BF175" s="205">
        <f>IF(N175="znížená",J175,0)</f>
        <v>0</v>
      </c>
      <c r="BG175" s="205">
        <f>IF(N175="zákl. prenesená",J175,0)</f>
        <v>0</v>
      </c>
      <c r="BH175" s="205">
        <f>IF(N175="zníž. prenesená",J175,0)</f>
        <v>0</v>
      </c>
      <c r="BI175" s="205">
        <f>IF(N175="nulová",J175,0)</f>
        <v>0</v>
      </c>
      <c r="BJ175" s="16" t="s">
        <v>155</v>
      </c>
      <c r="BK175" s="206">
        <f>ROUND(I175*H175,3)</f>
        <v>0</v>
      </c>
      <c r="BL175" s="16" t="s">
        <v>1303</v>
      </c>
      <c r="BM175" s="204" t="s">
        <v>4699</v>
      </c>
    </row>
    <row r="176" s="2" customFormat="1" ht="16.5" customHeight="1">
      <c r="A176" s="35"/>
      <c r="B176" s="157"/>
      <c r="C176" s="193" t="s">
        <v>342</v>
      </c>
      <c r="D176" s="193" t="s">
        <v>180</v>
      </c>
      <c r="E176" s="194" t="s">
        <v>1333</v>
      </c>
      <c r="F176" s="195" t="s">
        <v>1</v>
      </c>
      <c r="G176" s="196" t="s">
        <v>1302</v>
      </c>
      <c r="H176" s="197">
        <v>0</v>
      </c>
      <c r="I176" s="198"/>
      <c r="J176" s="197">
        <f>ROUND(I176*H176,3)</f>
        <v>0</v>
      </c>
      <c r="K176" s="199"/>
      <c r="L176" s="36"/>
      <c r="M176" s="200" t="s">
        <v>1</v>
      </c>
      <c r="N176" s="201" t="s">
        <v>40</v>
      </c>
      <c r="O176" s="79"/>
      <c r="P176" s="202">
        <f>O176*H176</f>
        <v>0</v>
      </c>
      <c r="Q176" s="202">
        <v>0</v>
      </c>
      <c r="R176" s="202">
        <f>Q176*H176</f>
        <v>0</v>
      </c>
      <c r="S176" s="202">
        <v>0</v>
      </c>
      <c r="T176" s="203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4" t="s">
        <v>1303</v>
      </c>
      <c r="AT176" s="204" t="s">
        <v>180</v>
      </c>
      <c r="AU176" s="204" t="s">
        <v>82</v>
      </c>
      <c r="AY176" s="16" t="s">
        <v>177</v>
      </c>
      <c r="BE176" s="205">
        <f>IF(N176="základná",J176,0)</f>
        <v>0</v>
      </c>
      <c r="BF176" s="205">
        <f>IF(N176="znížená",J176,0)</f>
        <v>0</v>
      </c>
      <c r="BG176" s="205">
        <f>IF(N176="zákl. prenesená",J176,0)</f>
        <v>0</v>
      </c>
      <c r="BH176" s="205">
        <f>IF(N176="zníž. prenesená",J176,0)</f>
        <v>0</v>
      </c>
      <c r="BI176" s="205">
        <f>IF(N176="nulová",J176,0)</f>
        <v>0</v>
      </c>
      <c r="BJ176" s="16" t="s">
        <v>155</v>
      </c>
      <c r="BK176" s="206">
        <f>ROUND(I176*H176,3)</f>
        <v>0</v>
      </c>
      <c r="BL176" s="16" t="s">
        <v>1303</v>
      </c>
      <c r="BM176" s="204" t="s">
        <v>4700</v>
      </c>
    </row>
    <row r="177" s="2" customFormat="1" ht="16.5" customHeight="1">
      <c r="A177" s="35"/>
      <c r="B177" s="157"/>
      <c r="C177" s="193" t="s">
        <v>346</v>
      </c>
      <c r="D177" s="193" t="s">
        <v>180</v>
      </c>
      <c r="E177" s="194" t="s">
        <v>1333</v>
      </c>
      <c r="F177" s="195" t="s">
        <v>1</v>
      </c>
      <c r="G177" s="196" t="s">
        <v>1302</v>
      </c>
      <c r="H177" s="197">
        <v>0</v>
      </c>
      <c r="I177" s="198"/>
      <c r="J177" s="197">
        <f>ROUND(I177*H177,3)</f>
        <v>0</v>
      </c>
      <c r="K177" s="199"/>
      <c r="L177" s="36"/>
      <c r="M177" s="207" t="s">
        <v>1</v>
      </c>
      <c r="N177" s="208" t="s">
        <v>40</v>
      </c>
      <c r="O177" s="209"/>
      <c r="P177" s="210">
        <f>O177*H177</f>
        <v>0</v>
      </c>
      <c r="Q177" s="210">
        <v>0</v>
      </c>
      <c r="R177" s="210">
        <f>Q177*H177</f>
        <v>0</v>
      </c>
      <c r="S177" s="210">
        <v>0</v>
      </c>
      <c r="T177" s="211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4" t="s">
        <v>1303</v>
      </c>
      <c r="AT177" s="204" t="s">
        <v>180</v>
      </c>
      <c r="AU177" s="204" t="s">
        <v>82</v>
      </c>
      <c r="AY177" s="16" t="s">
        <v>177</v>
      </c>
      <c r="BE177" s="205">
        <f>IF(N177="základná",J177,0)</f>
        <v>0</v>
      </c>
      <c r="BF177" s="205">
        <f>IF(N177="znížená",J177,0)</f>
        <v>0</v>
      </c>
      <c r="BG177" s="205">
        <f>IF(N177="zákl. prenesená",J177,0)</f>
        <v>0</v>
      </c>
      <c r="BH177" s="205">
        <f>IF(N177="zníž. prenesená",J177,0)</f>
        <v>0</v>
      </c>
      <c r="BI177" s="205">
        <f>IF(N177="nulová",J177,0)</f>
        <v>0</v>
      </c>
      <c r="BJ177" s="16" t="s">
        <v>155</v>
      </c>
      <c r="BK177" s="206">
        <f>ROUND(I177*H177,3)</f>
        <v>0</v>
      </c>
      <c r="BL177" s="16" t="s">
        <v>1303</v>
      </c>
      <c r="BM177" s="204" t="s">
        <v>4701</v>
      </c>
    </row>
    <row r="178" s="2" customFormat="1" ht="6.96" customHeight="1">
      <c r="A178" s="35"/>
      <c r="B178" s="62"/>
      <c r="C178" s="63"/>
      <c r="D178" s="63"/>
      <c r="E178" s="63"/>
      <c r="F178" s="63"/>
      <c r="G178" s="63"/>
      <c r="H178" s="63"/>
      <c r="I178" s="63"/>
      <c r="J178" s="63"/>
      <c r="K178" s="63"/>
      <c r="L178" s="36"/>
      <c r="M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</row>
  </sheetData>
  <autoFilter ref="C130:K177"/>
  <mergeCells count="14">
    <mergeCell ref="E7:H7"/>
    <mergeCell ref="E9:H9"/>
    <mergeCell ref="E18:H18"/>
    <mergeCell ref="E27:H27"/>
    <mergeCell ref="E85:H85"/>
    <mergeCell ref="E87:H87"/>
    <mergeCell ref="D105:F105"/>
    <mergeCell ref="D106:F106"/>
    <mergeCell ref="D107:F107"/>
    <mergeCell ref="D108:F108"/>
    <mergeCell ref="D109:F109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5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125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="1" customFormat="1" ht="24.96" customHeight="1">
      <c r="B4" s="19"/>
      <c r="D4" s="20" t="s">
        <v>126</v>
      </c>
      <c r="L4" s="19"/>
      <c r="M4" s="122" t="s">
        <v>9</v>
      </c>
      <c r="AT4" s="16" t="s">
        <v>3</v>
      </c>
    </row>
    <row r="5" s="1" customFormat="1" ht="6.96" customHeight="1">
      <c r="B5" s="19"/>
      <c r="L5" s="19"/>
    </row>
    <row r="6" s="1" customFormat="1" ht="12" customHeight="1">
      <c r="B6" s="19"/>
      <c r="D6" s="29" t="s">
        <v>14</v>
      </c>
      <c r="L6" s="19"/>
    </row>
    <row r="7" s="1" customFormat="1" ht="16.5" customHeight="1">
      <c r="B7" s="19"/>
      <c r="E7" s="123" t="str">
        <f>'Rekapitulácia stavby'!K6</f>
        <v xml:space="preserve">Športová hala Angels Aréna  Rekonštrukcia a Modernizácia</v>
      </c>
      <c r="F7" s="29"/>
      <c r="G7" s="29"/>
      <c r="H7" s="29"/>
      <c r="L7" s="19"/>
    </row>
    <row r="8" s="2" customFormat="1" ht="12" customHeight="1">
      <c r="A8" s="35"/>
      <c r="B8" s="36"/>
      <c r="C8" s="35"/>
      <c r="D8" s="29" t="s">
        <v>127</v>
      </c>
      <c r="E8" s="35"/>
      <c r="F8" s="35"/>
      <c r="G8" s="35"/>
      <c r="H8" s="35"/>
      <c r="I8" s="35"/>
      <c r="J8" s="35"/>
      <c r="K8" s="35"/>
      <c r="L8" s="5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36"/>
      <c r="C9" s="35"/>
      <c r="D9" s="35"/>
      <c r="E9" s="69" t="s">
        <v>4702</v>
      </c>
      <c r="F9" s="35"/>
      <c r="G9" s="35"/>
      <c r="H9" s="35"/>
      <c r="I9" s="35"/>
      <c r="J9" s="35"/>
      <c r="K9" s="35"/>
      <c r="L9" s="5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5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36"/>
      <c r="C11" s="35"/>
      <c r="D11" s="29" t="s">
        <v>16</v>
      </c>
      <c r="E11" s="35"/>
      <c r="F11" s="24" t="s">
        <v>1</v>
      </c>
      <c r="G11" s="35"/>
      <c r="H11" s="35"/>
      <c r="I11" s="29" t="s">
        <v>17</v>
      </c>
      <c r="J11" s="24" t="s">
        <v>1</v>
      </c>
      <c r="K11" s="35"/>
      <c r="L11" s="5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36"/>
      <c r="C12" s="35"/>
      <c r="D12" s="29" t="s">
        <v>18</v>
      </c>
      <c r="E12" s="35"/>
      <c r="F12" s="24" t="s">
        <v>19</v>
      </c>
      <c r="G12" s="35"/>
      <c r="H12" s="35"/>
      <c r="I12" s="29" t="s">
        <v>20</v>
      </c>
      <c r="J12" s="71" t="str">
        <f>'Rekapitulácia stavby'!AN8</f>
        <v>16. 7. 2021</v>
      </c>
      <c r="K12" s="35"/>
      <c r="L12" s="5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5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36"/>
      <c r="C14" s="35"/>
      <c r="D14" s="29" t="s">
        <v>22</v>
      </c>
      <c r="E14" s="35"/>
      <c r="F14" s="35"/>
      <c r="G14" s="35"/>
      <c r="H14" s="35"/>
      <c r="I14" s="29" t="s">
        <v>23</v>
      </c>
      <c r="J14" s="24" t="s">
        <v>1</v>
      </c>
      <c r="K14" s="35"/>
      <c r="L14" s="5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36"/>
      <c r="C15" s="35"/>
      <c r="D15" s="35"/>
      <c r="E15" s="24" t="s">
        <v>24</v>
      </c>
      <c r="F15" s="35"/>
      <c r="G15" s="35"/>
      <c r="H15" s="35"/>
      <c r="I15" s="29" t="s">
        <v>25</v>
      </c>
      <c r="J15" s="24" t="s">
        <v>1</v>
      </c>
      <c r="K15" s="35"/>
      <c r="L15" s="5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5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36"/>
      <c r="C17" s="35"/>
      <c r="D17" s="29" t="s">
        <v>26</v>
      </c>
      <c r="E17" s="35"/>
      <c r="F17" s="35"/>
      <c r="G17" s="35"/>
      <c r="H17" s="35"/>
      <c r="I17" s="29" t="s">
        <v>23</v>
      </c>
      <c r="J17" s="30" t="str">
        <f>'Rekapitulácia stavby'!AN13</f>
        <v>Vyplň údaj</v>
      </c>
      <c r="K17" s="35"/>
      <c r="L17" s="5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36"/>
      <c r="C18" s="35"/>
      <c r="D18" s="35"/>
      <c r="E18" s="30" t="str">
        <f>'Rekapitulácia stavby'!E14</f>
        <v>Vyplň údaj</v>
      </c>
      <c r="F18" s="24"/>
      <c r="G18" s="24"/>
      <c r="H18" s="24"/>
      <c r="I18" s="29" t="s">
        <v>25</v>
      </c>
      <c r="J18" s="30" t="str">
        <f>'Rekapitulácia stavby'!AN14</f>
        <v>Vyplň údaj</v>
      </c>
      <c r="K18" s="35"/>
      <c r="L18" s="5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5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36"/>
      <c r="C20" s="35"/>
      <c r="D20" s="29" t="s">
        <v>28</v>
      </c>
      <c r="E20" s="35"/>
      <c r="F20" s="35"/>
      <c r="G20" s="35"/>
      <c r="H20" s="35"/>
      <c r="I20" s="29" t="s">
        <v>23</v>
      </c>
      <c r="J20" s="24" t="str">
        <f>IF('Rekapitulácia stavby'!AN16="","",'Rekapitulácia stavby'!AN16)</f>
        <v/>
      </c>
      <c r="K20" s="35"/>
      <c r="L20" s="5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36"/>
      <c r="C21" s="35"/>
      <c r="D21" s="35"/>
      <c r="E21" s="24" t="str">
        <f>IF('Rekapitulácia stavby'!E17="","",'Rekapitulácia stavby'!E17)</f>
        <v xml:space="preserve"> </v>
      </c>
      <c r="F21" s="35"/>
      <c r="G21" s="35"/>
      <c r="H21" s="35"/>
      <c r="I21" s="29" t="s">
        <v>25</v>
      </c>
      <c r="J21" s="24" t="str">
        <f>IF('Rekapitulácia stavby'!AN17="","",'Rekapitulácia stavby'!AN17)</f>
        <v/>
      </c>
      <c r="K21" s="35"/>
      <c r="L21" s="5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5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36"/>
      <c r="C23" s="35"/>
      <c r="D23" s="29" t="s">
        <v>32</v>
      </c>
      <c r="E23" s="35"/>
      <c r="F23" s="35"/>
      <c r="G23" s="35"/>
      <c r="H23" s="35"/>
      <c r="I23" s="29" t="s">
        <v>23</v>
      </c>
      <c r="J23" s="24" t="str">
        <f>IF('Rekapitulácia stavby'!AN19="","",'Rekapitulácia stavby'!AN19)</f>
        <v/>
      </c>
      <c r="K23" s="35"/>
      <c r="L23" s="5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36"/>
      <c r="C24" s="35"/>
      <c r="D24" s="35"/>
      <c r="E24" s="24" t="str">
        <f>IF('Rekapitulácia stavby'!E20="","",'Rekapitulácia stavby'!E20)</f>
        <v xml:space="preserve"> </v>
      </c>
      <c r="F24" s="35"/>
      <c r="G24" s="35"/>
      <c r="H24" s="35"/>
      <c r="I24" s="29" t="s">
        <v>25</v>
      </c>
      <c r="J24" s="24" t="str">
        <f>IF('Rekapitulácia stavby'!AN20="","",'Rekapitulácia stavby'!AN20)</f>
        <v/>
      </c>
      <c r="K24" s="35"/>
      <c r="L24" s="5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5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36"/>
      <c r="C26" s="35"/>
      <c r="D26" s="29" t="s">
        <v>33</v>
      </c>
      <c r="E26" s="35"/>
      <c r="F26" s="35"/>
      <c r="G26" s="35"/>
      <c r="H26" s="35"/>
      <c r="I26" s="35"/>
      <c r="J26" s="35"/>
      <c r="K26" s="35"/>
      <c r="L26" s="5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24"/>
      <c r="B27" s="125"/>
      <c r="C27" s="124"/>
      <c r="D27" s="124"/>
      <c r="E27" s="33" t="s">
        <v>1</v>
      </c>
      <c r="F27" s="33"/>
      <c r="G27" s="33"/>
      <c r="H27" s="33"/>
      <c r="I27" s="124"/>
      <c r="J27" s="124"/>
      <c r="K27" s="124"/>
      <c r="L27" s="126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</row>
    <row r="28" s="2" customFormat="1" ht="6.96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5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36"/>
      <c r="C29" s="35"/>
      <c r="D29" s="92"/>
      <c r="E29" s="92"/>
      <c r="F29" s="92"/>
      <c r="G29" s="92"/>
      <c r="H29" s="92"/>
      <c r="I29" s="92"/>
      <c r="J29" s="92"/>
      <c r="K29" s="92"/>
      <c r="L29" s="5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14.4" customHeight="1">
      <c r="A30" s="35"/>
      <c r="B30" s="36"/>
      <c r="C30" s="35"/>
      <c r="D30" s="24" t="s">
        <v>129</v>
      </c>
      <c r="E30" s="35"/>
      <c r="F30" s="35"/>
      <c r="G30" s="35"/>
      <c r="H30" s="35"/>
      <c r="I30" s="35"/>
      <c r="J30" s="127">
        <f>J96</f>
        <v>0</v>
      </c>
      <c r="K30" s="35"/>
      <c r="L30" s="5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14.4" customHeight="1">
      <c r="A31" s="35"/>
      <c r="B31" s="36"/>
      <c r="C31" s="35"/>
      <c r="D31" s="128" t="s">
        <v>130</v>
      </c>
      <c r="E31" s="35"/>
      <c r="F31" s="35"/>
      <c r="G31" s="35"/>
      <c r="H31" s="35"/>
      <c r="I31" s="35"/>
      <c r="J31" s="127">
        <f>J103</f>
        <v>0</v>
      </c>
      <c r="K31" s="35"/>
      <c r="L31" s="5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36"/>
      <c r="C32" s="35"/>
      <c r="D32" s="129" t="s">
        <v>34</v>
      </c>
      <c r="E32" s="35"/>
      <c r="F32" s="35"/>
      <c r="G32" s="35"/>
      <c r="H32" s="35"/>
      <c r="I32" s="35"/>
      <c r="J32" s="98">
        <f>ROUND(J30 + J31, 2)</f>
        <v>0</v>
      </c>
      <c r="K32" s="35"/>
      <c r="L32" s="5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36"/>
      <c r="C33" s="35"/>
      <c r="D33" s="92"/>
      <c r="E33" s="92"/>
      <c r="F33" s="92"/>
      <c r="G33" s="92"/>
      <c r="H33" s="92"/>
      <c r="I33" s="92"/>
      <c r="J33" s="92"/>
      <c r="K33" s="92"/>
      <c r="L33" s="5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36"/>
      <c r="C34" s="35"/>
      <c r="D34" s="35"/>
      <c r="E34" s="35"/>
      <c r="F34" s="40" t="s">
        <v>36</v>
      </c>
      <c r="G34" s="35"/>
      <c r="H34" s="35"/>
      <c r="I34" s="40" t="s">
        <v>35</v>
      </c>
      <c r="J34" s="40" t="s">
        <v>37</v>
      </c>
      <c r="K34" s="35"/>
      <c r="L34" s="5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36"/>
      <c r="C35" s="35"/>
      <c r="D35" s="130" t="s">
        <v>38</v>
      </c>
      <c r="E35" s="42" t="s">
        <v>39</v>
      </c>
      <c r="F35" s="131">
        <f>ROUND((SUM(BE103:BE110) + SUM(BE130:BE158)),  2)</f>
        <v>0</v>
      </c>
      <c r="G35" s="132"/>
      <c r="H35" s="132"/>
      <c r="I35" s="133">
        <v>0.20000000000000001</v>
      </c>
      <c r="J35" s="131">
        <f>ROUND(((SUM(BE103:BE110) + SUM(BE130:BE158))*I35),  2)</f>
        <v>0</v>
      </c>
      <c r="K35" s="35"/>
      <c r="L35" s="5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36"/>
      <c r="C36" s="35"/>
      <c r="D36" s="35"/>
      <c r="E36" s="42" t="s">
        <v>40</v>
      </c>
      <c r="F36" s="131">
        <f>ROUND((SUM(BF103:BF110) + SUM(BF130:BF158)),  2)</f>
        <v>0</v>
      </c>
      <c r="G36" s="132"/>
      <c r="H36" s="132"/>
      <c r="I36" s="133">
        <v>0.20000000000000001</v>
      </c>
      <c r="J36" s="131">
        <f>ROUND(((SUM(BF103:BF110) + SUM(BF130:BF158))*I36),  2)</f>
        <v>0</v>
      </c>
      <c r="K36" s="35"/>
      <c r="L36" s="5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36"/>
      <c r="C37" s="35"/>
      <c r="D37" s="35"/>
      <c r="E37" s="29" t="s">
        <v>41</v>
      </c>
      <c r="F37" s="134">
        <f>ROUND((SUM(BG103:BG110) + SUM(BG130:BG158)),  2)</f>
        <v>0</v>
      </c>
      <c r="G37" s="35"/>
      <c r="H37" s="35"/>
      <c r="I37" s="135">
        <v>0.20000000000000001</v>
      </c>
      <c r="J37" s="134">
        <f>0</f>
        <v>0</v>
      </c>
      <c r="K37" s="35"/>
      <c r="L37" s="5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36"/>
      <c r="C38" s="35"/>
      <c r="D38" s="35"/>
      <c r="E38" s="29" t="s">
        <v>42</v>
      </c>
      <c r="F38" s="134">
        <f>ROUND((SUM(BH103:BH110) + SUM(BH130:BH158)),  2)</f>
        <v>0</v>
      </c>
      <c r="G38" s="35"/>
      <c r="H38" s="35"/>
      <c r="I38" s="135">
        <v>0.20000000000000001</v>
      </c>
      <c r="J38" s="134">
        <f>0</f>
        <v>0</v>
      </c>
      <c r="K38" s="35"/>
      <c r="L38" s="5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36"/>
      <c r="C39" s="35"/>
      <c r="D39" s="35"/>
      <c r="E39" s="42" t="s">
        <v>43</v>
      </c>
      <c r="F39" s="131">
        <f>ROUND((SUM(BI103:BI110) + SUM(BI130:BI158)),  2)</f>
        <v>0</v>
      </c>
      <c r="G39" s="132"/>
      <c r="H39" s="132"/>
      <c r="I39" s="133">
        <v>0</v>
      </c>
      <c r="J39" s="131">
        <f>0</f>
        <v>0</v>
      </c>
      <c r="K39" s="35"/>
      <c r="L39" s="5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5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36"/>
      <c r="C41" s="136"/>
      <c r="D41" s="137" t="s">
        <v>44</v>
      </c>
      <c r="E41" s="83"/>
      <c r="F41" s="83"/>
      <c r="G41" s="138" t="s">
        <v>45</v>
      </c>
      <c r="H41" s="139" t="s">
        <v>46</v>
      </c>
      <c r="I41" s="83"/>
      <c r="J41" s="140">
        <f>SUM(J32:J39)</f>
        <v>0</v>
      </c>
      <c r="K41" s="141"/>
      <c r="L41" s="57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36"/>
      <c r="C42" s="35"/>
      <c r="D42" s="35"/>
      <c r="E42" s="35"/>
      <c r="F42" s="35"/>
      <c r="G42" s="35"/>
      <c r="H42" s="35"/>
      <c r="I42" s="35"/>
      <c r="J42" s="35"/>
      <c r="K42" s="35"/>
      <c r="L42" s="57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57"/>
      <c r="D50" s="58" t="s">
        <v>47</v>
      </c>
      <c r="E50" s="59"/>
      <c r="F50" s="59"/>
      <c r="G50" s="58" t="s">
        <v>48</v>
      </c>
      <c r="H50" s="59"/>
      <c r="I50" s="59"/>
      <c r="J50" s="59"/>
      <c r="K50" s="59"/>
      <c r="L50" s="57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5"/>
      <c r="B61" s="36"/>
      <c r="C61" s="35"/>
      <c r="D61" s="60" t="s">
        <v>49</v>
      </c>
      <c r="E61" s="38"/>
      <c r="F61" s="142" t="s">
        <v>50</v>
      </c>
      <c r="G61" s="60" t="s">
        <v>49</v>
      </c>
      <c r="H61" s="38"/>
      <c r="I61" s="38"/>
      <c r="J61" s="143" t="s">
        <v>50</v>
      </c>
      <c r="K61" s="38"/>
      <c r="L61" s="57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5"/>
      <c r="B65" s="36"/>
      <c r="C65" s="35"/>
      <c r="D65" s="58" t="s">
        <v>51</v>
      </c>
      <c r="E65" s="61"/>
      <c r="F65" s="61"/>
      <c r="G65" s="58" t="s">
        <v>52</v>
      </c>
      <c r="H65" s="61"/>
      <c r="I65" s="61"/>
      <c r="J65" s="61"/>
      <c r="K65" s="61"/>
      <c r="L65" s="5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5"/>
      <c r="B76" s="36"/>
      <c r="C76" s="35"/>
      <c r="D76" s="60" t="s">
        <v>49</v>
      </c>
      <c r="E76" s="38"/>
      <c r="F76" s="142" t="s">
        <v>50</v>
      </c>
      <c r="G76" s="60" t="s">
        <v>49</v>
      </c>
      <c r="H76" s="38"/>
      <c r="I76" s="38"/>
      <c r="J76" s="143" t="s">
        <v>50</v>
      </c>
      <c r="K76" s="38"/>
      <c r="L76" s="5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5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5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131</v>
      </c>
      <c r="D82" s="35"/>
      <c r="E82" s="35"/>
      <c r="F82" s="35"/>
      <c r="G82" s="35"/>
      <c r="H82" s="35"/>
      <c r="I82" s="35"/>
      <c r="J82" s="35"/>
      <c r="K82" s="35"/>
      <c r="L82" s="57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57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5"/>
      <c r="E84" s="35"/>
      <c r="F84" s="35"/>
      <c r="G84" s="35"/>
      <c r="H84" s="35"/>
      <c r="I84" s="35"/>
      <c r="J84" s="35"/>
      <c r="K84" s="35"/>
      <c r="L84" s="57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5"/>
      <c r="D85" s="35"/>
      <c r="E85" s="123" t="str">
        <f>E7</f>
        <v xml:space="preserve">Športová hala Angels Aréna  Rekonštrukcia a Modernizácia</v>
      </c>
      <c r="F85" s="29"/>
      <c r="G85" s="29"/>
      <c r="H85" s="29"/>
      <c r="I85" s="35"/>
      <c r="J85" s="35"/>
      <c r="K85" s="35"/>
      <c r="L85" s="57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127</v>
      </c>
      <c r="D86" s="35"/>
      <c r="E86" s="35"/>
      <c r="F86" s="35"/>
      <c r="G86" s="35"/>
      <c r="H86" s="35"/>
      <c r="I86" s="35"/>
      <c r="J86" s="35"/>
      <c r="K86" s="35"/>
      <c r="L86" s="57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5"/>
      <c r="D87" s="35"/>
      <c r="E87" s="69" t="str">
        <f>E9</f>
        <v xml:space="preserve">14 - SO 07 Dieselagregát </v>
      </c>
      <c r="F87" s="35"/>
      <c r="G87" s="35"/>
      <c r="H87" s="35"/>
      <c r="I87" s="35"/>
      <c r="J87" s="35"/>
      <c r="K87" s="35"/>
      <c r="L87" s="57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57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18</v>
      </c>
      <c r="D89" s="35"/>
      <c r="E89" s="35"/>
      <c r="F89" s="24" t="str">
        <f>F12</f>
        <v>Košice</v>
      </c>
      <c r="G89" s="35"/>
      <c r="H89" s="35"/>
      <c r="I89" s="29" t="s">
        <v>20</v>
      </c>
      <c r="J89" s="71" t="str">
        <f>IF(J12="","",J12)</f>
        <v>16. 7. 2021</v>
      </c>
      <c r="K89" s="35"/>
      <c r="L89" s="57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57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22</v>
      </c>
      <c r="D91" s="35"/>
      <c r="E91" s="35"/>
      <c r="F91" s="24" t="str">
        <f>E15</f>
        <v xml:space="preserve">Mesto Košice </v>
      </c>
      <c r="G91" s="35"/>
      <c r="H91" s="35"/>
      <c r="I91" s="29" t="s">
        <v>28</v>
      </c>
      <c r="J91" s="33" t="str">
        <f>E21</f>
        <v xml:space="preserve"> </v>
      </c>
      <c r="K91" s="35"/>
      <c r="L91" s="57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5"/>
      <c r="E92" s="35"/>
      <c r="F92" s="24" t="str">
        <f>IF(E18="","",E18)</f>
        <v>Vyplň údaj</v>
      </c>
      <c r="G92" s="35"/>
      <c r="H92" s="35"/>
      <c r="I92" s="29" t="s">
        <v>32</v>
      </c>
      <c r="J92" s="33" t="str">
        <f>E24</f>
        <v xml:space="preserve"> </v>
      </c>
      <c r="K92" s="35"/>
      <c r="L92" s="57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57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44" t="s">
        <v>132</v>
      </c>
      <c r="D94" s="136"/>
      <c r="E94" s="136"/>
      <c r="F94" s="136"/>
      <c r="G94" s="136"/>
      <c r="H94" s="136"/>
      <c r="I94" s="136"/>
      <c r="J94" s="145" t="s">
        <v>133</v>
      </c>
      <c r="K94" s="136"/>
      <c r="L94" s="57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57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46" t="s">
        <v>134</v>
      </c>
      <c r="D96" s="35"/>
      <c r="E96" s="35"/>
      <c r="F96" s="35"/>
      <c r="G96" s="35"/>
      <c r="H96" s="35"/>
      <c r="I96" s="35"/>
      <c r="J96" s="98">
        <f>J130</f>
        <v>0</v>
      </c>
      <c r="K96" s="35"/>
      <c r="L96" s="57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6" t="s">
        <v>135</v>
      </c>
    </row>
    <row r="97" s="9" customFormat="1" ht="24.96" customHeight="1">
      <c r="A97" s="9"/>
      <c r="B97" s="147"/>
      <c r="C97" s="9"/>
      <c r="D97" s="148" t="s">
        <v>2746</v>
      </c>
      <c r="E97" s="149"/>
      <c r="F97" s="149"/>
      <c r="G97" s="149"/>
      <c r="H97" s="149"/>
      <c r="I97" s="149"/>
      <c r="J97" s="150">
        <f>J131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1"/>
      <c r="C98" s="10"/>
      <c r="D98" s="152" t="s">
        <v>4573</v>
      </c>
      <c r="E98" s="153"/>
      <c r="F98" s="153"/>
      <c r="G98" s="153"/>
      <c r="H98" s="153"/>
      <c r="I98" s="153"/>
      <c r="J98" s="154">
        <f>J132</f>
        <v>0</v>
      </c>
      <c r="K98" s="10"/>
      <c r="L98" s="15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47"/>
      <c r="C99" s="9"/>
      <c r="D99" s="148" t="s">
        <v>2142</v>
      </c>
      <c r="E99" s="149"/>
      <c r="F99" s="149"/>
      <c r="G99" s="149"/>
      <c r="H99" s="149"/>
      <c r="I99" s="149"/>
      <c r="J99" s="150">
        <f>J148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7"/>
      <c r="C100" s="9"/>
      <c r="D100" s="148" t="s">
        <v>1353</v>
      </c>
      <c r="E100" s="149"/>
      <c r="F100" s="149"/>
      <c r="G100" s="149"/>
      <c r="H100" s="149"/>
      <c r="I100" s="149"/>
      <c r="J100" s="150">
        <f>J150</f>
        <v>0</v>
      </c>
      <c r="K100" s="9"/>
      <c r="L100" s="147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5"/>
      <c r="B101" s="36"/>
      <c r="C101" s="35"/>
      <c r="D101" s="35"/>
      <c r="E101" s="35"/>
      <c r="F101" s="35"/>
      <c r="G101" s="35"/>
      <c r="H101" s="35"/>
      <c r="I101" s="35"/>
      <c r="J101" s="35"/>
      <c r="K101" s="35"/>
      <c r="L101" s="57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="2" customFormat="1" ht="6.96" customHeight="1">
      <c r="A102" s="35"/>
      <c r="B102" s="36"/>
      <c r="C102" s="35"/>
      <c r="D102" s="35"/>
      <c r="E102" s="35"/>
      <c r="F102" s="35"/>
      <c r="G102" s="35"/>
      <c r="H102" s="35"/>
      <c r="I102" s="35"/>
      <c r="J102" s="35"/>
      <c r="K102" s="35"/>
      <c r="L102" s="57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="2" customFormat="1" ht="29.28" customHeight="1">
      <c r="A103" s="35"/>
      <c r="B103" s="36"/>
      <c r="C103" s="146" t="s">
        <v>152</v>
      </c>
      <c r="D103" s="35"/>
      <c r="E103" s="35"/>
      <c r="F103" s="35"/>
      <c r="G103" s="35"/>
      <c r="H103" s="35"/>
      <c r="I103" s="35"/>
      <c r="J103" s="155">
        <f>ROUND(J104 + J105 + J106 + J107 + J108 + J109,2)</f>
        <v>0</v>
      </c>
      <c r="K103" s="35"/>
      <c r="L103" s="57"/>
      <c r="N103" s="156" t="s">
        <v>38</v>
      </c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18" customHeight="1">
      <c r="A104" s="35"/>
      <c r="B104" s="157"/>
      <c r="C104" s="158"/>
      <c r="D104" s="159" t="s">
        <v>153</v>
      </c>
      <c r="E104" s="160"/>
      <c r="F104" s="160"/>
      <c r="G104" s="158"/>
      <c r="H104" s="158"/>
      <c r="I104" s="158"/>
      <c r="J104" s="161">
        <v>0</v>
      </c>
      <c r="K104" s="158"/>
      <c r="L104" s="162"/>
      <c r="M104" s="163"/>
      <c r="N104" s="164" t="s">
        <v>40</v>
      </c>
      <c r="O104" s="163"/>
      <c r="P104" s="163"/>
      <c r="Q104" s="163"/>
      <c r="R104" s="163"/>
      <c r="S104" s="158"/>
      <c r="T104" s="158"/>
      <c r="U104" s="158"/>
      <c r="V104" s="158"/>
      <c r="W104" s="158"/>
      <c r="X104" s="158"/>
      <c r="Y104" s="158"/>
      <c r="Z104" s="158"/>
      <c r="AA104" s="158"/>
      <c r="AB104" s="158"/>
      <c r="AC104" s="158"/>
      <c r="AD104" s="158"/>
      <c r="AE104" s="158"/>
      <c r="AF104" s="163"/>
      <c r="AG104" s="163"/>
      <c r="AH104" s="163"/>
      <c r="AI104" s="163"/>
      <c r="AJ104" s="163"/>
      <c r="AK104" s="163"/>
      <c r="AL104" s="163"/>
      <c r="AM104" s="163"/>
      <c r="AN104" s="163"/>
      <c r="AO104" s="163"/>
      <c r="AP104" s="163"/>
      <c r="AQ104" s="163"/>
      <c r="AR104" s="163"/>
      <c r="AS104" s="163"/>
      <c r="AT104" s="163"/>
      <c r="AU104" s="163"/>
      <c r="AV104" s="163"/>
      <c r="AW104" s="163"/>
      <c r="AX104" s="163"/>
      <c r="AY104" s="165" t="s">
        <v>154</v>
      </c>
      <c r="AZ104" s="163"/>
      <c r="BA104" s="163"/>
      <c r="BB104" s="163"/>
      <c r="BC104" s="163"/>
      <c r="BD104" s="163"/>
      <c r="BE104" s="166">
        <f>IF(N104="základná",J104,0)</f>
        <v>0</v>
      </c>
      <c r="BF104" s="166">
        <f>IF(N104="znížená",J104,0)</f>
        <v>0</v>
      </c>
      <c r="BG104" s="166">
        <f>IF(N104="zákl. prenesená",J104,0)</f>
        <v>0</v>
      </c>
      <c r="BH104" s="166">
        <f>IF(N104="zníž. prenesená",J104,0)</f>
        <v>0</v>
      </c>
      <c r="BI104" s="166">
        <f>IF(N104="nulová",J104,0)</f>
        <v>0</v>
      </c>
      <c r="BJ104" s="165" t="s">
        <v>155</v>
      </c>
      <c r="BK104" s="163"/>
      <c r="BL104" s="163"/>
      <c r="BM104" s="163"/>
    </row>
    <row r="105" s="2" customFormat="1" ht="18" customHeight="1">
      <c r="A105" s="35"/>
      <c r="B105" s="157"/>
      <c r="C105" s="158"/>
      <c r="D105" s="159" t="s">
        <v>156</v>
      </c>
      <c r="E105" s="160"/>
      <c r="F105" s="160"/>
      <c r="G105" s="158"/>
      <c r="H105" s="158"/>
      <c r="I105" s="158"/>
      <c r="J105" s="161">
        <v>0</v>
      </c>
      <c r="K105" s="158"/>
      <c r="L105" s="162"/>
      <c r="M105" s="163"/>
      <c r="N105" s="164" t="s">
        <v>40</v>
      </c>
      <c r="O105" s="163"/>
      <c r="P105" s="163"/>
      <c r="Q105" s="163"/>
      <c r="R105" s="163"/>
      <c r="S105" s="158"/>
      <c r="T105" s="158"/>
      <c r="U105" s="158"/>
      <c r="V105" s="158"/>
      <c r="W105" s="158"/>
      <c r="X105" s="158"/>
      <c r="Y105" s="158"/>
      <c r="Z105" s="158"/>
      <c r="AA105" s="158"/>
      <c r="AB105" s="158"/>
      <c r="AC105" s="158"/>
      <c r="AD105" s="158"/>
      <c r="AE105" s="158"/>
      <c r="AF105" s="163"/>
      <c r="AG105" s="163"/>
      <c r="AH105" s="163"/>
      <c r="AI105" s="163"/>
      <c r="AJ105" s="163"/>
      <c r="AK105" s="163"/>
      <c r="AL105" s="163"/>
      <c r="AM105" s="163"/>
      <c r="AN105" s="163"/>
      <c r="AO105" s="163"/>
      <c r="AP105" s="163"/>
      <c r="AQ105" s="163"/>
      <c r="AR105" s="163"/>
      <c r="AS105" s="163"/>
      <c r="AT105" s="163"/>
      <c r="AU105" s="163"/>
      <c r="AV105" s="163"/>
      <c r="AW105" s="163"/>
      <c r="AX105" s="163"/>
      <c r="AY105" s="165" t="s">
        <v>154</v>
      </c>
      <c r="AZ105" s="163"/>
      <c r="BA105" s="163"/>
      <c r="BB105" s="163"/>
      <c r="BC105" s="163"/>
      <c r="BD105" s="163"/>
      <c r="BE105" s="166">
        <f>IF(N105="základná",J105,0)</f>
        <v>0</v>
      </c>
      <c r="BF105" s="166">
        <f>IF(N105="znížená",J105,0)</f>
        <v>0</v>
      </c>
      <c r="BG105" s="166">
        <f>IF(N105="zákl. prenesená",J105,0)</f>
        <v>0</v>
      </c>
      <c r="BH105" s="166">
        <f>IF(N105="zníž. prenesená",J105,0)</f>
        <v>0</v>
      </c>
      <c r="BI105" s="166">
        <f>IF(N105="nulová",J105,0)</f>
        <v>0</v>
      </c>
      <c r="BJ105" s="165" t="s">
        <v>155</v>
      </c>
      <c r="BK105" s="163"/>
      <c r="BL105" s="163"/>
      <c r="BM105" s="163"/>
    </row>
    <row r="106" s="2" customFormat="1" ht="18" customHeight="1">
      <c r="A106" s="35"/>
      <c r="B106" s="157"/>
      <c r="C106" s="158"/>
      <c r="D106" s="159" t="s">
        <v>157</v>
      </c>
      <c r="E106" s="160"/>
      <c r="F106" s="160"/>
      <c r="G106" s="158"/>
      <c r="H106" s="158"/>
      <c r="I106" s="158"/>
      <c r="J106" s="161">
        <v>0</v>
      </c>
      <c r="K106" s="158"/>
      <c r="L106" s="162"/>
      <c r="M106" s="163"/>
      <c r="N106" s="164" t="s">
        <v>40</v>
      </c>
      <c r="O106" s="163"/>
      <c r="P106" s="163"/>
      <c r="Q106" s="163"/>
      <c r="R106" s="163"/>
      <c r="S106" s="158"/>
      <c r="T106" s="158"/>
      <c r="U106" s="158"/>
      <c r="V106" s="158"/>
      <c r="W106" s="158"/>
      <c r="X106" s="158"/>
      <c r="Y106" s="158"/>
      <c r="Z106" s="158"/>
      <c r="AA106" s="158"/>
      <c r="AB106" s="158"/>
      <c r="AC106" s="158"/>
      <c r="AD106" s="158"/>
      <c r="AE106" s="158"/>
      <c r="AF106" s="163"/>
      <c r="AG106" s="163"/>
      <c r="AH106" s="163"/>
      <c r="AI106" s="163"/>
      <c r="AJ106" s="163"/>
      <c r="AK106" s="163"/>
      <c r="AL106" s="163"/>
      <c r="AM106" s="163"/>
      <c r="AN106" s="163"/>
      <c r="AO106" s="163"/>
      <c r="AP106" s="163"/>
      <c r="AQ106" s="163"/>
      <c r="AR106" s="163"/>
      <c r="AS106" s="163"/>
      <c r="AT106" s="163"/>
      <c r="AU106" s="163"/>
      <c r="AV106" s="163"/>
      <c r="AW106" s="163"/>
      <c r="AX106" s="163"/>
      <c r="AY106" s="165" t="s">
        <v>154</v>
      </c>
      <c r="AZ106" s="163"/>
      <c r="BA106" s="163"/>
      <c r="BB106" s="163"/>
      <c r="BC106" s="163"/>
      <c r="BD106" s="163"/>
      <c r="BE106" s="166">
        <f>IF(N106="základná",J106,0)</f>
        <v>0</v>
      </c>
      <c r="BF106" s="166">
        <f>IF(N106="znížená",J106,0)</f>
        <v>0</v>
      </c>
      <c r="BG106" s="166">
        <f>IF(N106="zákl. prenesená",J106,0)</f>
        <v>0</v>
      </c>
      <c r="BH106" s="166">
        <f>IF(N106="zníž. prenesená",J106,0)</f>
        <v>0</v>
      </c>
      <c r="BI106" s="166">
        <f>IF(N106="nulová",J106,0)</f>
        <v>0</v>
      </c>
      <c r="BJ106" s="165" t="s">
        <v>155</v>
      </c>
      <c r="BK106" s="163"/>
      <c r="BL106" s="163"/>
      <c r="BM106" s="163"/>
    </row>
    <row r="107" s="2" customFormat="1" ht="18" customHeight="1">
      <c r="A107" s="35"/>
      <c r="B107" s="157"/>
      <c r="C107" s="158"/>
      <c r="D107" s="159" t="s">
        <v>158</v>
      </c>
      <c r="E107" s="160"/>
      <c r="F107" s="160"/>
      <c r="G107" s="158"/>
      <c r="H107" s="158"/>
      <c r="I107" s="158"/>
      <c r="J107" s="161">
        <v>0</v>
      </c>
      <c r="K107" s="158"/>
      <c r="L107" s="162"/>
      <c r="M107" s="163"/>
      <c r="N107" s="164" t="s">
        <v>40</v>
      </c>
      <c r="O107" s="163"/>
      <c r="P107" s="163"/>
      <c r="Q107" s="163"/>
      <c r="R107" s="163"/>
      <c r="S107" s="158"/>
      <c r="T107" s="158"/>
      <c r="U107" s="158"/>
      <c r="V107" s="158"/>
      <c r="W107" s="158"/>
      <c r="X107" s="158"/>
      <c r="Y107" s="158"/>
      <c r="Z107" s="158"/>
      <c r="AA107" s="158"/>
      <c r="AB107" s="158"/>
      <c r="AC107" s="158"/>
      <c r="AD107" s="158"/>
      <c r="AE107" s="158"/>
      <c r="AF107" s="163"/>
      <c r="AG107" s="163"/>
      <c r="AH107" s="163"/>
      <c r="AI107" s="163"/>
      <c r="AJ107" s="163"/>
      <c r="AK107" s="163"/>
      <c r="AL107" s="163"/>
      <c r="AM107" s="163"/>
      <c r="AN107" s="163"/>
      <c r="AO107" s="163"/>
      <c r="AP107" s="163"/>
      <c r="AQ107" s="163"/>
      <c r="AR107" s="163"/>
      <c r="AS107" s="163"/>
      <c r="AT107" s="163"/>
      <c r="AU107" s="163"/>
      <c r="AV107" s="163"/>
      <c r="AW107" s="163"/>
      <c r="AX107" s="163"/>
      <c r="AY107" s="165" t="s">
        <v>154</v>
      </c>
      <c r="AZ107" s="163"/>
      <c r="BA107" s="163"/>
      <c r="BB107" s="163"/>
      <c r="BC107" s="163"/>
      <c r="BD107" s="163"/>
      <c r="BE107" s="166">
        <f>IF(N107="základná",J107,0)</f>
        <v>0</v>
      </c>
      <c r="BF107" s="166">
        <f>IF(N107="znížená",J107,0)</f>
        <v>0</v>
      </c>
      <c r="BG107" s="166">
        <f>IF(N107="zákl. prenesená",J107,0)</f>
        <v>0</v>
      </c>
      <c r="BH107" s="166">
        <f>IF(N107="zníž. prenesená",J107,0)</f>
        <v>0</v>
      </c>
      <c r="BI107" s="166">
        <f>IF(N107="nulová",J107,0)</f>
        <v>0</v>
      </c>
      <c r="BJ107" s="165" t="s">
        <v>155</v>
      </c>
      <c r="BK107" s="163"/>
      <c r="BL107" s="163"/>
      <c r="BM107" s="163"/>
    </row>
    <row r="108" s="2" customFormat="1" ht="18" customHeight="1">
      <c r="A108" s="35"/>
      <c r="B108" s="157"/>
      <c r="C108" s="158"/>
      <c r="D108" s="159" t="s">
        <v>159</v>
      </c>
      <c r="E108" s="160"/>
      <c r="F108" s="160"/>
      <c r="G108" s="158"/>
      <c r="H108" s="158"/>
      <c r="I108" s="158"/>
      <c r="J108" s="161">
        <v>0</v>
      </c>
      <c r="K108" s="158"/>
      <c r="L108" s="162"/>
      <c r="M108" s="163"/>
      <c r="N108" s="164" t="s">
        <v>40</v>
      </c>
      <c r="O108" s="163"/>
      <c r="P108" s="163"/>
      <c r="Q108" s="163"/>
      <c r="R108" s="163"/>
      <c r="S108" s="158"/>
      <c r="T108" s="158"/>
      <c r="U108" s="158"/>
      <c r="V108" s="158"/>
      <c r="W108" s="158"/>
      <c r="X108" s="158"/>
      <c r="Y108" s="158"/>
      <c r="Z108" s="158"/>
      <c r="AA108" s="158"/>
      <c r="AB108" s="158"/>
      <c r="AC108" s="158"/>
      <c r="AD108" s="158"/>
      <c r="AE108" s="158"/>
      <c r="AF108" s="163"/>
      <c r="AG108" s="163"/>
      <c r="AH108" s="163"/>
      <c r="AI108" s="163"/>
      <c r="AJ108" s="163"/>
      <c r="AK108" s="163"/>
      <c r="AL108" s="163"/>
      <c r="AM108" s="163"/>
      <c r="AN108" s="163"/>
      <c r="AO108" s="163"/>
      <c r="AP108" s="163"/>
      <c r="AQ108" s="163"/>
      <c r="AR108" s="163"/>
      <c r="AS108" s="163"/>
      <c r="AT108" s="163"/>
      <c r="AU108" s="163"/>
      <c r="AV108" s="163"/>
      <c r="AW108" s="163"/>
      <c r="AX108" s="163"/>
      <c r="AY108" s="165" t="s">
        <v>154</v>
      </c>
      <c r="AZ108" s="163"/>
      <c r="BA108" s="163"/>
      <c r="BB108" s="163"/>
      <c r="BC108" s="163"/>
      <c r="BD108" s="163"/>
      <c r="BE108" s="166">
        <f>IF(N108="základná",J108,0)</f>
        <v>0</v>
      </c>
      <c r="BF108" s="166">
        <f>IF(N108="znížená",J108,0)</f>
        <v>0</v>
      </c>
      <c r="BG108" s="166">
        <f>IF(N108="zákl. prenesená",J108,0)</f>
        <v>0</v>
      </c>
      <c r="BH108" s="166">
        <f>IF(N108="zníž. prenesená",J108,0)</f>
        <v>0</v>
      </c>
      <c r="BI108" s="166">
        <f>IF(N108="nulová",J108,0)</f>
        <v>0</v>
      </c>
      <c r="BJ108" s="165" t="s">
        <v>155</v>
      </c>
      <c r="BK108" s="163"/>
      <c r="BL108" s="163"/>
      <c r="BM108" s="163"/>
    </row>
    <row r="109" s="2" customFormat="1" ht="18" customHeight="1">
      <c r="A109" s="35"/>
      <c r="B109" s="157"/>
      <c r="C109" s="158"/>
      <c r="D109" s="160" t="s">
        <v>160</v>
      </c>
      <c r="E109" s="158"/>
      <c r="F109" s="158"/>
      <c r="G109" s="158"/>
      <c r="H109" s="158"/>
      <c r="I109" s="158"/>
      <c r="J109" s="161">
        <f>ROUND(J30*T109,2)</f>
        <v>0</v>
      </c>
      <c r="K109" s="158"/>
      <c r="L109" s="162"/>
      <c r="M109" s="163"/>
      <c r="N109" s="164" t="s">
        <v>40</v>
      </c>
      <c r="O109" s="163"/>
      <c r="P109" s="163"/>
      <c r="Q109" s="163"/>
      <c r="R109" s="163"/>
      <c r="S109" s="158"/>
      <c r="T109" s="158"/>
      <c r="U109" s="158"/>
      <c r="V109" s="158"/>
      <c r="W109" s="158"/>
      <c r="X109" s="158"/>
      <c r="Y109" s="158"/>
      <c r="Z109" s="158"/>
      <c r="AA109" s="158"/>
      <c r="AB109" s="158"/>
      <c r="AC109" s="158"/>
      <c r="AD109" s="158"/>
      <c r="AE109" s="158"/>
      <c r="AF109" s="163"/>
      <c r="AG109" s="163"/>
      <c r="AH109" s="163"/>
      <c r="AI109" s="163"/>
      <c r="AJ109" s="163"/>
      <c r="AK109" s="163"/>
      <c r="AL109" s="163"/>
      <c r="AM109" s="163"/>
      <c r="AN109" s="163"/>
      <c r="AO109" s="163"/>
      <c r="AP109" s="163"/>
      <c r="AQ109" s="163"/>
      <c r="AR109" s="163"/>
      <c r="AS109" s="163"/>
      <c r="AT109" s="163"/>
      <c r="AU109" s="163"/>
      <c r="AV109" s="163"/>
      <c r="AW109" s="163"/>
      <c r="AX109" s="163"/>
      <c r="AY109" s="165" t="s">
        <v>161</v>
      </c>
      <c r="AZ109" s="163"/>
      <c r="BA109" s="163"/>
      <c r="BB109" s="163"/>
      <c r="BC109" s="163"/>
      <c r="BD109" s="163"/>
      <c r="BE109" s="166">
        <f>IF(N109="základná",J109,0)</f>
        <v>0</v>
      </c>
      <c r="BF109" s="166">
        <f>IF(N109="znížená",J109,0)</f>
        <v>0</v>
      </c>
      <c r="BG109" s="166">
        <f>IF(N109="zákl. prenesená",J109,0)</f>
        <v>0</v>
      </c>
      <c r="BH109" s="166">
        <f>IF(N109="zníž. prenesená",J109,0)</f>
        <v>0</v>
      </c>
      <c r="BI109" s="166">
        <f>IF(N109="nulová",J109,0)</f>
        <v>0</v>
      </c>
      <c r="BJ109" s="165" t="s">
        <v>155</v>
      </c>
      <c r="BK109" s="163"/>
      <c r="BL109" s="163"/>
      <c r="BM109" s="163"/>
    </row>
    <row r="110" s="2" customFormat="1">
      <c r="A110" s="35"/>
      <c r="B110" s="36"/>
      <c r="C110" s="35"/>
      <c r="D110" s="35"/>
      <c r="E110" s="35"/>
      <c r="F110" s="35"/>
      <c r="G110" s="35"/>
      <c r="H110" s="35"/>
      <c r="I110" s="35"/>
      <c r="J110" s="35"/>
      <c r="K110" s="35"/>
      <c r="L110" s="57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29.28" customHeight="1">
      <c r="A111" s="35"/>
      <c r="B111" s="36"/>
      <c r="C111" s="167" t="s">
        <v>162</v>
      </c>
      <c r="D111" s="136"/>
      <c r="E111" s="136"/>
      <c r="F111" s="136"/>
      <c r="G111" s="136"/>
      <c r="H111" s="136"/>
      <c r="I111" s="136"/>
      <c r="J111" s="168">
        <f>ROUND(J96+J103,2)</f>
        <v>0</v>
      </c>
      <c r="K111" s="136"/>
      <c r="L111" s="57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62"/>
      <c r="C112" s="63"/>
      <c r="D112" s="63"/>
      <c r="E112" s="63"/>
      <c r="F112" s="63"/>
      <c r="G112" s="63"/>
      <c r="H112" s="63"/>
      <c r="I112" s="63"/>
      <c r="J112" s="63"/>
      <c r="K112" s="63"/>
      <c r="L112" s="57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6" s="2" customFormat="1" ht="6.96" customHeight="1">
      <c r="A116" s="35"/>
      <c r="B116" s="64"/>
      <c r="C116" s="65"/>
      <c r="D116" s="65"/>
      <c r="E116" s="65"/>
      <c r="F116" s="65"/>
      <c r="G116" s="65"/>
      <c r="H116" s="65"/>
      <c r="I116" s="65"/>
      <c r="J116" s="65"/>
      <c r="K116" s="65"/>
      <c r="L116" s="57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24.96" customHeight="1">
      <c r="A117" s="35"/>
      <c r="B117" s="36"/>
      <c r="C117" s="20" t="s">
        <v>163</v>
      </c>
      <c r="D117" s="35"/>
      <c r="E117" s="35"/>
      <c r="F117" s="35"/>
      <c r="G117" s="35"/>
      <c r="H117" s="35"/>
      <c r="I117" s="35"/>
      <c r="J117" s="35"/>
      <c r="K117" s="35"/>
      <c r="L117" s="57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5"/>
      <c r="D118" s="35"/>
      <c r="E118" s="35"/>
      <c r="F118" s="35"/>
      <c r="G118" s="35"/>
      <c r="H118" s="35"/>
      <c r="I118" s="35"/>
      <c r="J118" s="35"/>
      <c r="K118" s="35"/>
      <c r="L118" s="57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14</v>
      </c>
      <c r="D119" s="35"/>
      <c r="E119" s="35"/>
      <c r="F119" s="35"/>
      <c r="G119" s="35"/>
      <c r="H119" s="35"/>
      <c r="I119" s="35"/>
      <c r="J119" s="35"/>
      <c r="K119" s="35"/>
      <c r="L119" s="57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6.5" customHeight="1">
      <c r="A120" s="35"/>
      <c r="B120" s="36"/>
      <c r="C120" s="35"/>
      <c r="D120" s="35"/>
      <c r="E120" s="123" t="str">
        <f>E7</f>
        <v xml:space="preserve">Športová hala Angels Aréna  Rekonštrukcia a Modernizácia</v>
      </c>
      <c r="F120" s="29"/>
      <c r="G120" s="29"/>
      <c r="H120" s="29"/>
      <c r="I120" s="35"/>
      <c r="J120" s="35"/>
      <c r="K120" s="35"/>
      <c r="L120" s="57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2" customHeight="1">
      <c r="A121" s="35"/>
      <c r="B121" s="36"/>
      <c r="C121" s="29" t="s">
        <v>127</v>
      </c>
      <c r="D121" s="35"/>
      <c r="E121" s="35"/>
      <c r="F121" s="35"/>
      <c r="G121" s="35"/>
      <c r="H121" s="35"/>
      <c r="I121" s="35"/>
      <c r="J121" s="35"/>
      <c r="K121" s="35"/>
      <c r="L121" s="57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6.5" customHeight="1">
      <c r="A122" s="35"/>
      <c r="B122" s="36"/>
      <c r="C122" s="35"/>
      <c r="D122" s="35"/>
      <c r="E122" s="69" t="str">
        <f>E9</f>
        <v xml:space="preserve">14 - SO 07 Dieselagregát </v>
      </c>
      <c r="F122" s="35"/>
      <c r="G122" s="35"/>
      <c r="H122" s="35"/>
      <c r="I122" s="35"/>
      <c r="J122" s="35"/>
      <c r="K122" s="35"/>
      <c r="L122" s="57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6.96" customHeight="1">
      <c r="A123" s="35"/>
      <c r="B123" s="36"/>
      <c r="C123" s="35"/>
      <c r="D123" s="35"/>
      <c r="E123" s="35"/>
      <c r="F123" s="35"/>
      <c r="G123" s="35"/>
      <c r="H123" s="35"/>
      <c r="I123" s="35"/>
      <c r="J123" s="35"/>
      <c r="K123" s="35"/>
      <c r="L123" s="57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2" customHeight="1">
      <c r="A124" s="35"/>
      <c r="B124" s="36"/>
      <c r="C124" s="29" t="s">
        <v>18</v>
      </c>
      <c r="D124" s="35"/>
      <c r="E124" s="35"/>
      <c r="F124" s="24" t="str">
        <f>F12</f>
        <v>Košice</v>
      </c>
      <c r="G124" s="35"/>
      <c r="H124" s="35"/>
      <c r="I124" s="29" t="s">
        <v>20</v>
      </c>
      <c r="J124" s="71" t="str">
        <f>IF(J12="","",J12)</f>
        <v>16. 7. 2021</v>
      </c>
      <c r="K124" s="35"/>
      <c r="L124" s="57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6.96" customHeight="1">
      <c r="A125" s="35"/>
      <c r="B125" s="36"/>
      <c r="C125" s="35"/>
      <c r="D125" s="35"/>
      <c r="E125" s="35"/>
      <c r="F125" s="35"/>
      <c r="G125" s="35"/>
      <c r="H125" s="35"/>
      <c r="I125" s="35"/>
      <c r="J125" s="35"/>
      <c r="K125" s="35"/>
      <c r="L125" s="57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5.15" customHeight="1">
      <c r="A126" s="35"/>
      <c r="B126" s="36"/>
      <c r="C126" s="29" t="s">
        <v>22</v>
      </c>
      <c r="D126" s="35"/>
      <c r="E126" s="35"/>
      <c r="F126" s="24" t="str">
        <f>E15</f>
        <v xml:space="preserve">Mesto Košice </v>
      </c>
      <c r="G126" s="35"/>
      <c r="H126" s="35"/>
      <c r="I126" s="29" t="s">
        <v>28</v>
      </c>
      <c r="J126" s="33" t="str">
        <f>E21</f>
        <v xml:space="preserve"> </v>
      </c>
      <c r="K126" s="35"/>
      <c r="L126" s="57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5.15" customHeight="1">
      <c r="A127" s="35"/>
      <c r="B127" s="36"/>
      <c r="C127" s="29" t="s">
        <v>26</v>
      </c>
      <c r="D127" s="35"/>
      <c r="E127" s="35"/>
      <c r="F127" s="24" t="str">
        <f>IF(E18="","",E18)</f>
        <v>Vyplň údaj</v>
      </c>
      <c r="G127" s="35"/>
      <c r="H127" s="35"/>
      <c r="I127" s="29" t="s">
        <v>32</v>
      </c>
      <c r="J127" s="33" t="str">
        <f>E24</f>
        <v xml:space="preserve"> </v>
      </c>
      <c r="K127" s="35"/>
      <c r="L127" s="57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0.32" customHeight="1">
      <c r="A128" s="35"/>
      <c r="B128" s="36"/>
      <c r="C128" s="35"/>
      <c r="D128" s="35"/>
      <c r="E128" s="35"/>
      <c r="F128" s="35"/>
      <c r="G128" s="35"/>
      <c r="H128" s="35"/>
      <c r="I128" s="35"/>
      <c r="J128" s="35"/>
      <c r="K128" s="35"/>
      <c r="L128" s="57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11" customFormat="1" ht="29.28" customHeight="1">
      <c r="A129" s="169"/>
      <c r="B129" s="170"/>
      <c r="C129" s="171" t="s">
        <v>164</v>
      </c>
      <c r="D129" s="172" t="s">
        <v>59</v>
      </c>
      <c r="E129" s="172" t="s">
        <v>55</v>
      </c>
      <c r="F129" s="172" t="s">
        <v>56</v>
      </c>
      <c r="G129" s="172" t="s">
        <v>165</v>
      </c>
      <c r="H129" s="172" t="s">
        <v>166</v>
      </c>
      <c r="I129" s="172" t="s">
        <v>167</v>
      </c>
      <c r="J129" s="173" t="s">
        <v>133</v>
      </c>
      <c r="K129" s="174" t="s">
        <v>168</v>
      </c>
      <c r="L129" s="175"/>
      <c r="M129" s="88" t="s">
        <v>1</v>
      </c>
      <c r="N129" s="89" t="s">
        <v>38</v>
      </c>
      <c r="O129" s="89" t="s">
        <v>169</v>
      </c>
      <c r="P129" s="89" t="s">
        <v>170</v>
      </c>
      <c r="Q129" s="89" t="s">
        <v>171</v>
      </c>
      <c r="R129" s="89" t="s">
        <v>172</v>
      </c>
      <c r="S129" s="89" t="s">
        <v>173</v>
      </c>
      <c r="T129" s="90" t="s">
        <v>174</v>
      </c>
      <c r="U129" s="169"/>
      <c r="V129" s="169"/>
      <c r="W129" s="169"/>
      <c r="X129" s="169"/>
      <c r="Y129" s="169"/>
      <c r="Z129" s="169"/>
      <c r="AA129" s="169"/>
      <c r="AB129" s="169"/>
      <c r="AC129" s="169"/>
      <c r="AD129" s="169"/>
      <c r="AE129" s="169"/>
    </row>
    <row r="130" s="2" customFormat="1" ht="22.8" customHeight="1">
      <c r="A130" s="35"/>
      <c r="B130" s="36"/>
      <c r="C130" s="95" t="s">
        <v>129</v>
      </c>
      <c r="D130" s="35"/>
      <c r="E130" s="35"/>
      <c r="F130" s="35"/>
      <c r="G130" s="35"/>
      <c r="H130" s="35"/>
      <c r="I130" s="35"/>
      <c r="J130" s="176">
        <f>BK130</f>
        <v>0</v>
      </c>
      <c r="K130" s="35"/>
      <c r="L130" s="36"/>
      <c r="M130" s="91"/>
      <c r="N130" s="75"/>
      <c r="O130" s="92"/>
      <c r="P130" s="177">
        <f>P131+P148+P150</f>
        <v>0</v>
      </c>
      <c r="Q130" s="92"/>
      <c r="R130" s="177">
        <f>R131+R148+R150</f>
        <v>0</v>
      </c>
      <c r="S130" s="92"/>
      <c r="T130" s="178">
        <f>T131+T148+T150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6" t="s">
        <v>73</v>
      </c>
      <c r="AU130" s="16" t="s">
        <v>135</v>
      </c>
      <c r="BK130" s="179">
        <f>BK131+BK148+BK150</f>
        <v>0</v>
      </c>
    </row>
    <row r="131" s="12" customFormat="1" ht="25.92" customHeight="1">
      <c r="A131" s="12"/>
      <c r="B131" s="180"/>
      <c r="C131" s="12"/>
      <c r="D131" s="181" t="s">
        <v>73</v>
      </c>
      <c r="E131" s="182" t="s">
        <v>439</v>
      </c>
      <c r="F131" s="182" t="s">
        <v>2762</v>
      </c>
      <c r="G131" s="12"/>
      <c r="H131" s="12"/>
      <c r="I131" s="183"/>
      <c r="J131" s="184">
        <f>BK131</f>
        <v>0</v>
      </c>
      <c r="K131" s="12"/>
      <c r="L131" s="180"/>
      <c r="M131" s="185"/>
      <c r="N131" s="186"/>
      <c r="O131" s="186"/>
      <c r="P131" s="187">
        <f>P132</f>
        <v>0</v>
      </c>
      <c r="Q131" s="186"/>
      <c r="R131" s="187">
        <f>R132</f>
        <v>0</v>
      </c>
      <c r="S131" s="186"/>
      <c r="T131" s="188">
        <f>T132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81" t="s">
        <v>189</v>
      </c>
      <c r="AT131" s="189" t="s">
        <v>73</v>
      </c>
      <c r="AU131" s="189" t="s">
        <v>74</v>
      </c>
      <c r="AY131" s="181" t="s">
        <v>177</v>
      </c>
      <c r="BK131" s="190">
        <f>BK132</f>
        <v>0</v>
      </c>
    </row>
    <row r="132" s="12" customFormat="1" ht="22.8" customHeight="1">
      <c r="A132" s="12"/>
      <c r="B132" s="180"/>
      <c r="C132" s="12"/>
      <c r="D132" s="181" t="s">
        <v>73</v>
      </c>
      <c r="E132" s="191" t="s">
        <v>441</v>
      </c>
      <c r="F132" s="191" t="s">
        <v>4575</v>
      </c>
      <c r="G132" s="12"/>
      <c r="H132" s="12"/>
      <c r="I132" s="183"/>
      <c r="J132" s="192">
        <f>BK132</f>
        <v>0</v>
      </c>
      <c r="K132" s="12"/>
      <c r="L132" s="180"/>
      <c r="M132" s="185"/>
      <c r="N132" s="186"/>
      <c r="O132" s="186"/>
      <c r="P132" s="187">
        <f>SUM(P133:P147)</f>
        <v>0</v>
      </c>
      <c r="Q132" s="186"/>
      <c r="R132" s="187">
        <f>SUM(R133:R147)</f>
        <v>0</v>
      </c>
      <c r="S132" s="186"/>
      <c r="T132" s="188">
        <f>SUM(T133:T147)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81" t="s">
        <v>189</v>
      </c>
      <c r="AT132" s="189" t="s">
        <v>73</v>
      </c>
      <c r="AU132" s="189" t="s">
        <v>82</v>
      </c>
      <c r="AY132" s="181" t="s">
        <v>177</v>
      </c>
      <c r="BK132" s="190">
        <f>SUM(BK133:BK147)</f>
        <v>0</v>
      </c>
    </row>
    <row r="133" s="2" customFormat="1" ht="21.75" customHeight="1">
      <c r="A133" s="35"/>
      <c r="B133" s="157"/>
      <c r="C133" s="193" t="s">
        <v>82</v>
      </c>
      <c r="D133" s="193" t="s">
        <v>180</v>
      </c>
      <c r="E133" s="194" t="s">
        <v>4703</v>
      </c>
      <c r="F133" s="195" t="s">
        <v>4704</v>
      </c>
      <c r="G133" s="196" t="s">
        <v>253</v>
      </c>
      <c r="H133" s="197">
        <v>55</v>
      </c>
      <c r="I133" s="198"/>
      <c r="J133" s="197">
        <f>ROUND(I133*H133,3)</f>
        <v>0</v>
      </c>
      <c r="K133" s="199"/>
      <c r="L133" s="36"/>
      <c r="M133" s="200" t="s">
        <v>1</v>
      </c>
      <c r="N133" s="201" t="s">
        <v>40</v>
      </c>
      <c r="O133" s="79"/>
      <c r="P133" s="202">
        <f>O133*H133</f>
        <v>0</v>
      </c>
      <c r="Q133" s="202">
        <v>0</v>
      </c>
      <c r="R133" s="202">
        <f>Q133*H133</f>
        <v>0</v>
      </c>
      <c r="S133" s="202">
        <v>0</v>
      </c>
      <c r="T133" s="203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4" t="s">
        <v>446</v>
      </c>
      <c r="AT133" s="204" t="s">
        <v>180</v>
      </c>
      <c r="AU133" s="204" t="s">
        <v>155</v>
      </c>
      <c r="AY133" s="16" t="s">
        <v>177</v>
      </c>
      <c r="BE133" s="205">
        <f>IF(N133="základná",J133,0)</f>
        <v>0</v>
      </c>
      <c r="BF133" s="205">
        <f>IF(N133="znížená",J133,0)</f>
        <v>0</v>
      </c>
      <c r="BG133" s="205">
        <f>IF(N133="zákl. prenesená",J133,0)</f>
        <v>0</v>
      </c>
      <c r="BH133" s="205">
        <f>IF(N133="zníž. prenesená",J133,0)</f>
        <v>0</v>
      </c>
      <c r="BI133" s="205">
        <f>IF(N133="nulová",J133,0)</f>
        <v>0</v>
      </c>
      <c r="BJ133" s="16" t="s">
        <v>155</v>
      </c>
      <c r="BK133" s="206">
        <f>ROUND(I133*H133,3)</f>
        <v>0</v>
      </c>
      <c r="BL133" s="16" t="s">
        <v>446</v>
      </c>
      <c r="BM133" s="204" t="s">
        <v>4705</v>
      </c>
    </row>
    <row r="134" s="2" customFormat="1" ht="24.15" customHeight="1">
      <c r="A134" s="35"/>
      <c r="B134" s="157"/>
      <c r="C134" s="212" t="s">
        <v>155</v>
      </c>
      <c r="D134" s="212" t="s">
        <v>439</v>
      </c>
      <c r="E134" s="213" t="s">
        <v>4706</v>
      </c>
      <c r="F134" s="214" t="s">
        <v>4707</v>
      </c>
      <c r="G134" s="215" t="s">
        <v>253</v>
      </c>
      <c r="H134" s="216">
        <v>25</v>
      </c>
      <c r="I134" s="217"/>
      <c r="J134" s="216">
        <f>ROUND(I134*H134,3)</f>
        <v>0</v>
      </c>
      <c r="K134" s="218"/>
      <c r="L134" s="219"/>
      <c r="M134" s="220" t="s">
        <v>1</v>
      </c>
      <c r="N134" s="221" t="s">
        <v>40</v>
      </c>
      <c r="O134" s="79"/>
      <c r="P134" s="202">
        <f>O134*H134</f>
        <v>0</v>
      </c>
      <c r="Q134" s="202">
        <v>0</v>
      </c>
      <c r="R134" s="202">
        <f>Q134*H134</f>
        <v>0</v>
      </c>
      <c r="S134" s="202">
        <v>0</v>
      </c>
      <c r="T134" s="203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4" t="s">
        <v>933</v>
      </c>
      <c r="AT134" s="204" t="s">
        <v>439</v>
      </c>
      <c r="AU134" s="204" t="s">
        <v>155</v>
      </c>
      <c r="AY134" s="16" t="s">
        <v>177</v>
      </c>
      <c r="BE134" s="205">
        <f>IF(N134="základná",J134,0)</f>
        <v>0</v>
      </c>
      <c r="BF134" s="205">
        <f>IF(N134="znížená",J134,0)</f>
        <v>0</v>
      </c>
      <c r="BG134" s="205">
        <f>IF(N134="zákl. prenesená",J134,0)</f>
        <v>0</v>
      </c>
      <c r="BH134" s="205">
        <f>IF(N134="zníž. prenesená",J134,0)</f>
        <v>0</v>
      </c>
      <c r="BI134" s="205">
        <f>IF(N134="nulová",J134,0)</f>
        <v>0</v>
      </c>
      <c r="BJ134" s="16" t="s">
        <v>155</v>
      </c>
      <c r="BK134" s="206">
        <f>ROUND(I134*H134,3)</f>
        <v>0</v>
      </c>
      <c r="BL134" s="16" t="s">
        <v>933</v>
      </c>
      <c r="BM134" s="204" t="s">
        <v>4708</v>
      </c>
    </row>
    <row r="135" s="2" customFormat="1" ht="21.75" customHeight="1">
      <c r="A135" s="35"/>
      <c r="B135" s="157"/>
      <c r="C135" s="212" t="s">
        <v>189</v>
      </c>
      <c r="D135" s="212" t="s">
        <v>439</v>
      </c>
      <c r="E135" s="213" t="s">
        <v>4709</v>
      </c>
      <c r="F135" s="214" t="s">
        <v>4710</v>
      </c>
      <c r="G135" s="215" t="s">
        <v>253</v>
      </c>
      <c r="H135" s="216">
        <v>30</v>
      </c>
      <c r="I135" s="217"/>
      <c r="J135" s="216">
        <f>ROUND(I135*H135,3)</f>
        <v>0</v>
      </c>
      <c r="K135" s="218"/>
      <c r="L135" s="219"/>
      <c r="M135" s="220" t="s">
        <v>1</v>
      </c>
      <c r="N135" s="221" t="s">
        <v>40</v>
      </c>
      <c r="O135" s="79"/>
      <c r="P135" s="202">
        <f>O135*H135</f>
        <v>0</v>
      </c>
      <c r="Q135" s="202">
        <v>0</v>
      </c>
      <c r="R135" s="202">
        <f>Q135*H135</f>
        <v>0</v>
      </c>
      <c r="S135" s="202">
        <v>0</v>
      </c>
      <c r="T135" s="203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4" t="s">
        <v>933</v>
      </c>
      <c r="AT135" s="204" t="s">
        <v>439</v>
      </c>
      <c r="AU135" s="204" t="s">
        <v>155</v>
      </c>
      <c r="AY135" s="16" t="s">
        <v>177</v>
      </c>
      <c r="BE135" s="205">
        <f>IF(N135="základná",J135,0)</f>
        <v>0</v>
      </c>
      <c r="BF135" s="205">
        <f>IF(N135="znížená",J135,0)</f>
        <v>0</v>
      </c>
      <c r="BG135" s="205">
        <f>IF(N135="zákl. prenesená",J135,0)</f>
        <v>0</v>
      </c>
      <c r="BH135" s="205">
        <f>IF(N135="zníž. prenesená",J135,0)</f>
        <v>0</v>
      </c>
      <c r="BI135" s="205">
        <f>IF(N135="nulová",J135,0)</f>
        <v>0</v>
      </c>
      <c r="BJ135" s="16" t="s">
        <v>155</v>
      </c>
      <c r="BK135" s="206">
        <f>ROUND(I135*H135,3)</f>
        <v>0</v>
      </c>
      <c r="BL135" s="16" t="s">
        <v>933</v>
      </c>
      <c r="BM135" s="204" t="s">
        <v>4711</v>
      </c>
    </row>
    <row r="136" s="2" customFormat="1" ht="55.5" customHeight="1">
      <c r="A136" s="35"/>
      <c r="B136" s="157"/>
      <c r="C136" s="193" t="s">
        <v>184</v>
      </c>
      <c r="D136" s="193" t="s">
        <v>180</v>
      </c>
      <c r="E136" s="194" t="s">
        <v>4712</v>
      </c>
      <c r="F136" s="195" t="s">
        <v>4713</v>
      </c>
      <c r="G136" s="196" t="s">
        <v>258</v>
      </c>
      <c r="H136" s="197">
        <v>1</v>
      </c>
      <c r="I136" s="198"/>
      <c r="J136" s="197">
        <f>ROUND(I136*H136,3)</f>
        <v>0</v>
      </c>
      <c r="K136" s="199"/>
      <c r="L136" s="36"/>
      <c r="M136" s="200" t="s">
        <v>1</v>
      </c>
      <c r="N136" s="201" t="s">
        <v>40</v>
      </c>
      <c r="O136" s="79"/>
      <c r="P136" s="202">
        <f>O136*H136</f>
        <v>0</v>
      </c>
      <c r="Q136" s="202">
        <v>0</v>
      </c>
      <c r="R136" s="202">
        <f>Q136*H136</f>
        <v>0</v>
      </c>
      <c r="S136" s="202">
        <v>0</v>
      </c>
      <c r="T136" s="203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4" t="s">
        <v>184</v>
      </c>
      <c r="AT136" s="204" t="s">
        <v>180</v>
      </c>
      <c r="AU136" s="204" t="s">
        <v>155</v>
      </c>
      <c r="AY136" s="16" t="s">
        <v>177</v>
      </c>
      <c r="BE136" s="205">
        <f>IF(N136="základná",J136,0)</f>
        <v>0</v>
      </c>
      <c r="BF136" s="205">
        <f>IF(N136="znížená",J136,0)</f>
        <v>0</v>
      </c>
      <c r="BG136" s="205">
        <f>IF(N136="zákl. prenesená",J136,0)</f>
        <v>0</v>
      </c>
      <c r="BH136" s="205">
        <f>IF(N136="zníž. prenesená",J136,0)</f>
        <v>0</v>
      </c>
      <c r="BI136" s="205">
        <f>IF(N136="nulová",J136,0)</f>
        <v>0</v>
      </c>
      <c r="BJ136" s="16" t="s">
        <v>155</v>
      </c>
      <c r="BK136" s="206">
        <f>ROUND(I136*H136,3)</f>
        <v>0</v>
      </c>
      <c r="BL136" s="16" t="s">
        <v>184</v>
      </c>
      <c r="BM136" s="204" t="s">
        <v>4714</v>
      </c>
    </row>
    <row r="137" s="2" customFormat="1" ht="33" customHeight="1">
      <c r="A137" s="35"/>
      <c r="B137" s="157"/>
      <c r="C137" s="193" t="s">
        <v>120</v>
      </c>
      <c r="D137" s="193" t="s">
        <v>180</v>
      </c>
      <c r="E137" s="194" t="s">
        <v>4715</v>
      </c>
      <c r="F137" s="195" t="s">
        <v>4716</v>
      </c>
      <c r="G137" s="196" t="s">
        <v>1788</v>
      </c>
      <c r="H137" s="197">
        <v>1</v>
      </c>
      <c r="I137" s="198"/>
      <c r="J137" s="197">
        <f>ROUND(I137*H137,3)</f>
        <v>0</v>
      </c>
      <c r="K137" s="199"/>
      <c r="L137" s="36"/>
      <c r="M137" s="200" t="s">
        <v>1</v>
      </c>
      <c r="N137" s="201" t="s">
        <v>40</v>
      </c>
      <c r="O137" s="79"/>
      <c r="P137" s="202">
        <f>O137*H137</f>
        <v>0</v>
      </c>
      <c r="Q137" s="202">
        <v>0</v>
      </c>
      <c r="R137" s="202">
        <f>Q137*H137</f>
        <v>0</v>
      </c>
      <c r="S137" s="202">
        <v>0</v>
      </c>
      <c r="T137" s="203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4" t="s">
        <v>184</v>
      </c>
      <c r="AT137" s="204" t="s">
        <v>180</v>
      </c>
      <c r="AU137" s="204" t="s">
        <v>155</v>
      </c>
      <c r="AY137" s="16" t="s">
        <v>177</v>
      </c>
      <c r="BE137" s="205">
        <f>IF(N137="základná",J137,0)</f>
        <v>0</v>
      </c>
      <c r="BF137" s="205">
        <f>IF(N137="znížená",J137,0)</f>
        <v>0</v>
      </c>
      <c r="BG137" s="205">
        <f>IF(N137="zákl. prenesená",J137,0)</f>
        <v>0</v>
      </c>
      <c r="BH137" s="205">
        <f>IF(N137="zníž. prenesená",J137,0)</f>
        <v>0</v>
      </c>
      <c r="BI137" s="205">
        <f>IF(N137="nulová",J137,0)</f>
        <v>0</v>
      </c>
      <c r="BJ137" s="16" t="s">
        <v>155</v>
      </c>
      <c r="BK137" s="206">
        <f>ROUND(I137*H137,3)</f>
        <v>0</v>
      </c>
      <c r="BL137" s="16" t="s">
        <v>184</v>
      </c>
      <c r="BM137" s="204" t="s">
        <v>4717</v>
      </c>
    </row>
    <row r="138" s="2" customFormat="1" ht="16.5" customHeight="1">
      <c r="A138" s="35"/>
      <c r="B138" s="157"/>
      <c r="C138" s="193" t="s">
        <v>123</v>
      </c>
      <c r="D138" s="193" t="s">
        <v>180</v>
      </c>
      <c r="E138" s="194" t="s">
        <v>4718</v>
      </c>
      <c r="F138" s="195" t="s">
        <v>4719</v>
      </c>
      <c r="G138" s="196" t="s">
        <v>1788</v>
      </c>
      <c r="H138" s="197">
        <v>1</v>
      </c>
      <c r="I138" s="198"/>
      <c r="J138" s="197">
        <f>ROUND(I138*H138,3)</f>
        <v>0</v>
      </c>
      <c r="K138" s="199"/>
      <c r="L138" s="36"/>
      <c r="M138" s="200" t="s">
        <v>1</v>
      </c>
      <c r="N138" s="201" t="s">
        <v>40</v>
      </c>
      <c r="O138" s="79"/>
      <c r="P138" s="202">
        <f>O138*H138</f>
        <v>0</v>
      </c>
      <c r="Q138" s="202">
        <v>0</v>
      </c>
      <c r="R138" s="202">
        <f>Q138*H138</f>
        <v>0</v>
      </c>
      <c r="S138" s="202">
        <v>0</v>
      </c>
      <c r="T138" s="203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4" t="s">
        <v>184</v>
      </c>
      <c r="AT138" s="204" t="s">
        <v>180</v>
      </c>
      <c r="AU138" s="204" t="s">
        <v>155</v>
      </c>
      <c r="AY138" s="16" t="s">
        <v>177</v>
      </c>
      <c r="BE138" s="205">
        <f>IF(N138="základná",J138,0)</f>
        <v>0</v>
      </c>
      <c r="BF138" s="205">
        <f>IF(N138="znížená",J138,0)</f>
        <v>0</v>
      </c>
      <c r="BG138" s="205">
        <f>IF(N138="zákl. prenesená",J138,0)</f>
        <v>0</v>
      </c>
      <c r="BH138" s="205">
        <f>IF(N138="zníž. prenesená",J138,0)</f>
        <v>0</v>
      </c>
      <c r="BI138" s="205">
        <f>IF(N138="nulová",J138,0)</f>
        <v>0</v>
      </c>
      <c r="BJ138" s="16" t="s">
        <v>155</v>
      </c>
      <c r="BK138" s="206">
        <f>ROUND(I138*H138,3)</f>
        <v>0</v>
      </c>
      <c r="BL138" s="16" t="s">
        <v>184</v>
      </c>
      <c r="BM138" s="204" t="s">
        <v>4720</v>
      </c>
    </row>
    <row r="139" s="2" customFormat="1" ht="16.5" customHeight="1">
      <c r="A139" s="35"/>
      <c r="B139" s="157"/>
      <c r="C139" s="193" t="s">
        <v>231</v>
      </c>
      <c r="D139" s="193" t="s">
        <v>180</v>
      </c>
      <c r="E139" s="194" t="s">
        <v>4721</v>
      </c>
      <c r="F139" s="195" t="s">
        <v>4722</v>
      </c>
      <c r="G139" s="196" t="s">
        <v>1788</v>
      </c>
      <c r="H139" s="197">
        <v>1</v>
      </c>
      <c r="I139" s="198"/>
      <c r="J139" s="197">
        <f>ROUND(I139*H139,3)</f>
        <v>0</v>
      </c>
      <c r="K139" s="199"/>
      <c r="L139" s="36"/>
      <c r="M139" s="200" t="s">
        <v>1</v>
      </c>
      <c r="N139" s="201" t="s">
        <v>40</v>
      </c>
      <c r="O139" s="79"/>
      <c r="P139" s="202">
        <f>O139*H139</f>
        <v>0</v>
      </c>
      <c r="Q139" s="202">
        <v>0</v>
      </c>
      <c r="R139" s="202">
        <f>Q139*H139</f>
        <v>0</v>
      </c>
      <c r="S139" s="202">
        <v>0</v>
      </c>
      <c r="T139" s="203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4" t="s">
        <v>184</v>
      </c>
      <c r="AT139" s="204" t="s">
        <v>180</v>
      </c>
      <c r="AU139" s="204" t="s">
        <v>155</v>
      </c>
      <c r="AY139" s="16" t="s">
        <v>177</v>
      </c>
      <c r="BE139" s="205">
        <f>IF(N139="základná",J139,0)</f>
        <v>0</v>
      </c>
      <c r="BF139" s="205">
        <f>IF(N139="znížená",J139,0)</f>
        <v>0</v>
      </c>
      <c r="BG139" s="205">
        <f>IF(N139="zákl. prenesená",J139,0)</f>
        <v>0</v>
      </c>
      <c r="BH139" s="205">
        <f>IF(N139="zníž. prenesená",J139,0)</f>
        <v>0</v>
      </c>
      <c r="BI139" s="205">
        <f>IF(N139="nulová",J139,0)</f>
        <v>0</v>
      </c>
      <c r="BJ139" s="16" t="s">
        <v>155</v>
      </c>
      <c r="BK139" s="206">
        <f>ROUND(I139*H139,3)</f>
        <v>0</v>
      </c>
      <c r="BL139" s="16" t="s">
        <v>184</v>
      </c>
      <c r="BM139" s="204" t="s">
        <v>4723</v>
      </c>
    </row>
    <row r="140" s="2" customFormat="1" ht="16.5" customHeight="1">
      <c r="A140" s="35"/>
      <c r="B140" s="157"/>
      <c r="C140" s="193" t="s">
        <v>197</v>
      </c>
      <c r="D140" s="193" t="s">
        <v>180</v>
      </c>
      <c r="E140" s="194" t="s">
        <v>4724</v>
      </c>
      <c r="F140" s="195" t="s">
        <v>4725</v>
      </c>
      <c r="G140" s="196" t="s">
        <v>1788</v>
      </c>
      <c r="H140" s="197">
        <v>1</v>
      </c>
      <c r="I140" s="198"/>
      <c r="J140" s="197">
        <f>ROUND(I140*H140,3)</f>
        <v>0</v>
      </c>
      <c r="K140" s="199"/>
      <c r="L140" s="36"/>
      <c r="M140" s="200" t="s">
        <v>1</v>
      </c>
      <c r="N140" s="201" t="s">
        <v>40</v>
      </c>
      <c r="O140" s="79"/>
      <c r="P140" s="202">
        <f>O140*H140</f>
        <v>0</v>
      </c>
      <c r="Q140" s="202">
        <v>0</v>
      </c>
      <c r="R140" s="202">
        <f>Q140*H140</f>
        <v>0</v>
      </c>
      <c r="S140" s="202">
        <v>0</v>
      </c>
      <c r="T140" s="203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4" t="s">
        <v>184</v>
      </c>
      <c r="AT140" s="204" t="s">
        <v>180</v>
      </c>
      <c r="AU140" s="204" t="s">
        <v>155</v>
      </c>
      <c r="AY140" s="16" t="s">
        <v>177</v>
      </c>
      <c r="BE140" s="205">
        <f>IF(N140="základná",J140,0)</f>
        <v>0</v>
      </c>
      <c r="BF140" s="205">
        <f>IF(N140="znížená",J140,0)</f>
        <v>0</v>
      </c>
      <c r="BG140" s="205">
        <f>IF(N140="zákl. prenesená",J140,0)</f>
        <v>0</v>
      </c>
      <c r="BH140" s="205">
        <f>IF(N140="zníž. prenesená",J140,0)</f>
        <v>0</v>
      </c>
      <c r="BI140" s="205">
        <f>IF(N140="nulová",J140,0)</f>
        <v>0</v>
      </c>
      <c r="BJ140" s="16" t="s">
        <v>155</v>
      </c>
      <c r="BK140" s="206">
        <f>ROUND(I140*H140,3)</f>
        <v>0</v>
      </c>
      <c r="BL140" s="16" t="s">
        <v>184</v>
      </c>
      <c r="BM140" s="204" t="s">
        <v>4726</v>
      </c>
    </row>
    <row r="141" s="2" customFormat="1" ht="16.5" customHeight="1">
      <c r="A141" s="35"/>
      <c r="B141" s="157"/>
      <c r="C141" s="193" t="s">
        <v>201</v>
      </c>
      <c r="D141" s="193" t="s">
        <v>180</v>
      </c>
      <c r="E141" s="194" t="s">
        <v>4727</v>
      </c>
      <c r="F141" s="195" t="s">
        <v>4728</v>
      </c>
      <c r="G141" s="196" t="s">
        <v>1788</v>
      </c>
      <c r="H141" s="197">
        <v>1</v>
      </c>
      <c r="I141" s="198"/>
      <c r="J141" s="197">
        <f>ROUND(I141*H141,3)</f>
        <v>0</v>
      </c>
      <c r="K141" s="199"/>
      <c r="L141" s="36"/>
      <c r="M141" s="200" t="s">
        <v>1</v>
      </c>
      <c r="N141" s="201" t="s">
        <v>40</v>
      </c>
      <c r="O141" s="79"/>
      <c r="P141" s="202">
        <f>O141*H141</f>
        <v>0</v>
      </c>
      <c r="Q141" s="202">
        <v>0</v>
      </c>
      <c r="R141" s="202">
        <f>Q141*H141</f>
        <v>0</v>
      </c>
      <c r="S141" s="202">
        <v>0</v>
      </c>
      <c r="T141" s="203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4" t="s">
        <v>184</v>
      </c>
      <c r="AT141" s="204" t="s">
        <v>180</v>
      </c>
      <c r="AU141" s="204" t="s">
        <v>155</v>
      </c>
      <c r="AY141" s="16" t="s">
        <v>177</v>
      </c>
      <c r="BE141" s="205">
        <f>IF(N141="základná",J141,0)</f>
        <v>0</v>
      </c>
      <c r="BF141" s="205">
        <f>IF(N141="znížená",J141,0)</f>
        <v>0</v>
      </c>
      <c r="BG141" s="205">
        <f>IF(N141="zákl. prenesená",J141,0)</f>
        <v>0</v>
      </c>
      <c r="BH141" s="205">
        <f>IF(N141="zníž. prenesená",J141,0)</f>
        <v>0</v>
      </c>
      <c r="BI141" s="205">
        <f>IF(N141="nulová",J141,0)</f>
        <v>0</v>
      </c>
      <c r="BJ141" s="16" t="s">
        <v>155</v>
      </c>
      <c r="BK141" s="206">
        <f>ROUND(I141*H141,3)</f>
        <v>0</v>
      </c>
      <c r="BL141" s="16" t="s">
        <v>184</v>
      </c>
      <c r="BM141" s="204" t="s">
        <v>4729</v>
      </c>
    </row>
    <row r="142" s="2" customFormat="1" ht="16.5" customHeight="1">
      <c r="A142" s="35"/>
      <c r="B142" s="157"/>
      <c r="C142" s="193" t="s">
        <v>205</v>
      </c>
      <c r="D142" s="193" t="s">
        <v>180</v>
      </c>
      <c r="E142" s="194" t="s">
        <v>4730</v>
      </c>
      <c r="F142" s="195" t="s">
        <v>4731</v>
      </c>
      <c r="G142" s="196" t="s">
        <v>1359</v>
      </c>
      <c r="H142" s="197">
        <v>500</v>
      </c>
      <c r="I142" s="198"/>
      <c r="J142" s="197">
        <f>ROUND(I142*H142,3)</f>
        <v>0</v>
      </c>
      <c r="K142" s="199"/>
      <c r="L142" s="36"/>
      <c r="M142" s="200" t="s">
        <v>1</v>
      </c>
      <c r="N142" s="201" t="s">
        <v>40</v>
      </c>
      <c r="O142" s="79"/>
      <c r="P142" s="202">
        <f>O142*H142</f>
        <v>0</v>
      </c>
      <c r="Q142" s="202">
        <v>0</v>
      </c>
      <c r="R142" s="202">
        <f>Q142*H142</f>
        <v>0</v>
      </c>
      <c r="S142" s="202">
        <v>0</v>
      </c>
      <c r="T142" s="203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4" t="s">
        <v>184</v>
      </c>
      <c r="AT142" s="204" t="s">
        <v>180</v>
      </c>
      <c r="AU142" s="204" t="s">
        <v>155</v>
      </c>
      <c r="AY142" s="16" t="s">
        <v>177</v>
      </c>
      <c r="BE142" s="205">
        <f>IF(N142="základná",J142,0)</f>
        <v>0</v>
      </c>
      <c r="BF142" s="205">
        <f>IF(N142="znížená",J142,0)</f>
        <v>0</v>
      </c>
      <c r="BG142" s="205">
        <f>IF(N142="zákl. prenesená",J142,0)</f>
        <v>0</v>
      </c>
      <c r="BH142" s="205">
        <f>IF(N142="zníž. prenesená",J142,0)</f>
        <v>0</v>
      </c>
      <c r="BI142" s="205">
        <f>IF(N142="nulová",J142,0)</f>
        <v>0</v>
      </c>
      <c r="BJ142" s="16" t="s">
        <v>155</v>
      </c>
      <c r="BK142" s="206">
        <f>ROUND(I142*H142,3)</f>
        <v>0</v>
      </c>
      <c r="BL142" s="16" t="s">
        <v>184</v>
      </c>
      <c r="BM142" s="204" t="s">
        <v>4732</v>
      </c>
    </row>
    <row r="143" s="2" customFormat="1" ht="16.5" customHeight="1">
      <c r="A143" s="35"/>
      <c r="B143" s="157"/>
      <c r="C143" s="193" t="s">
        <v>209</v>
      </c>
      <c r="D143" s="193" t="s">
        <v>180</v>
      </c>
      <c r="E143" s="194" t="s">
        <v>4733</v>
      </c>
      <c r="F143" s="195" t="s">
        <v>4734</v>
      </c>
      <c r="G143" s="196" t="s">
        <v>1359</v>
      </c>
      <c r="H143" s="197">
        <v>500</v>
      </c>
      <c r="I143" s="198"/>
      <c r="J143" s="197">
        <f>ROUND(I143*H143,3)</f>
        <v>0</v>
      </c>
      <c r="K143" s="199"/>
      <c r="L143" s="36"/>
      <c r="M143" s="200" t="s">
        <v>1</v>
      </c>
      <c r="N143" s="201" t="s">
        <v>40</v>
      </c>
      <c r="O143" s="79"/>
      <c r="P143" s="202">
        <f>O143*H143</f>
        <v>0</v>
      </c>
      <c r="Q143" s="202">
        <v>0</v>
      </c>
      <c r="R143" s="202">
        <f>Q143*H143</f>
        <v>0</v>
      </c>
      <c r="S143" s="202">
        <v>0</v>
      </c>
      <c r="T143" s="203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4" t="s">
        <v>184</v>
      </c>
      <c r="AT143" s="204" t="s">
        <v>180</v>
      </c>
      <c r="AU143" s="204" t="s">
        <v>155</v>
      </c>
      <c r="AY143" s="16" t="s">
        <v>177</v>
      </c>
      <c r="BE143" s="205">
        <f>IF(N143="základná",J143,0)</f>
        <v>0</v>
      </c>
      <c r="BF143" s="205">
        <f>IF(N143="znížená",J143,0)</f>
        <v>0</v>
      </c>
      <c r="BG143" s="205">
        <f>IF(N143="zákl. prenesená",J143,0)</f>
        <v>0</v>
      </c>
      <c r="BH143" s="205">
        <f>IF(N143="zníž. prenesená",J143,0)</f>
        <v>0</v>
      </c>
      <c r="BI143" s="205">
        <f>IF(N143="nulová",J143,0)</f>
        <v>0</v>
      </c>
      <c r="BJ143" s="16" t="s">
        <v>155</v>
      </c>
      <c r="BK143" s="206">
        <f>ROUND(I143*H143,3)</f>
        <v>0</v>
      </c>
      <c r="BL143" s="16" t="s">
        <v>184</v>
      </c>
      <c r="BM143" s="204" t="s">
        <v>4735</v>
      </c>
    </row>
    <row r="144" s="2" customFormat="1" ht="24.15" customHeight="1">
      <c r="A144" s="35"/>
      <c r="B144" s="157"/>
      <c r="C144" s="193" t="s">
        <v>178</v>
      </c>
      <c r="D144" s="193" t="s">
        <v>180</v>
      </c>
      <c r="E144" s="194" t="s">
        <v>4736</v>
      </c>
      <c r="F144" s="195" t="s">
        <v>4737</v>
      </c>
      <c r="G144" s="196" t="s">
        <v>1788</v>
      </c>
      <c r="H144" s="197">
        <v>1</v>
      </c>
      <c r="I144" s="198"/>
      <c r="J144" s="197">
        <f>ROUND(I144*H144,3)</f>
        <v>0</v>
      </c>
      <c r="K144" s="199"/>
      <c r="L144" s="36"/>
      <c r="M144" s="200" t="s">
        <v>1</v>
      </c>
      <c r="N144" s="201" t="s">
        <v>40</v>
      </c>
      <c r="O144" s="79"/>
      <c r="P144" s="202">
        <f>O144*H144</f>
        <v>0</v>
      </c>
      <c r="Q144" s="202">
        <v>0</v>
      </c>
      <c r="R144" s="202">
        <f>Q144*H144</f>
        <v>0</v>
      </c>
      <c r="S144" s="202">
        <v>0</v>
      </c>
      <c r="T144" s="203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4" t="s">
        <v>184</v>
      </c>
      <c r="AT144" s="204" t="s">
        <v>180</v>
      </c>
      <c r="AU144" s="204" t="s">
        <v>155</v>
      </c>
      <c r="AY144" s="16" t="s">
        <v>177</v>
      </c>
      <c r="BE144" s="205">
        <f>IF(N144="základná",J144,0)</f>
        <v>0</v>
      </c>
      <c r="BF144" s="205">
        <f>IF(N144="znížená",J144,0)</f>
        <v>0</v>
      </c>
      <c r="BG144" s="205">
        <f>IF(N144="zákl. prenesená",J144,0)</f>
        <v>0</v>
      </c>
      <c r="BH144" s="205">
        <f>IF(N144="zníž. prenesená",J144,0)</f>
        <v>0</v>
      </c>
      <c r="BI144" s="205">
        <f>IF(N144="nulová",J144,0)</f>
        <v>0</v>
      </c>
      <c r="BJ144" s="16" t="s">
        <v>155</v>
      </c>
      <c r="BK144" s="206">
        <f>ROUND(I144*H144,3)</f>
        <v>0</v>
      </c>
      <c r="BL144" s="16" t="s">
        <v>184</v>
      </c>
      <c r="BM144" s="204" t="s">
        <v>4738</v>
      </c>
    </row>
    <row r="145" s="2" customFormat="1" ht="24.15" customHeight="1">
      <c r="A145" s="35"/>
      <c r="B145" s="157"/>
      <c r="C145" s="193" t="s">
        <v>111</v>
      </c>
      <c r="D145" s="193" t="s">
        <v>180</v>
      </c>
      <c r="E145" s="194" t="s">
        <v>4739</v>
      </c>
      <c r="F145" s="195" t="s">
        <v>4740</v>
      </c>
      <c r="G145" s="196" t="s">
        <v>1788</v>
      </c>
      <c r="H145" s="197">
        <v>20</v>
      </c>
      <c r="I145" s="198"/>
      <c r="J145" s="197">
        <f>ROUND(I145*H145,3)</f>
        <v>0</v>
      </c>
      <c r="K145" s="199"/>
      <c r="L145" s="36"/>
      <c r="M145" s="200" t="s">
        <v>1</v>
      </c>
      <c r="N145" s="201" t="s">
        <v>40</v>
      </c>
      <c r="O145" s="79"/>
      <c r="P145" s="202">
        <f>O145*H145</f>
        <v>0</v>
      </c>
      <c r="Q145" s="202">
        <v>0</v>
      </c>
      <c r="R145" s="202">
        <f>Q145*H145</f>
        <v>0</v>
      </c>
      <c r="S145" s="202">
        <v>0</v>
      </c>
      <c r="T145" s="203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4" t="s">
        <v>184</v>
      </c>
      <c r="AT145" s="204" t="s">
        <v>180</v>
      </c>
      <c r="AU145" s="204" t="s">
        <v>155</v>
      </c>
      <c r="AY145" s="16" t="s">
        <v>177</v>
      </c>
      <c r="BE145" s="205">
        <f>IF(N145="základná",J145,0)</f>
        <v>0</v>
      </c>
      <c r="BF145" s="205">
        <f>IF(N145="znížená",J145,0)</f>
        <v>0</v>
      </c>
      <c r="BG145" s="205">
        <f>IF(N145="zákl. prenesená",J145,0)</f>
        <v>0</v>
      </c>
      <c r="BH145" s="205">
        <f>IF(N145="zníž. prenesená",J145,0)</f>
        <v>0</v>
      </c>
      <c r="BI145" s="205">
        <f>IF(N145="nulová",J145,0)</f>
        <v>0</v>
      </c>
      <c r="BJ145" s="16" t="s">
        <v>155</v>
      </c>
      <c r="BK145" s="206">
        <f>ROUND(I145*H145,3)</f>
        <v>0</v>
      </c>
      <c r="BL145" s="16" t="s">
        <v>184</v>
      </c>
      <c r="BM145" s="204" t="s">
        <v>4741</v>
      </c>
    </row>
    <row r="146" s="2" customFormat="1" ht="44.25" customHeight="1">
      <c r="A146" s="35"/>
      <c r="B146" s="157"/>
      <c r="C146" s="193" t="s">
        <v>114</v>
      </c>
      <c r="D146" s="193" t="s">
        <v>180</v>
      </c>
      <c r="E146" s="194" t="s">
        <v>4742</v>
      </c>
      <c r="F146" s="195" t="s">
        <v>4743</v>
      </c>
      <c r="G146" s="196" t="s">
        <v>1788</v>
      </c>
      <c r="H146" s="197">
        <v>1</v>
      </c>
      <c r="I146" s="198"/>
      <c r="J146" s="197">
        <f>ROUND(I146*H146,3)</f>
        <v>0</v>
      </c>
      <c r="K146" s="199"/>
      <c r="L146" s="36"/>
      <c r="M146" s="200" t="s">
        <v>1</v>
      </c>
      <c r="N146" s="201" t="s">
        <v>40</v>
      </c>
      <c r="O146" s="79"/>
      <c r="P146" s="202">
        <f>O146*H146</f>
        <v>0</v>
      </c>
      <c r="Q146" s="202">
        <v>0</v>
      </c>
      <c r="R146" s="202">
        <f>Q146*H146</f>
        <v>0</v>
      </c>
      <c r="S146" s="202">
        <v>0</v>
      </c>
      <c r="T146" s="203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4" t="s">
        <v>184</v>
      </c>
      <c r="AT146" s="204" t="s">
        <v>180</v>
      </c>
      <c r="AU146" s="204" t="s">
        <v>155</v>
      </c>
      <c r="AY146" s="16" t="s">
        <v>177</v>
      </c>
      <c r="BE146" s="205">
        <f>IF(N146="základná",J146,0)</f>
        <v>0</v>
      </c>
      <c r="BF146" s="205">
        <f>IF(N146="znížená",J146,0)</f>
        <v>0</v>
      </c>
      <c r="BG146" s="205">
        <f>IF(N146="zákl. prenesená",J146,0)</f>
        <v>0</v>
      </c>
      <c r="BH146" s="205">
        <f>IF(N146="zníž. prenesená",J146,0)</f>
        <v>0</v>
      </c>
      <c r="BI146" s="205">
        <f>IF(N146="nulová",J146,0)</f>
        <v>0</v>
      </c>
      <c r="BJ146" s="16" t="s">
        <v>155</v>
      </c>
      <c r="BK146" s="206">
        <f>ROUND(I146*H146,3)</f>
        <v>0</v>
      </c>
      <c r="BL146" s="16" t="s">
        <v>184</v>
      </c>
      <c r="BM146" s="204" t="s">
        <v>4744</v>
      </c>
    </row>
    <row r="147" s="2" customFormat="1" ht="16.5" customHeight="1">
      <c r="A147" s="35"/>
      <c r="B147" s="157"/>
      <c r="C147" s="193" t="s">
        <v>117</v>
      </c>
      <c r="D147" s="193" t="s">
        <v>180</v>
      </c>
      <c r="E147" s="194" t="s">
        <v>4745</v>
      </c>
      <c r="F147" s="195" t="s">
        <v>4746</v>
      </c>
      <c r="G147" s="196" t="s">
        <v>1788</v>
      </c>
      <c r="H147" s="197">
        <v>25</v>
      </c>
      <c r="I147" s="198"/>
      <c r="J147" s="197">
        <f>ROUND(I147*H147,3)</f>
        <v>0</v>
      </c>
      <c r="K147" s="199"/>
      <c r="L147" s="36"/>
      <c r="M147" s="200" t="s">
        <v>1</v>
      </c>
      <c r="N147" s="201" t="s">
        <v>40</v>
      </c>
      <c r="O147" s="79"/>
      <c r="P147" s="202">
        <f>O147*H147</f>
        <v>0</v>
      </c>
      <c r="Q147" s="202">
        <v>0</v>
      </c>
      <c r="R147" s="202">
        <f>Q147*H147</f>
        <v>0</v>
      </c>
      <c r="S147" s="202">
        <v>0</v>
      </c>
      <c r="T147" s="203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4" t="s">
        <v>184</v>
      </c>
      <c r="AT147" s="204" t="s">
        <v>180</v>
      </c>
      <c r="AU147" s="204" t="s">
        <v>155</v>
      </c>
      <c r="AY147" s="16" t="s">
        <v>177</v>
      </c>
      <c r="BE147" s="205">
        <f>IF(N147="základná",J147,0)</f>
        <v>0</v>
      </c>
      <c r="BF147" s="205">
        <f>IF(N147="znížená",J147,0)</f>
        <v>0</v>
      </c>
      <c r="BG147" s="205">
        <f>IF(N147="zákl. prenesená",J147,0)</f>
        <v>0</v>
      </c>
      <c r="BH147" s="205">
        <f>IF(N147="zníž. prenesená",J147,0)</f>
        <v>0</v>
      </c>
      <c r="BI147" s="205">
        <f>IF(N147="nulová",J147,0)</f>
        <v>0</v>
      </c>
      <c r="BJ147" s="16" t="s">
        <v>155</v>
      </c>
      <c r="BK147" s="206">
        <f>ROUND(I147*H147,3)</f>
        <v>0</v>
      </c>
      <c r="BL147" s="16" t="s">
        <v>184</v>
      </c>
      <c r="BM147" s="204" t="s">
        <v>4747</v>
      </c>
    </row>
    <row r="148" s="12" customFormat="1" ht="25.92" customHeight="1">
      <c r="A148" s="12"/>
      <c r="B148" s="180"/>
      <c r="C148" s="12"/>
      <c r="D148" s="181" t="s">
        <v>73</v>
      </c>
      <c r="E148" s="182" t="s">
        <v>1321</v>
      </c>
      <c r="F148" s="182" t="s">
        <v>2375</v>
      </c>
      <c r="G148" s="12"/>
      <c r="H148" s="12"/>
      <c r="I148" s="183"/>
      <c r="J148" s="184">
        <f>BK148</f>
        <v>0</v>
      </c>
      <c r="K148" s="12"/>
      <c r="L148" s="180"/>
      <c r="M148" s="185"/>
      <c r="N148" s="186"/>
      <c r="O148" s="186"/>
      <c r="P148" s="187">
        <f>P149</f>
        <v>0</v>
      </c>
      <c r="Q148" s="186"/>
      <c r="R148" s="187">
        <f>R149</f>
        <v>0</v>
      </c>
      <c r="S148" s="186"/>
      <c r="T148" s="188">
        <f>T149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81" t="s">
        <v>184</v>
      </c>
      <c r="AT148" s="189" t="s">
        <v>73</v>
      </c>
      <c r="AU148" s="189" t="s">
        <v>74</v>
      </c>
      <c r="AY148" s="181" t="s">
        <v>177</v>
      </c>
      <c r="BK148" s="190">
        <f>BK149</f>
        <v>0</v>
      </c>
    </row>
    <row r="149" s="2" customFormat="1" ht="33" customHeight="1">
      <c r="A149" s="35"/>
      <c r="B149" s="157"/>
      <c r="C149" s="193" t="s">
        <v>235</v>
      </c>
      <c r="D149" s="193" t="s">
        <v>180</v>
      </c>
      <c r="E149" s="194" t="s">
        <v>3659</v>
      </c>
      <c r="F149" s="195" t="s">
        <v>4748</v>
      </c>
      <c r="G149" s="196" t="s">
        <v>750</v>
      </c>
      <c r="H149" s="197">
        <v>20</v>
      </c>
      <c r="I149" s="198"/>
      <c r="J149" s="197">
        <f>ROUND(I149*H149,3)</f>
        <v>0</v>
      </c>
      <c r="K149" s="199"/>
      <c r="L149" s="36"/>
      <c r="M149" s="200" t="s">
        <v>1</v>
      </c>
      <c r="N149" s="201" t="s">
        <v>40</v>
      </c>
      <c r="O149" s="79"/>
      <c r="P149" s="202">
        <f>O149*H149</f>
        <v>0</v>
      </c>
      <c r="Q149" s="202">
        <v>0</v>
      </c>
      <c r="R149" s="202">
        <f>Q149*H149</f>
        <v>0</v>
      </c>
      <c r="S149" s="202">
        <v>0</v>
      </c>
      <c r="T149" s="203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4" t="s">
        <v>2378</v>
      </c>
      <c r="AT149" s="204" t="s">
        <v>180</v>
      </c>
      <c r="AU149" s="204" t="s">
        <v>82</v>
      </c>
      <c r="AY149" s="16" t="s">
        <v>177</v>
      </c>
      <c r="BE149" s="205">
        <f>IF(N149="základná",J149,0)</f>
        <v>0</v>
      </c>
      <c r="BF149" s="205">
        <f>IF(N149="znížená",J149,0)</f>
        <v>0</v>
      </c>
      <c r="BG149" s="205">
        <f>IF(N149="zákl. prenesená",J149,0)</f>
        <v>0</v>
      </c>
      <c r="BH149" s="205">
        <f>IF(N149="zníž. prenesená",J149,0)</f>
        <v>0</v>
      </c>
      <c r="BI149" s="205">
        <f>IF(N149="nulová",J149,0)</f>
        <v>0</v>
      </c>
      <c r="BJ149" s="16" t="s">
        <v>155</v>
      </c>
      <c r="BK149" s="206">
        <f>ROUND(I149*H149,3)</f>
        <v>0</v>
      </c>
      <c r="BL149" s="16" t="s">
        <v>2378</v>
      </c>
      <c r="BM149" s="204" t="s">
        <v>4749</v>
      </c>
    </row>
    <row r="150" s="12" customFormat="1" ht="25.92" customHeight="1">
      <c r="A150" s="12"/>
      <c r="B150" s="180"/>
      <c r="C150" s="12"/>
      <c r="D150" s="181" t="s">
        <v>73</v>
      </c>
      <c r="E150" s="182" t="s">
        <v>154</v>
      </c>
      <c r="F150" s="182" t="s">
        <v>1322</v>
      </c>
      <c r="G150" s="12"/>
      <c r="H150" s="12"/>
      <c r="I150" s="183"/>
      <c r="J150" s="184">
        <f>BK150</f>
        <v>0</v>
      </c>
      <c r="K150" s="12"/>
      <c r="L150" s="180"/>
      <c r="M150" s="185"/>
      <c r="N150" s="186"/>
      <c r="O150" s="186"/>
      <c r="P150" s="187">
        <f>SUM(P151:P158)</f>
        <v>0</v>
      </c>
      <c r="Q150" s="186"/>
      <c r="R150" s="187">
        <f>SUM(R151:R158)</f>
        <v>0</v>
      </c>
      <c r="S150" s="186"/>
      <c r="T150" s="188">
        <f>SUM(T151:T158)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81" t="s">
        <v>197</v>
      </c>
      <c r="AT150" s="189" t="s">
        <v>73</v>
      </c>
      <c r="AU150" s="189" t="s">
        <v>74</v>
      </c>
      <c r="AY150" s="181" t="s">
        <v>177</v>
      </c>
      <c r="BK150" s="190">
        <f>SUM(BK151:BK158)</f>
        <v>0</v>
      </c>
    </row>
    <row r="151" s="2" customFormat="1" ht="16.5" customHeight="1">
      <c r="A151" s="35"/>
      <c r="B151" s="157"/>
      <c r="C151" s="193" t="s">
        <v>239</v>
      </c>
      <c r="D151" s="193" t="s">
        <v>180</v>
      </c>
      <c r="E151" s="194" t="s">
        <v>1324</v>
      </c>
      <c r="F151" s="195" t="s">
        <v>1</v>
      </c>
      <c r="G151" s="196" t="s">
        <v>1302</v>
      </c>
      <c r="H151" s="197">
        <v>0</v>
      </c>
      <c r="I151" s="198"/>
      <c r="J151" s="197">
        <f>ROUND(I151*H151,3)</f>
        <v>0</v>
      </c>
      <c r="K151" s="199"/>
      <c r="L151" s="36"/>
      <c r="M151" s="200" t="s">
        <v>1</v>
      </c>
      <c r="N151" s="201" t="s">
        <v>40</v>
      </c>
      <c r="O151" s="79"/>
      <c r="P151" s="202">
        <f>O151*H151</f>
        <v>0</v>
      </c>
      <c r="Q151" s="202">
        <v>0</v>
      </c>
      <c r="R151" s="202">
        <f>Q151*H151</f>
        <v>0</v>
      </c>
      <c r="S151" s="202">
        <v>0</v>
      </c>
      <c r="T151" s="203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4" t="s">
        <v>1303</v>
      </c>
      <c r="AT151" s="204" t="s">
        <v>180</v>
      </c>
      <c r="AU151" s="204" t="s">
        <v>82</v>
      </c>
      <c r="AY151" s="16" t="s">
        <v>177</v>
      </c>
      <c r="BE151" s="205">
        <f>IF(N151="základná",J151,0)</f>
        <v>0</v>
      </c>
      <c r="BF151" s="205">
        <f>IF(N151="znížená",J151,0)</f>
        <v>0</v>
      </c>
      <c r="BG151" s="205">
        <f>IF(N151="zákl. prenesená",J151,0)</f>
        <v>0</v>
      </c>
      <c r="BH151" s="205">
        <f>IF(N151="zníž. prenesená",J151,0)</f>
        <v>0</v>
      </c>
      <c r="BI151" s="205">
        <f>IF(N151="nulová",J151,0)</f>
        <v>0</v>
      </c>
      <c r="BJ151" s="16" t="s">
        <v>155</v>
      </c>
      <c r="BK151" s="206">
        <f>ROUND(I151*H151,3)</f>
        <v>0</v>
      </c>
      <c r="BL151" s="16" t="s">
        <v>1303</v>
      </c>
      <c r="BM151" s="204" t="s">
        <v>4750</v>
      </c>
    </row>
    <row r="152" s="2" customFormat="1" ht="16.5" customHeight="1">
      <c r="A152" s="35"/>
      <c r="B152" s="157"/>
      <c r="C152" s="193" t="s">
        <v>243</v>
      </c>
      <c r="D152" s="193" t="s">
        <v>180</v>
      </c>
      <c r="E152" s="194" t="s">
        <v>1324</v>
      </c>
      <c r="F152" s="195" t="s">
        <v>1</v>
      </c>
      <c r="G152" s="196" t="s">
        <v>1302</v>
      </c>
      <c r="H152" s="197">
        <v>0</v>
      </c>
      <c r="I152" s="198"/>
      <c r="J152" s="197">
        <f>ROUND(I152*H152,3)</f>
        <v>0</v>
      </c>
      <c r="K152" s="199"/>
      <c r="L152" s="36"/>
      <c r="M152" s="200" t="s">
        <v>1</v>
      </c>
      <c r="N152" s="201" t="s">
        <v>40</v>
      </c>
      <c r="O152" s="79"/>
      <c r="P152" s="202">
        <f>O152*H152</f>
        <v>0</v>
      </c>
      <c r="Q152" s="202">
        <v>0</v>
      </c>
      <c r="R152" s="202">
        <f>Q152*H152</f>
        <v>0</v>
      </c>
      <c r="S152" s="202">
        <v>0</v>
      </c>
      <c r="T152" s="203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4" t="s">
        <v>1303</v>
      </c>
      <c r="AT152" s="204" t="s">
        <v>180</v>
      </c>
      <c r="AU152" s="204" t="s">
        <v>82</v>
      </c>
      <c r="AY152" s="16" t="s">
        <v>177</v>
      </c>
      <c r="BE152" s="205">
        <f>IF(N152="základná",J152,0)</f>
        <v>0</v>
      </c>
      <c r="BF152" s="205">
        <f>IF(N152="znížená",J152,0)</f>
        <v>0</v>
      </c>
      <c r="BG152" s="205">
        <f>IF(N152="zákl. prenesená",J152,0)</f>
        <v>0</v>
      </c>
      <c r="BH152" s="205">
        <f>IF(N152="zníž. prenesená",J152,0)</f>
        <v>0</v>
      </c>
      <c r="BI152" s="205">
        <f>IF(N152="nulová",J152,0)</f>
        <v>0</v>
      </c>
      <c r="BJ152" s="16" t="s">
        <v>155</v>
      </c>
      <c r="BK152" s="206">
        <f>ROUND(I152*H152,3)</f>
        <v>0</v>
      </c>
      <c r="BL152" s="16" t="s">
        <v>1303</v>
      </c>
      <c r="BM152" s="204" t="s">
        <v>4751</v>
      </c>
    </row>
    <row r="153" s="2" customFormat="1" ht="16.5" customHeight="1">
      <c r="A153" s="35"/>
      <c r="B153" s="157"/>
      <c r="C153" s="193" t="s">
        <v>247</v>
      </c>
      <c r="D153" s="193" t="s">
        <v>180</v>
      </c>
      <c r="E153" s="194" t="s">
        <v>1324</v>
      </c>
      <c r="F153" s="195" t="s">
        <v>1</v>
      </c>
      <c r="G153" s="196" t="s">
        <v>1302</v>
      </c>
      <c r="H153" s="197">
        <v>0</v>
      </c>
      <c r="I153" s="198"/>
      <c r="J153" s="197">
        <f>ROUND(I153*H153,3)</f>
        <v>0</v>
      </c>
      <c r="K153" s="199"/>
      <c r="L153" s="36"/>
      <c r="M153" s="200" t="s">
        <v>1</v>
      </c>
      <c r="N153" s="201" t="s">
        <v>40</v>
      </c>
      <c r="O153" s="79"/>
      <c r="P153" s="202">
        <f>O153*H153</f>
        <v>0</v>
      </c>
      <c r="Q153" s="202">
        <v>0</v>
      </c>
      <c r="R153" s="202">
        <f>Q153*H153</f>
        <v>0</v>
      </c>
      <c r="S153" s="202">
        <v>0</v>
      </c>
      <c r="T153" s="203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4" t="s">
        <v>1303</v>
      </c>
      <c r="AT153" s="204" t="s">
        <v>180</v>
      </c>
      <c r="AU153" s="204" t="s">
        <v>82</v>
      </c>
      <c r="AY153" s="16" t="s">
        <v>177</v>
      </c>
      <c r="BE153" s="205">
        <f>IF(N153="základná",J153,0)</f>
        <v>0</v>
      </c>
      <c r="BF153" s="205">
        <f>IF(N153="znížená",J153,0)</f>
        <v>0</v>
      </c>
      <c r="BG153" s="205">
        <f>IF(N153="zákl. prenesená",J153,0)</f>
        <v>0</v>
      </c>
      <c r="BH153" s="205">
        <f>IF(N153="zníž. prenesená",J153,0)</f>
        <v>0</v>
      </c>
      <c r="BI153" s="205">
        <f>IF(N153="nulová",J153,0)</f>
        <v>0</v>
      </c>
      <c r="BJ153" s="16" t="s">
        <v>155</v>
      </c>
      <c r="BK153" s="206">
        <f>ROUND(I153*H153,3)</f>
        <v>0</v>
      </c>
      <c r="BL153" s="16" t="s">
        <v>1303</v>
      </c>
      <c r="BM153" s="204" t="s">
        <v>4752</v>
      </c>
    </row>
    <row r="154" s="2" customFormat="1" ht="16.5" customHeight="1">
      <c r="A154" s="35"/>
      <c r="B154" s="157"/>
      <c r="C154" s="193" t="s">
        <v>7</v>
      </c>
      <c r="D154" s="193" t="s">
        <v>180</v>
      </c>
      <c r="E154" s="194" t="s">
        <v>1324</v>
      </c>
      <c r="F154" s="195" t="s">
        <v>1</v>
      </c>
      <c r="G154" s="196" t="s">
        <v>1302</v>
      </c>
      <c r="H154" s="197">
        <v>0</v>
      </c>
      <c r="I154" s="198"/>
      <c r="J154" s="197">
        <f>ROUND(I154*H154,3)</f>
        <v>0</v>
      </c>
      <c r="K154" s="199"/>
      <c r="L154" s="36"/>
      <c r="M154" s="200" t="s">
        <v>1</v>
      </c>
      <c r="N154" s="201" t="s">
        <v>40</v>
      </c>
      <c r="O154" s="79"/>
      <c r="P154" s="202">
        <f>O154*H154</f>
        <v>0</v>
      </c>
      <c r="Q154" s="202">
        <v>0</v>
      </c>
      <c r="R154" s="202">
        <f>Q154*H154</f>
        <v>0</v>
      </c>
      <c r="S154" s="202">
        <v>0</v>
      </c>
      <c r="T154" s="203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4" t="s">
        <v>1303</v>
      </c>
      <c r="AT154" s="204" t="s">
        <v>180</v>
      </c>
      <c r="AU154" s="204" t="s">
        <v>82</v>
      </c>
      <c r="AY154" s="16" t="s">
        <v>177</v>
      </c>
      <c r="BE154" s="205">
        <f>IF(N154="základná",J154,0)</f>
        <v>0</v>
      </c>
      <c r="BF154" s="205">
        <f>IF(N154="znížená",J154,0)</f>
        <v>0</v>
      </c>
      <c r="BG154" s="205">
        <f>IF(N154="zákl. prenesená",J154,0)</f>
        <v>0</v>
      </c>
      <c r="BH154" s="205">
        <f>IF(N154="zníž. prenesená",J154,0)</f>
        <v>0</v>
      </c>
      <c r="BI154" s="205">
        <f>IF(N154="nulová",J154,0)</f>
        <v>0</v>
      </c>
      <c r="BJ154" s="16" t="s">
        <v>155</v>
      </c>
      <c r="BK154" s="206">
        <f>ROUND(I154*H154,3)</f>
        <v>0</v>
      </c>
      <c r="BL154" s="16" t="s">
        <v>1303</v>
      </c>
      <c r="BM154" s="204" t="s">
        <v>4753</v>
      </c>
    </row>
    <row r="155" s="2" customFormat="1" ht="16.5" customHeight="1">
      <c r="A155" s="35"/>
      <c r="B155" s="157"/>
      <c r="C155" s="193" t="s">
        <v>255</v>
      </c>
      <c r="D155" s="193" t="s">
        <v>180</v>
      </c>
      <c r="E155" s="194" t="s">
        <v>1333</v>
      </c>
      <c r="F155" s="195" t="s">
        <v>1</v>
      </c>
      <c r="G155" s="196" t="s">
        <v>1302</v>
      </c>
      <c r="H155" s="197">
        <v>0</v>
      </c>
      <c r="I155" s="198"/>
      <c r="J155" s="197">
        <f>ROUND(I155*H155,3)</f>
        <v>0</v>
      </c>
      <c r="K155" s="199"/>
      <c r="L155" s="36"/>
      <c r="M155" s="200" t="s">
        <v>1</v>
      </c>
      <c r="N155" s="201" t="s">
        <v>40</v>
      </c>
      <c r="O155" s="79"/>
      <c r="P155" s="202">
        <f>O155*H155</f>
        <v>0</v>
      </c>
      <c r="Q155" s="202">
        <v>0</v>
      </c>
      <c r="R155" s="202">
        <f>Q155*H155</f>
        <v>0</v>
      </c>
      <c r="S155" s="202">
        <v>0</v>
      </c>
      <c r="T155" s="203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4" t="s">
        <v>1303</v>
      </c>
      <c r="AT155" s="204" t="s">
        <v>180</v>
      </c>
      <c r="AU155" s="204" t="s">
        <v>82</v>
      </c>
      <c r="AY155" s="16" t="s">
        <v>177</v>
      </c>
      <c r="BE155" s="205">
        <f>IF(N155="základná",J155,0)</f>
        <v>0</v>
      </c>
      <c r="BF155" s="205">
        <f>IF(N155="znížená",J155,0)</f>
        <v>0</v>
      </c>
      <c r="BG155" s="205">
        <f>IF(N155="zákl. prenesená",J155,0)</f>
        <v>0</v>
      </c>
      <c r="BH155" s="205">
        <f>IF(N155="zníž. prenesená",J155,0)</f>
        <v>0</v>
      </c>
      <c r="BI155" s="205">
        <f>IF(N155="nulová",J155,0)</f>
        <v>0</v>
      </c>
      <c r="BJ155" s="16" t="s">
        <v>155</v>
      </c>
      <c r="BK155" s="206">
        <f>ROUND(I155*H155,3)</f>
        <v>0</v>
      </c>
      <c r="BL155" s="16" t="s">
        <v>1303</v>
      </c>
      <c r="BM155" s="204" t="s">
        <v>4754</v>
      </c>
    </row>
    <row r="156" s="2" customFormat="1" ht="16.5" customHeight="1">
      <c r="A156" s="35"/>
      <c r="B156" s="157"/>
      <c r="C156" s="193" t="s">
        <v>260</v>
      </c>
      <c r="D156" s="193" t="s">
        <v>180</v>
      </c>
      <c r="E156" s="194" t="s">
        <v>1333</v>
      </c>
      <c r="F156" s="195" t="s">
        <v>1</v>
      </c>
      <c r="G156" s="196" t="s">
        <v>1302</v>
      </c>
      <c r="H156" s="197">
        <v>0</v>
      </c>
      <c r="I156" s="198"/>
      <c r="J156" s="197">
        <f>ROUND(I156*H156,3)</f>
        <v>0</v>
      </c>
      <c r="K156" s="199"/>
      <c r="L156" s="36"/>
      <c r="M156" s="200" t="s">
        <v>1</v>
      </c>
      <c r="N156" s="201" t="s">
        <v>40</v>
      </c>
      <c r="O156" s="79"/>
      <c r="P156" s="202">
        <f>O156*H156</f>
        <v>0</v>
      </c>
      <c r="Q156" s="202">
        <v>0</v>
      </c>
      <c r="R156" s="202">
        <f>Q156*H156</f>
        <v>0</v>
      </c>
      <c r="S156" s="202">
        <v>0</v>
      </c>
      <c r="T156" s="203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4" t="s">
        <v>1303</v>
      </c>
      <c r="AT156" s="204" t="s">
        <v>180</v>
      </c>
      <c r="AU156" s="204" t="s">
        <v>82</v>
      </c>
      <c r="AY156" s="16" t="s">
        <v>177</v>
      </c>
      <c r="BE156" s="205">
        <f>IF(N156="základná",J156,0)</f>
        <v>0</v>
      </c>
      <c r="BF156" s="205">
        <f>IF(N156="znížená",J156,0)</f>
        <v>0</v>
      </c>
      <c r="BG156" s="205">
        <f>IF(N156="zákl. prenesená",J156,0)</f>
        <v>0</v>
      </c>
      <c r="BH156" s="205">
        <f>IF(N156="zníž. prenesená",J156,0)</f>
        <v>0</v>
      </c>
      <c r="BI156" s="205">
        <f>IF(N156="nulová",J156,0)</f>
        <v>0</v>
      </c>
      <c r="BJ156" s="16" t="s">
        <v>155</v>
      </c>
      <c r="BK156" s="206">
        <f>ROUND(I156*H156,3)</f>
        <v>0</v>
      </c>
      <c r="BL156" s="16" t="s">
        <v>1303</v>
      </c>
      <c r="BM156" s="204" t="s">
        <v>4755</v>
      </c>
    </row>
    <row r="157" s="2" customFormat="1" ht="16.5" customHeight="1">
      <c r="A157" s="35"/>
      <c r="B157" s="157"/>
      <c r="C157" s="193" t="s">
        <v>264</v>
      </c>
      <c r="D157" s="193" t="s">
        <v>180</v>
      </c>
      <c r="E157" s="194" t="s">
        <v>1333</v>
      </c>
      <c r="F157" s="195" t="s">
        <v>1</v>
      </c>
      <c r="G157" s="196" t="s">
        <v>1302</v>
      </c>
      <c r="H157" s="197">
        <v>0</v>
      </c>
      <c r="I157" s="198"/>
      <c r="J157" s="197">
        <f>ROUND(I157*H157,3)</f>
        <v>0</v>
      </c>
      <c r="K157" s="199"/>
      <c r="L157" s="36"/>
      <c r="M157" s="200" t="s">
        <v>1</v>
      </c>
      <c r="N157" s="201" t="s">
        <v>40</v>
      </c>
      <c r="O157" s="79"/>
      <c r="P157" s="202">
        <f>O157*H157</f>
        <v>0</v>
      </c>
      <c r="Q157" s="202">
        <v>0</v>
      </c>
      <c r="R157" s="202">
        <f>Q157*H157</f>
        <v>0</v>
      </c>
      <c r="S157" s="202">
        <v>0</v>
      </c>
      <c r="T157" s="203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4" t="s">
        <v>1303</v>
      </c>
      <c r="AT157" s="204" t="s">
        <v>180</v>
      </c>
      <c r="AU157" s="204" t="s">
        <v>82</v>
      </c>
      <c r="AY157" s="16" t="s">
        <v>177</v>
      </c>
      <c r="BE157" s="205">
        <f>IF(N157="základná",J157,0)</f>
        <v>0</v>
      </c>
      <c r="BF157" s="205">
        <f>IF(N157="znížená",J157,0)</f>
        <v>0</v>
      </c>
      <c r="BG157" s="205">
        <f>IF(N157="zákl. prenesená",J157,0)</f>
        <v>0</v>
      </c>
      <c r="BH157" s="205">
        <f>IF(N157="zníž. prenesená",J157,0)</f>
        <v>0</v>
      </c>
      <c r="BI157" s="205">
        <f>IF(N157="nulová",J157,0)</f>
        <v>0</v>
      </c>
      <c r="BJ157" s="16" t="s">
        <v>155</v>
      </c>
      <c r="BK157" s="206">
        <f>ROUND(I157*H157,3)</f>
        <v>0</v>
      </c>
      <c r="BL157" s="16" t="s">
        <v>1303</v>
      </c>
      <c r="BM157" s="204" t="s">
        <v>4756</v>
      </c>
    </row>
    <row r="158" s="2" customFormat="1" ht="16.5" customHeight="1">
      <c r="A158" s="35"/>
      <c r="B158" s="157"/>
      <c r="C158" s="193" t="s">
        <v>268</v>
      </c>
      <c r="D158" s="193" t="s">
        <v>180</v>
      </c>
      <c r="E158" s="194" t="s">
        <v>1333</v>
      </c>
      <c r="F158" s="195" t="s">
        <v>1</v>
      </c>
      <c r="G158" s="196" t="s">
        <v>1302</v>
      </c>
      <c r="H158" s="197">
        <v>0</v>
      </c>
      <c r="I158" s="198"/>
      <c r="J158" s="197">
        <f>ROUND(I158*H158,3)</f>
        <v>0</v>
      </c>
      <c r="K158" s="199"/>
      <c r="L158" s="36"/>
      <c r="M158" s="207" t="s">
        <v>1</v>
      </c>
      <c r="N158" s="208" t="s">
        <v>40</v>
      </c>
      <c r="O158" s="209"/>
      <c r="P158" s="210">
        <f>O158*H158</f>
        <v>0</v>
      </c>
      <c r="Q158" s="210">
        <v>0</v>
      </c>
      <c r="R158" s="210">
        <f>Q158*H158</f>
        <v>0</v>
      </c>
      <c r="S158" s="210">
        <v>0</v>
      </c>
      <c r="T158" s="211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4" t="s">
        <v>1303</v>
      </c>
      <c r="AT158" s="204" t="s">
        <v>180</v>
      </c>
      <c r="AU158" s="204" t="s">
        <v>82</v>
      </c>
      <c r="AY158" s="16" t="s">
        <v>177</v>
      </c>
      <c r="BE158" s="205">
        <f>IF(N158="základná",J158,0)</f>
        <v>0</v>
      </c>
      <c r="BF158" s="205">
        <f>IF(N158="znížená",J158,0)</f>
        <v>0</v>
      </c>
      <c r="BG158" s="205">
        <f>IF(N158="zákl. prenesená",J158,0)</f>
        <v>0</v>
      </c>
      <c r="BH158" s="205">
        <f>IF(N158="zníž. prenesená",J158,0)</f>
        <v>0</v>
      </c>
      <c r="BI158" s="205">
        <f>IF(N158="nulová",J158,0)</f>
        <v>0</v>
      </c>
      <c r="BJ158" s="16" t="s">
        <v>155</v>
      </c>
      <c r="BK158" s="206">
        <f>ROUND(I158*H158,3)</f>
        <v>0</v>
      </c>
      <c r="BL158" s="16" t="s">
        <v>1303</v>
      </c>
      <c r="BM158" s="204" t="s">
        <v>4757</v>
      </c>
    </row>
    <row r="159" s="2" customFormat="1" ht="6.96" customHeight="1">
      <c r="A159" s="35"/>
      <c r="B159" s="62"/>
      <c r="C159" s="63"/>
      <c r="D159" s="63"/>
      <c r="E159" s="63"/>
      <c r="F159" s="63"/>
      <c r="G159" s="63"/>
      <c r="H159" s="63"/>
      <c r="I159" s="63"/>
      <c r="J159" s="63"/>
      <c r="K159" s="63"/>
      <c r="L159" s="36"/>
      <c r="M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</row>
  </sheetData>
  <autoFilter ref="C129:K158"/>
  <mergeCells count="14">
    <mergeCell ref="E7:H7"/>
    <mergeCell ref="E9:H9"/>
    <mergeCell ref="E18:H18"/>
    <mergeCell ref="E27:H27"/>
    <mergeCell ref="E85:H85"/>
    <mergeCell ref="E87:H87"/>
    <mergeCell ref="D104:F104"/>
    <mergeCell ref="D105:F105"/>
    <mergeCell ref="D106:F106"/>
    <mergeCell ref="D107:F107"/>
    <mergeCell ref="D108:F108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5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83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="1" customFormat="1" ht="24.96" customHeight="1">
      <c r="B4" s="19"/>
      <c r="D4" s="20" t="s">
        <v>126</v>
      </c>
      <c r="L4" s="19"/>
      <c r="M4" s="122" t="s">
        <v>9</v>
      </c>
      <c r="AT4" s="16" t="s">
        <v>3</v>
      </c>
    </row>
    <row r="5" s="1" customFormat="1" ht="6.96" customHeight="1">
      <c r="B5" s="19"/>
      <c r="L5" s="19"/>
    </row>
    <row r="6" s="1" customFormat="1" ht="12" customHeight="1">
      <c r="B6" s="19"/>
      <c r="D6" s="29" t="s">
        <v>14</v>
      </c>
      <c r="L6" s="19"/>
    </row>
    <row r="7" s="1" customFormat="1" ht="16.5" customHeight="1">
      <c r="B7" s="19"/>
      <c r="E7" s="123" t="str">
        <f>'Rekapitulácia stavby'!K6</f>
        <v xml:space="preserve">Športová hala Angels Aréna  Rekonštrukcia a Modernizácia</v>
      </c>
      <c r="F7" s="29"/>
      <c r="G7" s="29"/>
      <c r="H7" s="29"/>
      <c r="L7" s="19"/>
    </row>
    <row r="8" s="2" customFormat="1" ht="12" customHeight="1">
      <c r="A8" s="35"/>
      <c r="B8" s="36"/>
      <c r="C8" s="35"/>
      <c r="D8" s="29" t="s">
        <v>127</v>
      </c>
      <c r="E8" s="35"/>
      <c r="F8" s="35"/>
      <c r="G8" s="35"/>
      <c r="H8" s="35"/>
      <c r="I8" s="35"/>
      <c r="J8" s="35"/>
      <c r="K8" s="35"/>
      <c r="L8" s="5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36"/>
      <c r="C9" s="35"/>
      <c r="D9" s="35"/>
      <c r="E9" s="69" t="s">
        <v>128</v>
      </c>
      <c r="F9" s="35"/>
      <c r="G9" s="35"/>
      <c r="H9" s="35"/>
      <c r="I9" s="35"/>
      <c r="J9" s="35"/>
      <c r="K9" s="35"/>
      <c r="L9" s="5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5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36"/>
      <c r="C11" s="35"/>
      <c r="D11" s="29" t="s">
        <v>16</v>
      </c>
      <c r="E11" s="35"/>
      <c r="F11" s="24" t="s">
        <v>1</v>
      </c>
      <c r="G11" s="35"/>
      <c r="H11" s="35"/>
      <c r="I11" s="29" t="s">
        <v>17</v>
      </c>
      <c r="J11" s="24" t="s">
        <v>1</v>
      </c>
      <c r="K11" s="35"/>
      <c r="L11" s="5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36"/>
      <c r="C12" s="35"/>
      <c r="D12" s="29" t="s">
        <v>18</v>
      </c>
      <c r="E12" s="35"/>
      <c r="F12" s="24" t="s">
        <v>19</v>
      </c>
      <c r="G12" s="35"/>
      <c r="H12" s="35"/>
      <c r="I12" s="29" t="s">
        <v>20</v>
      </c>
      <c r="J12" s="71" t="str">
        <f>'Rekapitulácia stavby'!AN8</f>
        <v>16. 7. 2021</v>
      </c>
      <c r="K12" s="35"/>
      <c r="L12" s="5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5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36"/>
      <c r="C14" s="35"/>
      <c r="D14" s="29" t="s">
        <v>22</v>
      </c>
      <c r="E14" s="35"/>
      <c r="F14" s="35"/>
      <c r="G14" s="35"/>
      <c r="H14" s="35"/>
      <c r="I14" s="29" t="s">
        <v>23</v>
      </c>
      <c r="J14" s="24" t="s">
        <v>1</v>
      </c>
      <c r="K14" s="35"/>
      <c r="L14" s="5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36"/>
      <c r="C15" s="35"/>
      <c r="D15" s="35"/>
      <c r="E15" s="24" t="s">
        <v>24</v>
      </c>
      <c r="F15" s="35"/>
      <c r="G15" s="35"/>
      <c r="H15" s="35"/>
      <c r="I15" s="29" t="s">
        <v>25</v>
      </c>
      <c r="J15" s="24" t="s">
        <v>1</v>
      </c>
      <c r="K15" s="35"/>
      <c r="L15" s="5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5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36"/>
      <c r="C17" s="35"/>
      <c r="D17" s="29" t="s">
        <v>26</v>
      </c>
      <c r="E17" s="35"/>
      <c r="F17" s="35"/>
      <c r="G17" s="35"/>
      <c r="H17" s="35"/>
      <c r="I17" s="29" t="s">
        <v>23</v>
      </c>
      <c r="J17" s="30" t="str">
        <f>'Rekapitulácia stavby'!AN13</f>
        <v>Vyplň údaj</v>
      </c>
      <c r="K17" s="35"/>
      <c r="L17" s="5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36"/>
      <c r="C18" s="35"/>
      <c r="D18" s="35"/>
      <c r="E18" s="30" t="str">
        <f>'Rekapitulácia stavby'!E14</f>
        <v>Vyplň údaj</v>
      </c>
      <c r="F18" s="24"/>
      <c r="G18" s="24"/>
      <c r="H18" s="24"/>
      <c r="I18" s="29" t="s">
        <v>25</v>
      </c>
      <c r="J18" s="30" t="str">
        <f>'Rekapitulácia stavby'!AN14</f>
        <v>Vyplň údaj</v>
      </c>
      <c r="K18" s="35"/>
      <c r="L18" s="5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5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36"/>
      <c r="C20" s="35"/>
      <c r="D20" s="29" t="s">
        <v>28</v>
      </c>
      <c r="E20" s="35"/>
      <c r="F20" s="35"/>
      <c r="G20" s="35"/>
      <c r="H20" s="35"/>
      <c r="I20" s="29" t="s">
        <v>23</v>
      </c>
      <c r="J20" s="24" t="str">
        <f>IF('Rekapitulácia stavby'!AN16="","",'Rekapitulácia stavby'!AN16)</f>
        <v/>
      </c>
      <c r="K20" s="35"/>
      <c r="L20" s="5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36"/>
      <c r="C21" s="35"/>
      <c r="D21" s="35"/>
      <c r="E21" s="24" t="str">
        <f>IF('Rekapitulácia stavby'!E17="","",'Rekapitulácia stavby'!E17)</f>
        <v xml:space="preserve"> </v>
      </c>
      <c r="F21" s="35"/>
      <c r="G21" s="35"/>
      <c r="H21" s="35"/>
      <c r="I21" s="29" t="s">
        <v>25</v>
      </c>
      <c r="J21" s="24" t="str">
        <f>IF('Rekapitulácia stavby'!AN17="","",'Rekapitulácia stavby'!AN17)</f>
        <v/>
      </c>
      <c r="K21" s="35"/>
      <c r="L21" s="5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5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36"/>
      <c r="C23" s="35"/>
      <c r="D23" s="29" t="s">
        <v>32</v>
      </c>
      <c r="E23" s="35"/>
      <c r="F23" s="35"/>
      <c r="G23" s="35"/>
      <c r="H23" s="35"/>
      <c r="I23" s="29" t="s">
        <v>23</v>
      </c>
      <c r="J23" s="24" t="str">
        <f>IF('Rekapitulácia stavby'!AN19="","",'Rekapitulácia stavby'!AN19)</f>
        <v/>
      </c>
      <c r="K23" s="35"/>
      <c r="L23" s="5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36"/>
      <c r="C24" s="35"/>
      <c r="D24" s="35"/>
      <c r="E24" s="24" t="str">
        <f>IF('Rekapitulácia stavby'!E20="","",'Rekapitulácia stavby'!E20)</f>
        <v xml:space="preserve"> </v>
      </c>
      <c r="F24" s="35"/>
      <c r="G24" s="35"/>
      <c r="H24" s="35"/>
      <c r="I24" s="29" t="s">
        <v>25</v>
      </c>
      <c r="J24" s="24" t="str">
        <f>IF('Rekapitulácia stavby'!AN20="","",'Rekapitulácia stavby'!AN20)</f>
        <v/>
      </c>
      <c r="K24" s="35"/>
      <c r="L24" s="5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5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36"/>
      <c r="C26" s="35"/>
      <c r="D26" s="29" t="s">
        <v>33</v>
      </c>
      <c r="E26" s="35"/>
      <c r="F26" s="35"/>
      <c r="G26" s="35"/>
      <c r="H26" s="35"/>
      <c r="I26" s="35"/>
      <c r="J26" s="35"/>
      <c r="K26" s="35"/>
      <c r="L26" s="5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24"/>
      <c r="B27" s="125"/>
      <c r="C27" s="124"/>
      <c r="D27" s="124"/>
      <c r="E27" s="33" t="s">
        <v>1</v>
      </c>
      <c r="F27" s="33"/>
      <c r="G27" s="33"/>
      <c r="H27" s="33"/>
      <c r="I27" s="124"/>
      <c r="J27" s="124"/>
      <c r="K27" s="124"/>
      <c r="L27" s="126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</row>
    <row r="28" s="2" customFormat="1" ht="6.96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5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36"/>
      <c r="C29" s="35"/>
      <c r="D29" s="92"/>
      <c r="E29" s="92"/>
      <c r="F29" s="92"/>
      <c r="G29" s="92"/>
      <c r="H29" s="92"/>
      <c r="I29" s="92"/>
      <c r="J29" s="92"/>
      <c r="K29" s="92"/>
      <c r="L29" s="5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14.4" customHeight="1">
      <c r="A30" s="35"/>
      <c r="B30" s="36"/>
      <c r="C30" s="35"/>
      <c r="D30" s="24" t="s">
        <v>129</v>
      </c>
      <c r="E30" s="35"/>
      <c r="F30" s="35"/>
      <c r="G30" s="35"/>
      <c r="H30" s="35"/>
      <c r="I30" s="35"/>
      <c r="J30" s="127">
        <f>J96</f>
        <v>0</v>
      </c>
      <c r="K30" s="35"/>
      <c r="L30" s="5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14.4" customHeight="1">
      <c r="A31" s="35"/>
      <c r="B31" s="36"/>
      <c r="C31" s="35"/>
      <c r="D31" s="128" t="s">
        <v>130</v>
      </c>
      <c r="E31" s="35"/>
      <c r="F31" s="35"/>
      <c r="G31" s="35"/>
      <c r="H31" s="35"/>
      <c r="I31" s="35"/>
      <c r="J31" s="127">
        <f>J115</f>
        <v>0</v>
      </c>
      <c r="K31" s="35"/>
      <c r="L31" s="5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36"/>
      <c r="C32" s="35"/>
      <c r="D32" s="129" t="s">
        <v>34</v>
      </c>
      <c r="E32" s="35"/>
      <c r="F32" s="35"/>
      <c r="G32" s="35"/>
      <c r="H32" s="35"/>
      <c r="I32" s="35"/>
      <c r="J32" s="98">
        <f>ROUND(J30 + J31, 2)</f>
        <v>0</v>
      </c>
      <c r="K32" s="35"/>
      <c r="L32" s="5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36"/>
      <c r="C33" s="35"/>
      <c r="D33" s="92"/>
      <c r="E33" s="92"/>
      <c r="F33" s="92"/>
      <c r="G33" s="92"/>
      <c r="H33" s="92"/>
      <c r="I33" s="92"/>
      <c r="J33" s="92"/>
      <c r="K33" s="92"/>
      <c r="L33" s="5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36"/>
      <c r="C34" s="35"/>
      <c r="D34" s="35"/>
      <c r="E34" s="35"/>
      <c r="F34" s="40" t="s">
        <v>36</v>
      </c>
      <c r="G34" s="35"/>
      <c r="H34" s="35"/>
      <c r="I34" s="40" t="s">
        <v>35</v>
      </c>
      <c r="J34" s="40" t="s">
        <v>37</v>
      </c>
      <c r="K34" s="35"/>
      <c r="L34" s="5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36"/>
      <c r="C35" s="35"/>
      <c r="D35" s="130" t="s">
        <v>38</v>
      </c>
      <c r="E35" s="42" t="s">
        <v>39</v>
      </c>
      <c r="F35" s="131">
        <f>ROUND((SUM(BE115:BE122) + SUM(BE142:BE218)),  2)</f>
        <v>0</v>
      </c>
      <c r="G35" s="132"/>
      <c r="H35" s="132"/>
      <c r="I35" s="133">
        <v>0.20000000000000001</v>
      </c>
      <c r="J35" s="131">
        <f>ROUND(((SUM(BE115:BE122) + SUM(BE142:BE218))*I35),  2)</f>
        <v>0</v>
      </c>
      <c r="K35" s="35"/>
      <c r="L35" s="5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36"/>
      <c r="C36" s="35"/>
      <c r="D36" s="35"/>
      <c r="E36" s="42" t="s">
        <v>40</v>
      </c>
      <c r="F36" s="131">
        <f>ROUND((SUM(BF115:BF122) + SUM(BF142:BF218)),  2)</f>
        <v>0</v>
      </c>
      <c r="G36" s="132"/>
      <c r="H36" s="132"/>
      <c r="I36" s="133">
        <v>0.20000000000000001</v>
      </c>
      <c r="J36" s="131">
        <f>ROUND(((SUM(BF115:BF122) + SUM(BF142:BF218))*I36),  2)</f>
        <v>0</v>
      </c>
      <c r="K36" s="35"/>
      <c r="L36" s="5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36"/>
      <c r="C37" s="35"/>
      <c r="D37" s="35"/>
      <c r="E37" s="29" t="s">
        <v>41</v>
      </c>
      <c r="F37" s="134">
        <f>ROUND((SUM(BG115:BG122) + SUM(BG142:BG218)),  2)</f>
        <v>0</v>
      </c>
      <c r="G37" s="35"/>
      <c r="H37" s="35"/>
      <c r="I37" s="135">
        <v>0.20000000000000001</v>
      </c>
      <c r="J37" s="134">
        <f>0</f>
        <v>0</v>
      </c>
      <c r="K37" s="35"/>
      <c r="L37" s="5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36"/>
      <c r="C38" s="35"/>
      <c r="D38" s="35"/>
      <c r="E38" s="29" t="s">
        <v>42</v>
      </c>
      <c r="F38" s="134">
        <f>ROUND((SUM(BH115:BH122) + SUM(BH142:BH218)),  2)</f>
        <v>0</v>
      </c>
      <c r="G38" s="35"/>
      <c r="H38" s="35"/>
      <c r="I38" s="135">
        <v>0.20000000000000001</v>
      </c>
      <c r="J38" s="134">
        <f>0</f>
        <v>0</v>
      </c>
      <c r="K38" s="35"/>
      <c r="L38" s="5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36"/>
      <c r="C39" s="35"/>
      <c r="D39" s="35"/>
      <c r="E39" s="42" t="s">
        <v>43</v>
      </c>
      <c r="F39" s="131">
        <f>ROUND((SUM(BI115:BI122) + SUM(BI142:BI218)),  2)</f>
        <v>0</v>
      </c>
      <c r="G39" s="132"/>
      <c r="H39" s="132"/>
      <c r="I39" s="133">
        <v>0</v>
      </c>
      <c r="J39" s="131">
        <f>0</f>
        <v>0</v>
      </c>
      <c r="K39" s="35"/>
      <c r="L39" s="5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5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36"/>
      <c r="C41" s="136"/>
      <c r="D41" s="137" t="s">
        <v>44</v>
      </c>
      <c r="E41" s="83"/>
      <c r="F41" s="83"/>
      <c r="G41" s="138" t="s">
        <v>45</v>
      </c>
      <c r="H41" s="139" t="s">
        <v>46</v>
      </c>
      <c r="I41" s="83"/>
      <c r="J41" s="140">
        <f>SUM(J32:J39)</f>
        <v>0</v>
      </c>
      <c r="K41" s="141"/>
      <c r="L41" s="57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36"/>
      <c r="C42" s="35"/>
      <c r="D42" s="35"/>
      <c r="E42" s="35"/>
      <c r="F42" s="35"/>
      <c r="G42" s="35"/>
      <c r="H42" s="35"/>
      <c r="I42" s="35"/>
      <c r="J42" s="35"/>
      <c r="K42" s="35"/>
      <c r="L42" s="57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57"/>
      <c r="D50" s="58" t="s">
        <v>47</v>
      </c>
      <c r="E50" s="59"/>
      <c r="F50" s="59"/>
      <c r="G50" s="58" t="s">
        <v>48</v>
      </c>
      <c r="H50" s="59"/>
      <c r="I50" s="59"/>
      <c r="J50" s="59"/>
      <c r="K50" s="59"/>
      <c r="L50" s="57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5"/>
      <c r="B61" s="36"/>
      <c r="C61" s="35"/>
      <c r="D61" s="60" t="s">
        <v>49</v>
      </c>
      <c r="E61" s="38"/>
      <c r="F61" s="142" t="s">
        <v>50</v>
      </c>
      <c r="G61" s="60" t="s">
        <v>49</v>
      </c>
      <c r="H61" s="38"/>
      <c r="I61" s="38"/>
      <c r="J61" s="143" t="s">
        <v>50</v>
      </c>
      <c r="K61" s="38"/>
      <c r="L61" s="57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5"/>
      <c r="B65" s="36"/>
      <c r="C65" s="35"/>
      <c r="D65" s="58" t="s">
        <v>51</v>
      </c>
      <c r="E65" s="61"/>
      <c r="F65" s="61"/>
      <c r="G65" s="58" t="s">
        <v>52</v>
      </c>
      <c r="H65" s="61"/>
      <c r="I65" s="61"/>
      <c r="J65" s="61"/>
      <c r="K65" s="61"/>
      <c r="L65" s="5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5"/>
      <c r="B76" s="36"/>
      <c r="C76" s="35"/>
      <c r="D76" s="60" t="s">
        <v>49</v>
      </c>
      <c r="E76" s="38"/>
      <c r="F76" s="142" t="s">
        <v>50</v>
      </c>
      <c r="G76" s="60" t="s">
        <v>49</v>
      </c>
      <c r="H76" s="38"/>
      <c r="I76" s="38"/>
      <c r="J76" s="143" t="s">
        <v>50</v>
      </c>
      <c r="K76" s="38"/>
      <c r="L76" s="5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5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5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131</v>
      </c>
      <c r="D82" s="35"/>
      <c r="E82" s="35"/>
      <c r="F82" s="35"/>
      <c r="G82" s="35"/>
      <c r="H82" s="35"/>
      <c r="I82" s="35"/>
      <c r="J82" s="35"/>
      <c r="K82" s="35"/>
      <c r="L82" s="57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57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5"/>
      <c r="E84" s="35"/>
      <c r="F84" s="35"/>
      <c r="G84" s="35"/>
      <c r="H84" s="35"/>
      <c r="I84" s="35"/>
      <c r="J84" s="35"/>
      <c r="K84" s="35"/>
      <c r="L84" s="57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5"/>
      <c r="D85" s="35"/>
      <c r="E85" s="123" t="str">
        <f>E7</f>
        <v xml:space="preserve">Športová hala Angels Aréna  Rekonštrukcia a Modernizácia</v>
      </c>
      <c r="F85" s="29"/>
      <c r="G85" s="29"/>
      <c r="H85" s="29"/>
      <c r="I85" s="35"/>
      <c r="J85" s="35"/>
      <c r="K85" s="35"/>
      <c r="L85" s="57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127</v>
      </c>
      <c r="D86" s="35"/>
      <c r="E86" s="35"/>
      <c r="F86" s="35"/>
      <c r="G86" s="35"/>
      <c r="H86" s="35"/>
      <c r="I86" s="35"/>
      <c r="J86" s="35"/>
      <c r="K86" s="35"/>
      <c r="L86" s="57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5"/>
      <c r="D87" s="35"/>
      <c r="E87" s="69" t="str">
        <f>E9</f>
        <v xml:space="preserve">00 - SO 01 Športova hala - buracie práce </v>
      </c>
      <c r="F87" s="35"/>
      <c r="G87" s="35"/>
      <c r="H87" s="35"/>
      <c r="I87" s="35"/>
      <c r="J87" s="35"/>
      <c r="K87" s="35"/>
      <c r="L87" s="57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57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18</v>
      </c>
      <c r="D89" s="35"/>
      <c r="E89" s="35"/>
      <c r="F89" s="24" t="str">
        <f>F12</f>
        <v>Košice</v>
      </c>
      <c r="G89" s="35"/>
      <c r="H89" s="35"/>
      <c r="I89" s="29" t="s">
        <v>20</v>
      </c>
      <c r="J89" s="71" t="str">
        <f>IF(J12="","",J12)</f>
        <v>16. 7. 2021</v>
      </c>
      <c r="K89" s="35"/>
      <c r="L89" s="57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57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22</v>
      </c>
      <c r="D91" s="35"/>
      <c r="E91" s="35"/>
      <c r="F91" s="24" t="str">
        <f>E15</f>
        <v xml:space="preserve">Mesto Košice </v>
      </c>
      <c r="G91" s="35"/>
      <c r="H91" s="35"/>
      <c r="I91" s="29" t="s">
        <v>28</v>
      </c>
      <c r="J91" s="33" t="str">
        <f>E21</f>
        <v xml:space="preserve"> </v>
      </c>
      <c r="K91" s="35"/>
      <c r="L91" s="57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5"/>
      <c r="E92" s="35"/>
      <c r="F92" s="24" t="str">
        <f>IF(E18="","",E18)</f>
        <v>Vyplň údaj</v>
      </c>
      <c r="G92" s="35"/>
      <c r="H92" s="35"/>
      <c r="I92" s="29" t="s">
        <v>32</v>
      </c>
      <c r="J92" s="33" t="str">
        <f>E24</f>
        <v xml:space="preserve"> </v>
      </c>
      <c r="K92" s="35"/>
      <c r="L92" s="57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57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44" t="s">
        <v>132</v>
      </c>
      <c r="D94" s="136"/>
      <c r="E94" s="136"/>
      <c r="F94" s="136"/>
      <c r="G94" s="136"/>
      <c r="H94" s="136"/>
      <c r="I94" s="136"/>
      <c r="J94" s="145" t="s">
        <v>133</v>
      </c>
      <c r="K94" s="136"/>
      <c r="L94" s="57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57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46" t="s">
        <v>134</v>
      </c>
      <c r="D96" s="35"/>
      <c r="E96" s="35"/>
      <c r="F96" s="35"/>
      <c r="G96" s="35"/>
      <c r="H96" s="35"/>
      <c r="I96" s="35"/>
      <c r="J96" s="98">
        <f>J142</f>
        <v>0</v>
      </c>
      <c r="K96" s="35"/>
      <c r="L96" s="57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6" t="s">
        <v>135</v>
      </c>
    </row>
    <row r="97" s="9" customFormat="1" ht="24.96" customHeight="1">
      <c r="A97" s="9"/>
      <c r="B97" s="147"/>
      <c r="C97" s="9"/>
      <c r="D97" s="148" t="s">
        <v>136</v>
      </c>
      <c r="E97" s="149"/>
      <c r="F97" s="149"/>
      <c r="G97" s="149"/>
      <c r="H97" s="149"/>
      <c r="I97" s="149"/>
      <c r="J97" s="150">
        <f>J143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1"/>
      <c r="C98" s="10"/>
      <c r="D98" s="152" t="s">
        <v>137</v>
      </c>
      <c r="E98" s="153"/>
      <c r="F98" s="153"/>
      <c r="G98" s="153"/>
      <c r="H98" s="153"/>
      <c r="I98" s="153"/>
      <c r="J98" s="154">
        <f>J144</f>
        <v>0</v>
      </c>
      <c r="K98" s="10"/>
      <c r="L98" s="15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47"/>
      <c r="C99" s="9"/>
      <c r="D99" s="148" t="s">
        <v>138</v>
      </c>
      <c r="E99" s="149"/>
      <c r="F99" s="149"/>
      <c r="G99" s="149"/>
      <c r="H99" s="149"/>
      <c r="I99" s="149"/>
      <c r="J99" s="150">
        <f>J177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139</v>
      </c>
      <c r="E100" s="153"/>
      <c r="F100" s="153"/>
      <c r="G100" s="153"/>
      <c r="H100" s="153"/>
      <c r="I100" s="153"/>
      <c r="J100" s="154">
        <f>J178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140</v>
      </c>
      <c r="E101" s="153"/>
      <c r="F101" s="153"/>
      <c r="G101" s="153"/>
      <c r="H101" s="153"/>
      <c r="I101" s="153"/>
      <c r="J101" s="154">
        <f>J185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1"/>
      <c r="C102" s="10"/>
      <c r="D102" s="152" t="s">
        <v>141</v>
      </c>
      <c r="E102" s="153"/>
      <c r="F102" s="153"/>
      <c r="G102" s="153"/>
      <c r="H102" s="153"/>
      <c r="I102" s="153"/>
      <c r="J102" s="154">
        <f>J187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1"/>
      <c r="C103" s="10"/>
      <c r="D103" s="152" t="s">
        <v>142</v>
      </c>
      <c r="E103" s="153"/>
      <c r="F103" s="153"/>
      <c r="G103" s="153"/>
      <c r="H103" s="153"/>
      <c r="I103" s="153"/>
      <c r="J103" s="154">
        <f>J191</f>
        <v>0</v>
      </c>
      <c r="K103" s="10"/>
      <c r="L103" s="15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1"/>
      <c r="C104" s="10"/>
      <c r="D104" s="152" t="s">
        <v>143</v>
      </c>
      <c r="E104" s="153"/>
      <c r="F104" s="153"/>
      <c r="G104" s="153"/>
      <c r="H104" s="153"/>
      <c r="I104" s="153"/>
      <c r="J104" s="154">
        <f>J193</f>
        <v>0</v>
      </c>
      <c r="K104" s="10"/>
      <c r="L104" s="15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1"/>
      <c r="C105" s="10"/>
      <c r="D105" s="152" t="s">
        <v>144</v>
      </c>
      <c r="E105" s="153"/>
      <c r="F105" s="153"/>
      <c r="G105" s="153"/>
      <c r="H105" s="153"/>
      <c r="I105" s="153"/>
      <c r="J105" s="154">
        <f>J196</f>
        <v>0</v>
      </c>
      <c r="K105" s="10"/>
      <c r="L105" s="15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1"/>
      <c r="C106" s="10"/>
      <c r="D106" s="152" t="s">
        <v>145</v>
      </c>
      <c r="E106" s="153"/>
      <c r="F106" s="153"/>
      <c r="G106" s="153"/>
      <c r="H106" s="153"/>
      <c r="I106" s="153"/>
      <c r="J106" s="154">
        <f>J199</f>
        <v>0</v>
      </c>
      <c r="K106" s="10"/>
      <c r="L106" s="15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1"/>
      <c r="C107" s="10"/>
      <c r="D107" s="152" t="s">
        <v>146</v>
      </c>
      <c r="E107" s="153"/>
      <c r="F107" s="153"/>
      <c r="G107" s="153"/>
      <c r="H107" s="153"/>
      <c r="I107" s="153"/>
      <c r="J107" s="154">
        <f>J204</f>
        <v>0</v>
      </c>
      <c r="K107" s="10"/>
      <c r="L107" s="15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1"/>
      <c r="C108" s="10"/>
      <c r="D108" s="152" t="s">
        <v>147</v>
      </c>
      <c r="E108" s="153"/>
      <c r="F108" s="153"/>
      <c r="G108" s="153"/>
      <c r="H108" s="153"/>
      <c r="I108" s="153"/>
      <c r="J108" s="154">
        <f>J208</f>
        <v>0</v>
      </c>
      <c r="K108" s="10"/>
      <c r="L108" s="15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51"/>
      <c r="C109" s="10"/>
      <c r="D109" s="152" t="s">
        <v>148</v>
      </c>
      <c r="E109" s="153"/>
      <c r="F109" s="153"/>
      <c r="G109" s="153"/>
      <c r="H109" s="153"/>
      <c r="I109" s="153"/>
      <c r="J109" s="154">
        <f>J210</f>
        <v>0</v>
      </c>
      <c r="K109" s="10"/>
      <c r="L109" s="15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51"/>
      <c r="C110" s="10"/>
      <c r="D110" s="152" t="s">
        <v>149</v>
      </c>
      <c r="E110" s="153"/>
      <c r="F110" s="153"/>
      <c r="G110" s="153"/>
      <c r="H110" s="153"/>
      <c r="I110" s="153"/>
      <c r="J110" s="154">
        <f>J213</f>
        <v>0</v>
      </c>
      <c r="K110" s="10"/>
      <c r="L110" s="15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4.96" customHeight="1">
      <c r="A111" s="9"/>
      <c r="B111" s="147"/>
      <c r="C111" s="9"/>
      <c r="D111" s="148" t="s">
        <v>150</v>
      </c>
      <c r="E111" s="149"/>
      <c r="F111" s="149"/>
      <c r="G111" s="149"/>
      <c r="H111" s="149"/>
      <c r="I111" s="149"/>
      <c r="J111" s="150">
        <f>J216</f>
        <v>0</v>
      </c>
      <c r="K111" s="9"/>
      <c r="L111" s="147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10" customFormat="1" ht="19.92" customHeight="1">
      <c r="A112" s="10"/>
      <c r="B112" s="151"/>
      <c r="C112" s="10"/>
      <c r="D112" s="152" t="s">
        <v>151</v>
      </c>
      <c r="E112" s="153"/>
      <c r="F112" s="153"/>
      <c r="G112" s="153"/>
      <c r="H112" s="153"/>
      <c r="I112" s="153"/>
      <c r="J112" s="154">
        <f>J217</f>
        <v>0</v>
      </c>
      <c r="K112" s="10"/>
      <c r="L112" s="15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2" customFormat="1" ht="21.84" customHeight="1">
      <c r="A113" s="35"/>
      <c r="B113" s="36"/>
      <c r="C113" s="35"/>
      <c r="D113" s="35"/>
      <c r="E113" s="35"/>
      <c r="F113" s="35"/>
      <c r="G113" s="35"/>
      <c r="H113" s="35"/>
      <c r="I113" s="35"/>
      <c r="J113" s="35"/>
      <c r="K113" s="35"/>
      <c r="L113" s="57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5"/>
      <c r="D114" s="35"/>
      <c r="E114" s="35"/>
      <c r="F114" s="35"/>
      <c r="G114" s="35"/>
      <c r="H114" s="35"/>
      <c r="I114" s="35"/>
      <c r="J114" s="35"/>
      <c r="K114" s="35"/>
      <c r="L114" s="57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29.28" customHeight="1">
      <c r="A115" s="35"/>
      <c r="B115" s="36"/>
      <c r="C115" s="146" t="s">
        <v>152</v>
      </c>
      <c r="D115" s="35"/>
      <c r="E115" s="35"/>
      <c r="F115" s="35"/>
      <c r="G115" s="35"/>
      <c r="H115" s="35"/>
      <c r="I115" s="35"/>
      <c r="J115" s="155">
        <f>ROUND(J116 + J117 + J118 + J119 + J120 + J121,2)</f>
        <v>0</v>
      </c>
      <c r="K115" s="35"/>
      <c r="L115" s="57"/>
      <c r="N115" s="156" t="s">
        <v>38</v>
      </c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8" customHeight="1">
      <c r="A116" s="35"/>
      <c r="B116" s="157"/>
      <c r="C116" s="158"/>
      <c r="D116" s="159" t="s">
        <v>153</v>
      </c>
      <c r="E116" s="160"/>
      <c r="F116" s="160"/>
      <c r="G116" s="158"/>
      <c r="H116" s="158"/>
      <c r="I116" s="158"/>
      <c r="J116" s="161">
        <v>0</v>
      </c>
      <c r="K116" s="158"/>
      <c r="L116" s="162"/>
      <c r="M116" s="163"/>
      <c r="N116" s="164" t="s">
        <v>40</v>
      </c>
      <c r="O116" s="163"/>
      <c r="P116" s="163"/>
      <c r="Q116" s="163"/>
      <c r="R116" s="163"/>
      <c r="S116" s="158"/>
      <c r="T116" s="158"/>
      <c r="U116" s="158"/>
      <c r="V116" s="158"/>
      <c r="W116" s="158"/>
      <c r="X116" s="158"/>
      <c r="Y116" s="158"/>
      <c r="Z116" s="158"/>
      <c r="AA116" s="158"/>
      <c r="AB116" s="158"/>
      <c r="AC116" s="158"/>
      <c r="AD116" s="158"/>
      <c r="AE116" s="158"/>
      <c r="AF116" s="163"/>
      <c r="AG116" s="163"/>
      <c r="AH116" s="163"/>
      <c r="AI116" s="163"/>
      <c r="AJ116" s="163"/>
      <c r="AK116" s="163"/>
      <c r="AL116" s="163"/>
      <c r="AM116" s="163"/>
      <c r="AN116" s="163"/>
      <c r="AO116" s="163"/>
      <c r="AP116" s="163"/>
      <c r="AQ116" s="163"/>
      <c r="AR116" s="163"/>
      <c r="AS116" s="163"/>
      <c r="AT116" s="163"/>
      <c r="AU116" s="163"/>
      <c r="AV116" s="163"/>
      <c r="AW116" s="163"/>
      <c r="AX116" s="163"/>
      <c r="AY116" s="165" t="s">
        <v>154</v>
      </c>
      <c r="AZ116" s="163"/>
      <c r="BA116" s="163"/>
      <c r="BB116" s="163"/>
      <c r="BC116" s="163"/>
      <c r="BD116" s="163"/>
      <c r="BE116" s="166">
        <f>IF(N116="základná",J116,0)</f>
        <v>0</v>
      </c>
      <c r="BF116" s="166">
        <f>IF(N116="znížená",J116,0)</f>
        <v>0</v>
      </c>
      <c r="BG116" s="166">
        <f>IF(N116="zákl. prenesená",J116,0)</f>
        <v>0</v>
      </c>
      <c r="BH116" s="166">
        <f>IF(N116="zníž. prenesená",J116,0)</f>
        <v>0</v>
      </c>
      <c r="BI116" s="166">
        <f>IF(N116="nulová",J116,0)</f>
        <v>0</v>
      </c>
      <c r="BJ116" s="165" t="s">
        <v>155</v>
      </c>
      <c r="BK116" s="163"/>
      <c r="BL116" s="163"/>
      <c r="BM116" s="163"/>
    </row>
    <row r="117" s="2" customFormat="1" ht="18" customHeight="1">
      <c r="A117" s="35"/>
      <c r="B117" s="157"/>
      <c r="C117" s="158"/>
      <c r="D117" s="159" t="s">
        <v>156</v>
      </c>
      <c r="E117" s="160"/>
      <c r="F117" s="160"/>
      <c r="G117" s="158"/>
      <c r="H117" s="158"/>
      <c r="I117" s="158"/>
      <c r="J117" s="161">
        <v>0</v>
      </c>
      <c r="K117" s="158"/>
      <c r="L117" s="162"/>
      <c r="M117" s="163"/>
      <c r="N117" s="164" t="s">
        <v>40</v>
      </c>
      <c r="O117" s="163"/>
      <c r="P117" s="163"/>
      <c r="Q117" s="163"/>
      <c r="R117" s="163"/>
      <c r="S117" s="158"/>
      <c r="T117" s="158"/>
      <c r="U117" s="158"/>
      <c r="V117" s="158"/>
      <c r="W117" s="158"/>
      <c r="X117" s="158"/>
      <c r="Y117" s="158"/>
      <c r="Z117" s="158"/>
      <c r="AA117" s="158"/>
      <c r="AB117" s="158"/>
      <c r="AC117" s="158"/>
      <c r="AD117" s="158"/>
      <c r="AE117" s="158"/>
      <c r="AF117" s="163"/>
      <c r="AG117" s="163"/>
      <c r="AH117" s="163"/>
      <c r="AI117" s="163"/>
      <c r="AJ117" s="163"/>
      <c r="AK117" s="163"/>
      <c r="AL117" s="163"/>
      <c r="AM117" s="163"/>
      <c r="AN117" s="163"/>
      <c r="AO117" s="163"/>
      <c r="AP117" s="163"/>
      <c r="AQ117" s="163"/>
      <c r="AR117" s="163"/>
      <c r="AS117" s="163"/>
      <c r="AT117" s="163"/>
      <c r="AU117" s="163"/>
      <c r="AV117" s="163"/>
      <c r="AW117" s="163"/>
      <c r="AX117" s="163"/>
      <c r="AY117" s="165" t="s">
        <v>154</v>
      </c>
      <c r="AZ117" s="163"/>
      <c r="BA117" s="163"/>
      <c r="BB117" s="163"/>
      <c r="BC117" s="163"/>
      <c r="BD117" s="163"/>
      <c r="BE117" s="166">
        <f>IF(N117="základná",J117,0)</f>
        <v>0</v>
      </c>
      <c r="BF117" s="166">
        <f>IF(N117="znížená",J117,0)</f>
        <v>0</v>
      </c>
      <c r="BG117" s="166">
        <f>IF(N117="zákl. prenesená",J117,0)</f>
        <v>0</v>
      </c>
      <c r="BH117" s="166">
        <f>IF(N117="zníž. prenesená",J117,0)</f>
        <v>0</v>
      </c>
      <c r="BI117" s="166">
        <f>IF(N117="nulová",J117,0)</f>
        <v>0</v>
      </c>
      <c r="BJ117" s="165" t="s">
        <v>155</v>
      </c>
      <c r="BK117" s="163"/>
      <c r="BL117" s="163"/>
      <c r="BM117" s="163"/>
    </row>
    <row r="118" s="2" customFormat="1" ht="18" customHeight="1">
      <c r="A118" s="35"/>
      <c r="B118" s="157"/>
      <c r="C118" s="158"/>
      <c r="D118" s="159" t="s">
        <v>157</v>
      </c>
      <c r="E118" s="160"/>
      <c r="F118" s="160"/>
      <c r="G118" s="158"/>
      <c r="H118" s="158"/>
      <c r="I118" s="158"/>
      <c r="J118" s="161">
        <v>0</v>
      </c>
      <c r="K118" s="158"/>
      <c r="L118" s="162"/>
      <c r="M118" s="163"/>
      <c r="N118" s="164" t="s">
        <v>40</v>
      </c>
      <c r="O118" s="163"/>
      <c r="P118" s="163"/>
      <c r="Q118" s="163"/>
      <c r="R118" s="163"/>
      <c r="S118" s="158"/>
      <c r="T118" s="158"/>
      <c r="U118" s="158"/>
      <c r="V118" s="158"/>
      <c r="W118" s="158"/>
      <c r="X118" s="158"/>
      <c r="Y118" s="158"/>
      <c r="Z118" s="158"/>
      <c r="AA118" s="158"/>
      <c r="AB118" s="158"/>
      <c r="AC118" s="158"/>
      <c r="AD118" s="158"/>
      <c r="AE118" s="158"/>
      <c r="AF118" s="163"/>
      <c r="AG118" s="163"/>
      <c r="AH118" s="163"/>
      <c r="AI118" s="163"/>
      <c r="AJ118" s="163"/>
      <c r="AK118" s="163"/>
      <c r="AL118" s="163"/>
      <c r="AM118" s="163"/>
      <c r="AN118" s="163"/>
      <c r="AO118" s="163"/>
      <c r="AP118" s="163"/>
      <c r="AQ118" s="163"/>
      <c r="AR118" s="163"/>
      <c r="AS118" s="163"/>
      <c r="AT118" s="163"/>
      <c r="AU118" s="163"/>
      <c r="AV118" s="163"/>
      <c r="AW118" s="163"/>
      <c r="AX118" s="163"/>
      <c r="AY118" s="165" t="s">
        <v>154</v>
      </c>
      <c r="AZ118" s="163"/>
      <c r="BA118" s="163"/>
      <c r="BB118" s="163"/>
      <c r="BC118" s="163"/>
      <c r="BD118" s="163"/>
      <c r="BE118" s="166">
        <f>IF(N118="základná",J118,0)</f>
        <v>0</v>
      </c>
      <c r="BF118" s="166">
        <f>IF(N118="znížená",J118,0)</f>
        <v>0</v>
      </c>
      <c r="BG118" s="166">
        <f>IF(N118="zákl. prenesená",J118,0)</f>
        <v>0</v>
      </c>
      <c r="BH118" s="166">
        <f>IF(N118="zníž. prenesená",J118,0)</f>
        <v>0</v>
      </c>
      <c r="BI118" s="166">
        <f>IF(N118="nulová",J118,0)</f>
        <v>0</v>
      </c>
      <c r="BJ118" s="165" t="s">
        <v>155</v>
      </c>
      <c r="BK118" s="163"/>
      <c r="BL118" s="163"/>
      <c r="BM118" s="163"/>
    </row>
    <row r="119" s="2" customFormat="1" ht="18" customHeight="1">
      <c r="A119" s="35"/>
      <c r="B119" s="157"/>
      <c r="C119" s="158"/>
      <c r="D119" s="159" t="s">
        <v>158</v>
      </c>
      <c r="E119" s="160"/>
      <c r="F119" s="160"/>
      <c r="G119" s="158"/>
      <c r="H119" s="158"/>
      <c r="I119" s="158"/>
      <c r="J119" s="161">
        <v>0</v>
      </c>
      <c r="K119" s="158"/>
      <c r="L119" s="162"/>
      <c r="M119" s="163"/>
      <c r="N119" s="164" t="s">
        <v>40</v>
      </c>
      <c r="O119" s="163"/>
      <c r="P119" s="163"/>
      <c r="Q119" s="163"/>
      <c r="R119" s="163"/>
      <c r="S119" s="158"/>
      <c r="T119" s="158"/>
      <c r="U119" s="158"/>
      <c r="V119" s="158"/>
      <c r="W119" s="158"/>
      <c r="X119" s="158"/>
      <c r="Y119" s="158"/>
      <c r="Z119" s="158"/>
      <c r="AA119" s="158"/>
      <c r="AB119" s="158"/>
      <c r="AC119" s="158"/>
      <c r="AD119" s="158"/>
      <c r="AE119" s="158"/>
      <c r="AF119" s="163"/>
      <c r="AG119" s="163"/>
      <c r="AH119" s="163"/>
      <c r="AI119" s="163"/>
      <c r="AJ119" s="163"/>
      <c r="AK119" s="163"/>
      <c r="AL119" s="163"/>
      <c r="AM119" s="163"/>
      <c r="AN119" s="163"/>
      <c r="AO119" s="163"/>
      <c r="AP119" s="163"/>
      <c r="AQ119" s="163"/>
      <c r="AR119" s="163"/>
      <c r="AS119" s="163"/>
      <c r="AT119" s="163"/>
      <c r="AU119" s="163"/>
      <c r="AV119" s="163"/>
      <c r="AW119" s="163"/>
      <c r="AX119" s="163"/>
      <c r="AY119" s="165" t="s">
        <v>154</v>
      </c>
      <c r="AZ119" s="163"/>
      <c r="BA119" s="163"/>
      <c r="BB119" s="163"/>
      <c r="BC119" s="163"/>
      <c r="BD119" s="163"/>
      <c r="BE119" s="166">
        <f>IF(N119="základná",J119,0)</f>
        <v>0</v>
      </c>
      <c r="BF119" s="166">
        <f>IF(N119="znížená",J119,0)</f>
        <v>0</v>
      </c>
      <c r="BG119" s="166">
        <f>IF(N119="zákl. prenesená",J119,0)</f>
        <v>0</v>
      </c>
      <c r="BH119" s="166">
        <f>IF(N119="zníž. prenesená",J119,0)</f>
        <v>0</v>
      </c>
      <c r="BI119" s="166">
        <f>IF(N119="nulová",J119,0)</f>
        <v>0</v>
      </c>
      <c r="BJ119" s="165" t="s">
        <v>155</v>
      </c>
      <c r="BK119" s="163"/>
      <c r="BL119" s="163"/>
      <c r="BM119" s="163"/>
    </row>
    <row r="120" s="2" customFormat="1" ht="18" customHeight="1">
      <c r="A120" s="35"/>
      <c r="B120" s="157"/>
      <c r="C120" s="158"/>
      <c r="D120" s="159" t="s">
        <v>159</v>
      </c>
      <c r="E120" s="160"/>
      <c r="F120" s="160"/>
      <c r="G120" s="158"/>
      <c r="H120" s="158"/>
      <c r="I120" s="158"/>
      <c r="J120" s="161">
        <v>0</v>
      </c>
      <c r="K120" s="158"/>
      <c r="L120" s="162"/>
      <c r="M120" s="163"/>
      <c r="N120" s="164" t="s">
        <v>40</v>
      </c>
      <c r="O120" s="163"/>
      <c r="P120" s="163"/>
      <c r="Q120" s="163"/>
      <c r="R120" s="163"/>
      <c r="S120" s="158"/>
      <c r="T120" s="158"/>
      <c r="U120" s="158"/>
      <c r="V120" s="158"/>
      <c r="W120" s="158"/>
      <c r="X120" s="158"/>
      <c r="Y120" s="158"/>
      <c r="Z120" s="158"/>
      <c r="AA120" s="158"/>
      <c r="AB120" s="158"/>
      <c r="AC120" s="158"/>
      <c r="AD120" s="158"/>
      <c r="AE120" s="158"/>
      <c r="AF120" s="163"/>
      <c r="AG120" s="163"/>
      <c r="AH120" s="163"/>
      <c r="AI120" s="163"/>
      <c r="AJ120" s="163"/>
      <c r="AK120" s="163"/>
      <c r="AL120" s="163"/>
      <c r="AM120" s="163"/>
      <c r="AN120" s="163"/>
      <c r="AO120" s="163"/>
      <c r="AP120" s="163"/>
      <c r="AQ120" s="163"/>
      <c r="AR120" s="163"/>
      <c r="AS120" s="163"/>
      <c r="AT120" s="163"/>
      <c r="AU120" s="163"/>
      <c r="AV120" s="163"/>
      <c r="AW120" s="163"/>
      <c r="AX120" s="163"/>
      <c r="AY120" s="165" t="s">
        <v>154</v>
      </c>
      <c r="AZ120" s="163"/>
      <c r="BA120" s="163"/>
      <c r="BB120" s="163"/>
      <c r="BC120" s="163"/>
      <c r="BD120" s="163"/>
      <c r="BE120" s="166">
        <f>IF(N120="základná",J120,0)</f>
        <v>0</v>
      </c>
      <c r="BF120" s="166">
        <f>IF(N120="znížená",J120,0)</f>
        <v>0</v>
      </c>
      <c r="BG120" s="166">
        <f>IF(N120="zákl. prenesená",J120,0)</f>
        <v>0</v>
      </c>
      <c r="BH120" s="166">
        <f>IF(N120="zníž. prenesená",J120,0)</f>
        <v>0</v>
      </c>
      <c r="BI120" s="166">
        <f>IF(N120="nulová",J120,0)</f>
        <v>0</v>
      </c>
      <c r="BJ120" s="165" t="s">
        <v>155</v>
      </c>
      <c r="BK120" s="163"/>
      <c r="BL120" s="163"/>
      <c r="BM120" s="163"/>
    </row>
    <row r="121" s="2" customFormat="1" ht="18" customHeight="1">
      <c r="A121" s="35"/>
      <c r="B121" s="157"/>
      <c r="C121" s="158"/>
      <c r="D121" s="160" t="s">
        <v>160</v>
      </c>
      <c r="E121" s="158"/>
      <c r="F121" s="158"/>
      <c r="G121" s="158"/>
      <c r="H121" s="158"/>
      <c r="I121" s="158"/>
      <c r="J121" s="161">
        <f>ROUND(J30*T121,2)</f>
        <v>0</v>
      </c>
      <c r="K121" s="158"/>
      <c r="L121" s="162"/>
      <c r="M121" s="163"/>
      <c r="N121" s="164" t="s">
        <v>40</v>
      </c>
      <c r="O121" s="163"/>
      <c r="P121" s="163"/>
      <c r="Q121" s="163"/>
      <c r="R121" s="163"/>
      <c r="S121" s="158"/>
      <c r="T121" s="158"/>
      <c r="U121" s="158"/>
      <c r="V121" s="158"/>
      <c r="W121" s="158"/>
      <c r="X121" s="158"/>
      <c r="Y121" s="158"/>
      <c r="Z121" s="158"/>
      <c r="AA121" s="158"/>
      <c r="AB121" s="158"/>
      <c r="AC121" s="158"/>
      <c r="AD121" s="158"/>
      <c r="AE121" s="158"/>
      <c r="AF121" s="163"/>
      <c r="AG121" s="163"/>
      <c r="AH121" s="163"/>
      <c r="AI121" s="163"/>
      <c r="AJ121" s="163"/>
      <c r="AK121" s="163"/>
      <c r="AL121" s="163"/>
      <c r="AM121" s="163"/>
      <c r="AN121" s="163"/>
      <c r="AO121" s="163"/>
      <c r="AP121" s="163"/>
      <c r="AQ121" s="163"/>
      <c r="AR121" s="163"/>
      <c r="AS121" s="163"/>
      <c r="AT121" s="163"/>
      <c r="AU121" s="163"/>
      <c r="AV121" s="163"/>
      <c r="AW121" s="163"/>
      <c r="AX121" s="163"/>
      <c r="AY121" s="165" t="s">
        <v>161</v>
      </c>
      <c r="AZ121" s="163"/>
      <c r="BA121" s="163"/>
      <c r="BB121" s="163"/>
      <c r="BC121" s="163"/>
      <c r="BD121" s="163"/>
      <c r="BE121" s="166">
        <f>IF(N121="základná",J121,0)</f>
        <v>0</v>
      </c>
      <c r="BF121" s="166">
        <f>IF(N121="znížená",J121,0)</f>
        <v>0</v>
      </c>
      <c r="BG121" s="166">
        <f>IF(N121="zákl. prenesená",J121,0)</f>
        <v>0</v>
      </c>
      <c r="BH121" s="166">
        <f>IF(N121="zníž. prenesená",J121,0)</f>
        <v>0</v>
      </c>
      <c r="BI121" s="166">
        <f>IF(N121="nulová",J121,0)</f>
        <v>0</v>
      </c>
      <c r="BJ121" s="165" t="s">
        <v>155</v>
      </c>
      <c r="BK121" s="163"/>
      <c r="BL121" s="163"/>
      <c r="BM121" s="163"/>
    </row>
    <row r="122" s="2" customFormat="1">
      <c r="A122" s="35"/>
      <c r="B122" s="36"/>
      <c r="C122" s="35"/>
      <c r="D122" s="35"/>
      <c r="E122" s="35"/>
      <c r="F122" s="35"/>
      <c r="G122" s="35"/>
      <c r="H122" s="35"/>
      <c r="I122" s="35"/>
      <c r="J122" s="35"/>
      <c r="K122" s="35"/>
      <c r="L122" s="57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29.28" customHeight="1">
      <c r="A123" s="35"/>
      <c r="B123" s="36"/>
      <c r="C123" s="167" t="s">
        <v>162</v>
      </c>
      <c r="D123" s="136"/>
      <c r="E123" s="136"/>
      <c r="F123" s="136"/>
      <c r="G123" s="136"/>
      <c r="H123" s="136"/>
      <c r="I123" s="136"/>
      <c r="J123" s="168">
        <f>ROUND(J96+J115,2)</f>
        <v>0</v>
      </c>
      <c r="K123" s="136"/>
      <c r="L123" s="57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62"/>
      <c r="C124" s="63"/>
      <c r="D124" s="63"/>
      <c r="E124" s="63"/>
      <c r="F124" s="63"/>
      <c r="G124" s="63"/>
      <c r="H124" s="63"/>
      <c r="I124" s="63"/>
      <c r="J124" s="63"/>
      <c r="K124" s="63"/>
      <c r="L124" s="57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8" s="2" customFormat="1" ht="6.96" customHeight="1">
      <c r="A128" s="35"/>
      <c r="B128" s="64"/>
      <c r="C128" s="65"/>
      <c r="D128" s="65"/>
      <c r="E128" s="65"/>
      <c r="F128" s="65"/>
      <c r="G128" s="65"/>
      <c r="H128" s="65"/>
      <c r="I128" s="65"/>
      <c r="J128" s="65"/>
      <c r="K128" s="65"/>
      <c r="L128" s="57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24.96" customHeight="1">
      <c r="A129" s="35"/>
      <c r="B129" s="36"/>
      <c r="C129" s="20" t="s">
        <v>163</v>
      </c>
      <c r="D129" s="35"/>
      <c r="E129" s="35"/>
      <c r="F129" s="35"/>
      <c r="G129" s="35"/>
      <c r="H129" s="35"/>
      <c r="I129" s="35"/>
      <c r="J129" s="35"/>
      <c r="K129" s="35"/>
      <c r="L129" s="57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2" customFormat="1" ht="6.96" customHeight="1">
      <c r="A130" s="35"/>
      <c r="B130" s="36"/>
      <c r="C130" s="35"/>
      <c r="D130" s="35"/>
      <c r="E130" s="35"/>
      <c r="F130" s="35"/>
      <c r="G130" s="35"/>
      <c r="H130" s="35"/>
      <c r="I130" s="35"/>
      <c r="J130" s="35"/>
      <c r="K130" s="35"/>
      <c r="L130" s="57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="2" customFormat="1" ht="12" customHeight="1">
      <c r="A131" s="35"/>
      <c r="B131" s="36"/>
      <c r="C131" s="29" t="s">
        <v>14</v>
      </c>
      <c r="D131" s="35"/>
      <c r="E131" s="35"/>
      <c r="F131" s="35"/>
      <c r="G131" s="35"/>
      <c r="H131" s="35"/>
      <c r="I131" s="35"/>
      <c r="J131" s="35"/>
      <c r="K131" s="35"/>
      <c r="L131" s="57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="2" customFormat="1" ht="16.5" customHeight="1">
      <c r="A132" s="35"/>
      <c r="B132" s="36"/>
      <c r="C132" s="35"/>
      <c r="D132" s="35"/>
      <c r="E132" s="123" t="str">
        <f>E7</f>
        <v xml:space="preserve">Športová hala Angels Aréna  Rekonštrukcia a Modernizácia</v>
      </c>
      <c r="F132" s="29"/>
      <c r="G132" s="29"/>
      <c r="H132" s="29"/>
      <c r="I132" s="35"/>
      <c r="J132" s="35"/>
      <c r="K132" s="35"/>
      <c r="L132" s="57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="2" customFormat="1" ht="12" customHeight="1">
      <c r="A133" s="35"/>
      <c r="B133" s="36"/>
      <c r="C133" s="29" t="s">
        <v>127</v>
      </c>
      <c r="D133" s="35"/>
      <c r="E133" s="35"/>
      <c r="F133" s="35"/>
      <c r="G133" s="35"/>
      <c r="H133" s="35"/>
      <c r="I133" s="35"/>
      <c r="J133" s="35"/>
      <c r="K133" s="35"/>
      <c r="L133" s="57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="2" customFormat="1" ht="16.5" customHeight="1">
      <c r="A134" s="35"/>
      <c r="B134" s="36"/>
      <c r="C134" s="35"/>
      <c r="D134" s="35"/>
      <c r="E134" s="69" t="str">
        <f>E9</f>
        <v xml:space="preserve">00 - SO 01 Športova hala - buracie práce </v>
      </c>
      <c r="F134" s="35"/>
      <c r="G134" s="35"/>
      <c r="H134" s="35"/>
      <c r="I134" s="35"/>
      <c r="J134" s="35"/>
      <c r="K134" s="35"/>
      <c r="L134" s="57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="2" customFormat="1" ht="6.96" customHeight="1">
      <c r="A135" s="35"/>
      <c r="B135" s="36"/>
      <c r="C135" s="35"/>
      <c r="D135" s="35"/>
      <c r="E135" s="35"/>
      <c r="F135" s="35"/>
      <c r="G135" s="35"/>
      <c r="H135" s="35"/>
      <c r="I135" s="35"/>
      <c r="J135" s="35"/>
      <c r="K135" s="35"/>
      <c r="L135" s="57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="2" customFormat="1" ht="12" customHeight="1">
      <c r="A136" s="35"/>
      <c r="B136" s="36"/>
      <c r="C136" s="29" t="s">
        <v>18</v>
      </c>
      <c r="D136" s="35"/>
      <c r="E136" s="35"/>
      <c r="F136" s="24" t="str">
        <f>F12</f>
        <v>Košice</v>
      </c>
      <c r="G136" s="35"/>
      <c r="H136" s="35"/>
      <c r="I136" s="29" t="s">
        <v>20</v>
      </c>
      <c r="J136" s="71" t="str">
        <f>IF(J12="","",J12)</f>
        <v>16. 7. 2021</v>
      </c>
      <c r="K136" s="35"/>
      <c r="L136" s="57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</row>
    <row r="137" s="2" customFormat="1" ht="6.96" customHeight="1">
      <c r="A137" s="35"/>
      <c r="B137" s="36"/>
      <c r="C137" s="35"/>
      <c r="D137" s="35"/>
      <c r="E137" s="35"/>
      <c r="F137" s="35"/>
      <c r="G137" s="35"/>
      <c r="H137" s="35"/>
      <c r="I137" s="35"/>
      <c r="J137" s="35"/>
      <c r="K137" s="35"/>
      <c r="L137" s="57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</row>
    <row r="138" s="2" customFormat="1" ht="15.15" customHeight="1">
      <c r="A138" s="35"/>
      <c r="B138" s="36"/>
      <c r="C138" s="29" t="s">
        <v>22</v>
      </c>
      <c r="D138" s="35"/>
      <c r="E138" s="35"/>
      <c r="F138" s="24" t="str">
        <f>E15</f>
        <v xml:space="preserve">Mesto Košice </v>
      </c>
      <c r="G138" s="35"/>
      <c r="H138" s="35"/>
      <c r="I138" s="29" t="s">
        <v>28</v>
      </c>
      <c r="J138" s="33" t="str">
        <f>E21</f>
        <v xml:space="preserve"> </v>
      </c>
      <c r="K138" s="35"/>
      <c r="L138" s="57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</row>
    <row r="139" s="2" customFormat="1" ht="15.15" customHeight="1">
      <c r="A139" s="35"/>
      <c r="B139" s="36"/>
      <c r="C139" s="29" t="s">
        <v>26</v>
      </c>
      <c r="D139" s="35"/>
      <c r="E139" s="35"/>
      <c r="F139" s="24" t="str">
        <f>IF(E18="","",E18)</f>
        <v>Vyplň údaj</v>
      </c>
      <c r="G139" s="35"/>
      <c r="H139" s="35"/>
      <c r="I139" s="29" t="s">
        <v>32</v>
      </c>
      <c r="J139" s="33" t="str">
        <f>E24</f>
        <v xml:space="preserve"> </v>
      </c>
      <c r="K139" s="35"/>
      <c r="L139" s="57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</row>
    <row r="140" s="2" customFormat="1" ht="10.32" customHeight="1">
      <c r="A140" s="35"/>
      <c r="B140" s="36"/>
      <c r="C140" s="35"/>
      <c r="D140" s="35"/>
      <c r="E140" s="35"/>
      <c r="F140" s="35"/>
      <c r="G140" s="35"/>
      <c r="H140" s="35"/>
      <c r="I140" s="35"/>
      <c r="J140" s="35"/>
      <c r="K140" s="35"/>
      <c r="L140" s="57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</row>
    <row r="141" s="11" customFormat="1" ht="29.28" customHeight="1">
      <c r="A141" s="169"/>
      <c r="B141" s="170"/>
      <c r="C141" s="171" t="s">
        <v>164</v>
      </c>
      <c r="D141" s="172" t="s">
        <v>59</v>
      </c>
      <c r="E141" s="172" t="s">
        <v>55</v>
      </c>
      <c r="F141" s="172" t="s">
        <v>56</v>
      </c>
      <c r="G141" s="172" t="s">
        <v>165</v>
      </c>
      <c r="H141" s="172" t="s">
        <v>166</v>
      </c>
      <c r="I141" s="172" t="s">
        <v>167</v>
      </c>
      <c r="J141" s="173" t="s">
        <v>133</v>
      </c>
      <c r="K141" s="174" t="s">
        <v>168</v>
      </c>
      <c r="L141" s="175"/>
      <c r="M141" s="88" t="s">
        <v>1</v>
      </c>
      <c r="N141" s="89" t="s">
        <v>38</v>
      </c>
      <c r="O141" s="89" t="s">
        <v>169</v>
      </c>
      <c r="P141" s="89" t="s">
        <v>170</v>
      </c>
      <c r="Q141" s="89" t="s">
        <v>171</v>
      </c>
      <c r="R141" s="89" t="s">
        <v>172</v>
      </c>
      <c r="S141" s="89" t="s">
        <v>173</v>
      </c>
      <c r="T141" s="90" t="s">
        <v>174</v>
      </c>
      <c r="U141" s="169"/>
      <c r="V141" s="169"/>
      <c r="W141" s="169"/>
      <c r="X141" s="169"/>
      <c r="Y141" s="169"/>
      <c r="Z141" s="169"/>
      <c r="AA141" s="169"/>
      <c r="AB141" s="169"/>
      <c r="AC141" s="169"/>
      <c r="AD141" s="169"/>
      <c r="AE141" s="169"/>
    </row>
    <row r="142" s="2" customFormat="1" ht="22.8" customHeight="1">
      <c r="A142" s="35"/>
      <c r="B142" s="36"/>
      <c r="C142" s="95" t="s">
        <v>129</v>
      </c>
      <c r="D142" s="35"/>
      <c r="E142" s="35"/>
      <c r="F142" s="35"/>
      <c r="G142" s="35"/>
      <c r="H142" s="35"/>
      <c r="I142" s="35"/>
      <c r="J142" s="176">
        <f>BK142</f>
        <v>0</v>
      </c>
      <c r="K142" s="35"/>
      <c r="L142" s="36"/>
      <c r="M142" s="91"/>
      <c r="N142" s="75"/>
      <c r="O142" s="92"/>
      <c r="P142" s="177">
        <f>P143+P177+P216</f>
        <v>0</v>
      </c>
      <c r="Q142" s="92"/>
      <c r="R142" s="177">
        <f>R143+R177+R216</f>
        <v>12.003688459999999</v>
      </c>
      <c r="S142" s="92"/>
      <c r="T142" s="178">
        <f>T143+T177+T216</f>
        <v>819.65820740000015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6" t="s">
        <v>73</v>
      </c>
      <c r="AU142" s="16" t="s">
        <v>135</v>
      </c>
      <c r="BK142" s="179">
        <f>BK143+BK177+BK216</f>
        <v>0</v>
      </c>
    </row>
    <row r="143" s="12" customFormat="1" ht="25.92" customHeight="1">
      <c r="A143" s="12"/>
      <c r="B143" s="180"/>
      <c r="C143" s="12"/>
      <c r="D143" s="181" t="s">
        <v>73</v>
      </c>
      <c r="E143" s="182" t="s">
        <v>175</v>
      </c>
      <c r="F143" s="182" t="s">
        <v>176</v>
      </c>
      <c r="G143" s="12"/>
      <c r="H143" s="12"/>
      <c r="I143" s="183"/>
      <c r="J143" s="184">
        <f>BK143</f>
        <v>0</v>
      </c>
      <c r="K143" s="12"/>
      <c r="L143" s="180"/>
      <c r="M143" s="185"/>
      <c r="N143" s="186"/>
      <c r="O143" s="186"/>
      <c r="P143" s="187">
        <f>P144</f>
        <v>0</v>
      </c>
      <c r="Q143" s="186"/>
      <c r="R143" s="187">
        <f>R144</f>
        <v>10.401757519999999</v>
      </c>
      <c r="S143" s="186"/>
      <c r="T143" s="188">
        <f>T144</f>
        <v>654.60134900000014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81" t="s">
        <v>82</v>
      </c>
      <c r="AT143" s="189" t="s">
        <v>73</v>
      </c>
      <c r="AU143" s="189" t="s">
        <v>74</v>
      </c>
      <c r="AY143" s="181" t="s">
        <v>177</v>
      </c>
      <c r="BK143" s="190">
        <f>BK144</f>
        <v>0</v>
      </c>
    </row>
    <row r="144" s="12" customFormat="1" ht="22.8" customHeight="1">
      <c r="A144" s="12"/>
      <c r="B144" s="180"/>
      <c r="C144" s="12"/>
      <c r="D144" s="181" t="s">
        <v>73</v>
      </c>
      <c r="E144" s="191" t="s">
        <v>178</v>
      </c>
      <c r="F144" s="191" t="s">
        <v>179</v>
      </c>
      <c r="G144" s="12"/>
      <c r="H144" s="12"/>
      <c r="I144" s="183"/>
      <c r="J144" s="192">
        <f>BK144</f>
        <v>0</v>
      </c>
      <c r="K144" s="12"/>
      <c r="L144" s="180"/>
      <c r="M144" s="185"/>
      <c r="N144" s="186"/>
      <c r="O144" s="186"/>
      <c r="P144" s="187">
        <f>SUM(P145:P176)</f>
        <v>0</v>
      </c>
      <c r="Q144" s="186"/>
      <c r="R144" s="187">
        <f>SUM(R145:R176)</f>
        <v>10.401757519999999</v>
      </c>
      <c r="S144" s="186"/>
      <c r="T144" s="188">
        <f>SUM(T145:T176)</f>
        <v>654.60134900000014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81" t="s">
        <v>82</v>
      </c>
      <c r="AT144" s="189" t="s">
        <v>73</v>
      </c>
      <c r="AU144" s="189" t="s">
        <v>82</v>
      </c>
      <c r="AY144" s="181" t="s">
        <v>177</v>
      </c>
      <c r="BK144" s="190">
        <f>SUM(BK145:BK176)</f>
        <v>0</v>
      </c>
    </row>
    <row r="145" s="2" customFormat="1" ht="24.15" customHeight="1">
      <c r="A145" s="35"/>
      <c r="B145" s="157"/>
      <c r="C145" s="193" t="s">
        <v>82</v>
      </c>
      <c r="D145" s="193" t="s">
        <v>180</v>
      </c>
      <c r="E145" s="194" t="s">
        <v>181</v>
      </c>
      <c r="F145" s="195" t="s">
        <v>182</v>
      </c>
      <c r="G145" s="196" t="s">
        <v>183</v>
      </c>
      <c r="H145" s="197">
        <v>1669.624</v>
      </c>
      <c r="I145" s="198"/>
      <c r="J145" s="197">
        <f>ROUND(I145*H145,3)</f>
        <v>0</v>
      </c>
      <c r="K145" s="199"/>
      <c r="L145" s="36"/>
      <c r="M145" s="200" t="s">
        <v>1</v>
      </c>
      <c r="N145" s="201" t="s">
        <v>40</v>
      </c>
      <c r="O145" s="79"/>
      <c r="P145" s="202">
        <f>O145*H145</f>
        <v>0</v>
      </c>
      <c r="Q145" s="202">
        <v>0.0061799999999999997</v>
      </c>
      <c r="R145" s="202">
        <f>Q145*H145</f>
        <v>10.318276319999999</v>
      </c>
      <c r="S145" s="202">
        <v>0</v>
      </c>
      <c r="T145" s="203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4" t="s">
        <v>184</v>
      </c>
      <c r="AT145" s="204" t="s">
        <v>180</v>
      </c>
      <c r="AU145" s="204" t="s">
        <v>155</v>
      </c>
      <c r="AY145" s="16" t="s">
        <v>177</v>
      </c>
      <c r="BE145" s="205">
        <f>IF(N145="základná",J145,0)</f>
        <v>0</v>
      </c>
      <c r="BF145" s="205">
        <f>IF(N145="znížená",J145,0)</f>
        <v>0</v>
      </c>
      <c r="BG145" s="205">
        <f>IF(N145="zákl. prenesená",J145,0)</f>
        <v>0</v>
      </c>
      <c r="BH145" s="205">
        <f>IF(N145="zníž. prenesená",J145,0)</f>
        <v>0</v>
      </c>
      <c r="BI145" s="205">
        <f>IF(N145="nulová",J145,0)</f>
        <v>0</v>
      </c>
      <c r="BJ145" s="16" t="s">
        <v>155</v>
      </c>
      <c r="BK145" s="206">
        <f>ROUND(I145*H145,3)</f>
        <v>0</v>
      </c>
      <c r="BL145" s="16" t="s">
        <v>184</v>
      </c>
      <c r="BM145" s="204" t="s">
        <v>185</v>
      </c>
    </row>
    <row r="146" s="2" customFormat="1" ht="16.5" customHeight="1">
      <c r="A146" s="35"/>
      <c r="B146" s="157"/>
      <c r="C146" s="193" t="s">
        <v>155</v>
      </c>
      <c r="D146" s="193" t="s">
        <v>180</v>
      </c>
      <c r="E146" s="194" t="s">
        <v>186</v>
      </c>
      <c r="F146" s="195" t="s">
        <v>187</v>
      </c>
      <c r="G146" s="196" t="s">
        <v>183</v>
      </c>
      <c r="H146" s="197">
        <v>1669.624</v>
      </c>
      <c r="I146" s="198"/>
      <c r="J146" s="197">
        <f>ROUND(I146*H146,3)</f>
        <v>0</v>
      </c>
      <c r="K146" s="199"/>
      <c r="L146" s="36"/>
      <c r="M146" s="200" t="s">
        <v>1</v>
      </c>
      <c r="N146" s="201" t="s">
        <v>40</v>
      </c>
      <c r="O146" s="79"/>
      <c r="P146" s="202">
        <f>O146*H146</f>
        <v>0</v>
      </c>
      <c r="Q146" s="202">
        <v>5.0000000000000002E-05</v>
      </c>
      <c r="R146" s="202">
        <f>Q146*H146</f>
        <v>0.083481200000000005</v>
      </c>
      <c r="S146" s="202">
        <v>0</v>
      </c>
      <c r="T146" s="203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4" t="s">
        <v>184</v>
      </c>
      <c r="AT146" s="204" t="s">
        <v>180</v>
      </c>
      <c r="AU146" s="204" t="s">
        <v>155</v>
      </c>
      <c r="AY146" s="16" t="s">
        <v>177</v>
      </c>
      <c r="BE146" s="205">
        <f>IF(N146="základná",J146,0)</f>
        <v>0</v>
      </c>
      <c r="BF146" s="205">
        <f>IF(N146="znížená",J146,0)</f>
        <v>0</v>
      </c>
      <c r="BG146" s="205">
        <f>IF(N146="zákl. prenesená",J146,0)</f>
        <v>0</v>
      </c>
      <c r="BH146" s="205">
        <f>IF(N146="zníž. prenesená",J146,0)</f>
        <v>0</v>
      </c>
      <c r="BI146" s="205">
        <f>IF(N146="nulová",J146,0)</f>
        <v>0</v>
      </c>
      <c r="BJ146" s="16" t="s">
        <v>155</v>
      </c>
      <c r="BK146" s="206">
        <f>ROUND(I146*H146,3)</f>
        <v>0</v>
      </c>
      <c r="BL146" s="16" t="s">
        <v>184</v>
      </c>
      <c r="BM146" s="204" t="s">
        <v>188</v>
      </c>
    </row>
    <row r="147" s="2" customFormat="1" ht="24.15" customHeight="1">
      <c r="A147" s="35"/>
      <c r="B147" s="157"/>
      <c r="C147" s="193" t="s">
        <v>189</v>
      </c>
      <c r="D147" s="193" t="s">
        <v>180</v>
      </c>
      <c r="E147" s="194" t="s">
        <v>190</v>
      </c>
      <c r="F147" s="195" t="s">
        <v>191</v>
      </c>
      <c r="G147" s="196" t="s">
        <v>192</v>
      </c>
      <c r="H147" s="197">
        <v>9.3989999999999991</v>
      </c>
      <c r="I147" s="198"/>
      <c r="J147" s="197">
        <f>ROUND(I147*H147,3)</f>
        <v>0</v>
      </c>
      <c r="K147" s="199"/>
      <c r="L147" s="36"/>
      <c r="M147" s="200" t="s">
        <v>1</v>
      </c>
      <c r="N147" s="201" t="s">
        <v>40</v>
      </c>
      <c r="O147" s="79"/>
      <c r="P147" s="202">
        <f>O147*H147</f>
        <v>0</v>
      </c>
      <c r="Q147" s="202">
        <v>0</v>
      </c>
      <c r="R147" s="202">
        <f>Q147*H147</f>
        <v>0</v>
      </c>
      <c r="S147" s="202">
        <v>2.2000000000000002</v>
      </c>
      <c r="T147" s="203">
        <f>S147*H147</f>
        <v>20.677800000000001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4" t="s">
        <v>184</v>
      </c>
      <c r="AT147" s="204" t="s">
        <v>180</v>
      </c>
      <c r="AU147" s="204" t="s">
        <v>155</v>
      </c>
      <c r="AY147" s="16" t="s">
        <v>177</v>
      </c>
      <c r="BE147" s="205">
        <f>IF(N147="základná",J147,0)</f>
        <v>0</v>
      </c>
      <c r="BF147" s="205">
        <f>IF(N147="znížená",J147,0)</f>
        <v>0</v>
      </c>
      <c r="BG147" s="205">
        <f>IF(N147="zákl. prenesená",J147,0)</f>
        <v>0</v>
      </c>
      <c r="BH147" s="205">
        <f>IF(N147="zníž. prenesená",J147,0)</f>
        <v>0</v>
      </c>
      <c r="BI147" s="205">
        <f>IF(N147="nulová",J147,0)</f>
        <v>0</v>
      </c>
      <c r="BJ147" s="16" t="s">
        <v>155</v>
      </c>
      <c r="BK147" s="206">
        <f>ROUND(I147*H147,3)</f>
        <v>0</v>
      </c>
      <c r="BL147" s="16" t="s">
        <v>184</v>
      </c>
      <c r="BM147" s="204" t="s">
        <v>193</v>
      </c>
    </row>
    <row r="148" s="2" customFormat="1" ht="24.15" customHeight="1">
      <c r="A148" s="35"/>
      <c r="B148" s="157"/>
      <c r="C148" s="193" t="s">
        <v>184</v>
      </c>
      <c r="D148" s="193" t="s">
        <v>180</v>
      </c>
      <c r="E148" s="194" t="s">
        <v>194</v>
      </c>
      <c r="F148" s="195" t="s">
        <v>195</v>
      </c>
      <c r="G148" s="196" t="s">
        <v>192</v>
      </c>
      <c r="H148" s="197">
        <v>63.770000000000003</v>
      </c>
      <c r="I148" s="198"/>
      <c r="J148" s="197">
        <f>ROUND(I148*H148,3)</f>
        <v>0</v>
      </c>
      <c r="K148" s="199"/>
      <c r="L148" s="36"/>
      <c r="M148" s="200" t="s">
        <v>1</v>
      </c>
      <c r="N148" s="201" t="s">
        <v>40</v>
      </c>
      <c r="O148" s="79"/>
      <c r="P148" s="202">
        <f>O148*H148</f>
        <v>0</v>
      </c>
      <c r="Q148" s="202">
        <v>0</v>
      </c>
      <c r="R148" s="202">
        <f>Q148*H148</f>
        <v>0</v>
      </c>
      <c r="S148" s="202">
        <v>2.3849999999999998</v>
      </c>
      <c r="T148" s="203">
        <f>S148*H148</f>
        <v>152.09144999999998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4" t="s">
        <v>184</v>
      </c>
      <c r="AT148" s="204" t="s">
        <v>180</v>
      </c>
      <c r="AU148" s="204" t="s">
        <v>155</v>
      </c>
      <c r="AY148" s="16" t="s">
        <v>177</v>
      </c>
      <c r="BE148" s="205">
        <f>IF(N148="základná",J148,0)</f>
        <v>0</v>
      </c>
      <c r="BF148" s="205">
        <f>IF(N148="znížená",J148,0)</f>
        <v>0</v>
      </c>
      <c r="BG148" s="205">
        <f>IF(N148="zákl. prenesená",J148,0)</f>
        <v>0</v>
      </c>
      <c r="BH148" s="205">
        <f>IF(N148="zníž. prenesená",J148,0)</f>
        <v>0</v>
      </c>
      <c r="BI148" s="205">
        <f>IF(N148="nulová",J148,0)</f>
        <v>0</v>
      </c>
      <c r="BJ148" s="16" t="s">
        <v>155</v>
      </c>
      <c r="BK148" s="206">
        <f>ROUND(I148*H148,3)</f>
        <v>0</v>
      </c>
      <c r="BL148" s="16" t="s">
        <v>184</v>
      </c>
      <c r="BM148" s="204" t="s">
        <v>196</v>
      </c>
    </row>
    <row r="149" s="2" customFormat="1" ht="24.15" customHeight="1">
      <c r="A149" s="35"/>
      <c r="B149" s="157"/>
      <c r="C149" s="193" t="s">
        <v>197</v>
      </c>
      <c r="D149" s="193" t="s">
        <v>180</v>
      </c>
      <c r="E149" s="194" t="s">
        <v>198</v>
      </c>
      <c r="F149" s="195" t="s">
        <v>199</v>
      </c>
      <c r="G149" s="196" t="s">
        <v>183</v>
      </c>
      <c r="H149" s="197">
        <v>103.53700000000001</v>
      </c>
      <c r="I149" s="198"/>
      <c r="J149" s="197">
        <f>ROUND(I149*H149,3)</f>
        <v>0</v>
      </c>
      <c r="K149" s="199"/>
      <c r="L149" s="36"/>
      <c r="M149" s="200" t="s">
        <v>1</v>
      </c>
      <c r="N149" s="201" t="s">
        <v>40</v>
      </c>
      <c r="O149" s="79"/>
      <c r="P149" s="202">
        <f>O149*H149</f>
        <v>0</v>
      </c>
      <c r="Q149" s="202">
        <v>0</v>
      </c>
      <c r="R149" s="202">
        <f>Q149*H149</f>
        <v>0</v>
      </c>
      <c r="S149" s="202">
        <v>0.19600000000000001</v>
      </c>
      <c r="T149" s="203">
        <f>S149*H149</f>
        <v>20.293252000000003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4" t="s">
        <v>184</v>
      </c>
      <c r="AT149" s="204" t="s">
        <v>180</v>
      </c>
      <c r="AU149" s="204" t="s">
        <v>155</v>
      </c>
      <c r="AY149" s="16" t="s">
        <v>177</v>
      </c>
      <c r="BE149" s="205">
        <f>IF(N149="základná",J149,0)</f>
        <v>0</v>
      </c>
      <c r="BF149" s="205">
        <f>IF(N149="znížená",J149,0)</f>
        <v>0</v>
      </c>
      <c r="BG149" s="205">
        <f>IF(N149="zákl. prenesená",J149,0)</f>
        <v>0</v>
      </c>
      <c r="BH149" s="205">
        <f>IF(N149="zníž. prenesená",J149,0)</f>
        <v>0</v>
      </c>
      <c r="BI149" s="205">
        <f>IF(N149="nulová",J149,0)</f>
        <v>0</v>
      </c>
      <c r="BJ149" s="16" t="s">
        <v>155</v>
      </c>
      <c r="BK149" s="206">
        <f>ROUND(I149*H149,3)</f>
        <v>0</v>
      </c>
      <c r="BL149" s="16" t="s">
        <v>184</v>
      </c>
      <c r="BM149" s="204" t="s">
        <v>200</v>
      </c>
    </row>
    <row r="150" s="2" customFormat="1" ht="37.8" customHeight="1">
      <c r="A150" s="35"/>
      <c r="B150" s="157"/>
      <c r="C150" s="193" t="s">
        <v>201</v>
      </c>
      <c r="D150" s="193" t="s">
        <v>180</v>
      </c>
      <c r="E150" s="194" t="s">
        <v>202</v>
      </c>
      <c r="F150" s="195" t="s">
        <v>203</v>
      </c>
      <c r="G150" s="196" t="s">
        <v>183</v>
      </c>
      <c r="H150" s="197">
        <v>250.96299999999999</v>
      </c>
      <c r="I150" s="198"/>
      <c r="J150" s="197">
        <f>ROUND(I150*H150,3)</f>
        <v>0</v>
      </c>
      <c r="K150" s="199"/>
      <c r="L150" s="36"/>
      <c r="M150" s="200" t="s">
        <v>1</v>
      </c>
      <c r="N150" s="201" t="s">
        <v>40</v>
      </c>
      <c r="O150" s="79"/>
      <c r="P150" s="202">
        <f>O150*H150</f>
        <v>0</v>
      </c>
      <c r="Q150" s="202">
        <v>0</v>
      </c>
      <c r="R150" s="202">
        <f>Q150*H150</f>
        <v>0</v>
      </c>
      <c r="S150" s="202">
        <v>0.11500000000000001</v>
      </c>
      <c r="T150" s="203">
        <f>S150*H150</f>
        <v>28.860745000000001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4" t="s">
        <v>184</v>
      </c>
      <c r="AT150" s="204" t="s">
        <v>180</v>
      </c>
      <c r="AU150" s="204" t="s">
        <v>155</v>
      </c>
      <c r="AY150" s="16" t="s">
        <v>177</v>
      </c>
      <c r="BE150" s="205">
        <f>IF(N150="základná",J150,0)</f>
        <v>0</v>
      </c>
      <c r="BF150" s="205">
        <f>IF(N150="znížená",J150,0)</f>
        <v>0</v>
      </c>
      <c r="BG150" s="205">
        <f>IF(N150="zákl. prenesená",J150,0)</f>
        <v>0</v>
      </c>
      <c r="BH150" s="205">
        <f>IF(N150="zníž. prenesená",J150,0)</f>
        <v>0</v>
      </c>
      <c r="BI150" s="205">
        <f>IF(N150="nulová",J150,0)</f>
        <v>0</v>
      </c>
      <c r="BJ150" s="16" t="s">
        <v>155</v>
      </c>
      <c r="BK150" s="206">
        <f>ROUND(I150*H150,3)</f>
        <v>0</v>
      </c>
      <c r="BL150" s="16" t="s">
        <v>184</v>
      </c>
      <c r="BM150" s="204" t="s">
        <v>204</v>
      </c>
    </row>
    <row r="151" s="2" customFormat="1" ht="44.25" customHeight="1">
      <c r="A151" s="35"/>
      <c r="B151" s="157"/>
      <c r="C151" s="193" t="s">
        <v>205</v>
      </c>
      <c r="D151" s="193" t="s">
        <v>180</v>
      </c>
      <c r="E151" s="194" t="s">
        <v>206</v>
      </c>
      <c r="F151" s="195" t="s">
        <v>207</v>
      </c>
      <c r="G151" s="196" t="s">
        <v>192</v>
      </c>
      <c r="H151" s="197">
        <v>5.8410000000000002</v>
      </c>
      <c r="I151" s="198"/>
      <c r="J151" s="197">
        <f>ROUND(I151*H151,3)</f>
        <v>0</v>
      </c>
      <c r="K151" s="199"/>
      <c r="L151" s="36"/>
      <c r="M151" s="200" t="s">
        <v>1</v>
      </c>
      <c r="N151" s="201" t="s">
        <v>40</v>
      </c>
      <c r="O151" s="79"/>
      <c r="P151" s="202">
        <f>O151*H151</f>
        <v>0</v>
      </c>
      <c r="Q151" s="202">
        <v>0</v>
      </c>
      <c r="R151" s="202">
        <f>Q151*H151</f>
        <v>0</v>
      </c>
      <c r="S151" s="202">
        <v>1.905</v>
      </c>
      <c r="T151" s="203">
        <f>S151*H151</f>
        <v>11.127105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4" t="s">
        <v>184</v>
      </c>
      <c r="AT151" s="204" t="s">
        <v>180</v>
      </c>
      <c r="AU151" s="204" t="s">
        <v>155</v>
      </c>
      <c r="AY151" s="16" t="s">
        <v>177</v>
      </c>
      <c r="BE151" s="205">
        <f>IF(N151="základná",J151,0)</f>
        <v>0</v>
      </c>
      <c r="BF151" s="205">
        <f>IF(N151="znížená",J151,0)</f>
        <v>0</v>
      </c>
      <c r="BG151" s="205">
        <f>IF(N151="zákl. prenesená",J151,0)</f>
        <v>0</v>
      </c>
      <c r="BH151" s="205">
        <f>IF(N151="zníž. prenesená",J151,0)</f>
        <v>0</v>
      </c>
      <c r="BI151" s="205">
        <f>IF(N151="nulová",J151,0)</f>
        <v>0</v>
      </c>
      <c r="BJ151" s="16" t="s">
        <v>155</v>
      </c>
      <c r="BK151" s="206">
        <f>ROUND(I151*H151,3)</f>
        <v>0</v>
      </c>
      <c r="BL151" s="16" t="s">
        <v>184</v>
      </c>
      <c r="BM151" s="204" t="s">
        <v>208</v>
      </c>
    </row>
    <row r="152" s="2" customFormat="1" ht="24.15" customHeight="1">
      <c r="A152" s="35"/>
      <c r="B152" s="157"/>
      <c r="C152" s="193" t="s">
        <v>209</v>
      </c>
      <c r="D152" s="193" t="s">
        <v>180</v>
      </c>
      <c r="E152" s="194" t="s">
        <v>210</v>
      </c>
      <c r="F152" s="195" t="s">
        <v>211</v>
      </c>
      <c r="G152" s="196" t="s">
        <v>192</v>
      </c>
      <c r="H152" s="197">
        <v>6.1200000000000001</v>
      </c>
      <c r="I152" s="198"/>
      <c r="J152" s="197">
        <f>ROUND(I152*H152,3)</f>
        <v>0</v>
      </c>
      <c r="K152" s="199"/>
      <c r="L152" s="36"/>
      <c r="M152" s="200" t="s">
        <v>1</v>
      </c>
      <c r="N152" s="201" t="s">
        <v>40</v>
      </c>
      <c r="O152" s="79"/>
      <c r="P152" s="202">
        <f>O152*H152</f>
        <v>0</v>
      </c>
      <c r="Q152" s="202">
        <v>0</v>
      </c>
      <c r="R152" s="202">
        <f>Q152*H152</f>
        <v>0</v>
      </c>
      <c r="S152" s="202">
        <v>1.8</v>
      </c>
      <c r="T152" s="203">
        <f>S152*H152</f>
        <v>11.016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4" t="s">
        <v>184</v>
      </c>
      <c r="AT152" s="204" t="s">
        <v>180</v>
      </c>
      <c r="AU152" s="204" t="s">
        <v>155</v>
      </c>
      <c r="AY152" s="16" t="s">
        <v>177</v>
      </c>
      <c r="BE152" s="205">
        <f>IF(N152="základná",J152,0)</f>
        <v>0</v>
      </c>
      <c r="BF152" s="205">
        <f>IF(N152="znížená",J152,0)</f>
        <v>0</v>
      </c>
      <c r="BG152" s="205">
        <f>IF(N152="zákl. prenesená",J152,0)</f>
        <v>0</v>
      </c>
      <c r="BH152" s="205">
        <f>IF(N152="zníž. prenesená",J152,0)</f>
        <v>0</v>
      </c>
      <c r="BI152" s="205">
        <f>IF(N152="nulová",J152,0)</f>
        <v>0</v>
      </c>
      <c r="BJ152" s="16" t="s">
        <v>155</v>
      </c>
      <c r="BK152" s="206">
        <f>ROUND(I152*H152,3)</f>
        <v>0</v>
      </c>
      <c r="BL152" s="16" t="s">
        <v>184</v>
      </c>
      <c r="BM152" s="204" t="s">
        <v>212</v>
      </c>
    </row>
    <row r="153" s="2" customFormat="1" ht="24.15" customHeight="1">
      <c r="A153" s="35"/>
      <c r="B153" s="157"/>
      <c r="C153" s="193" t="s">
        <v>178</v>
      </c>
      <c r="D153" s="193" t="s">
        <v>180</v>
      </c>
      <c r="E153" s="194" t="s">
        <v>213</v>
      </c>
      <c r="F153" s="195" t="s">
        <v>214</v>
      </c>
      <c r="G153" s="196" t="s">
        <v>183</v>
      </c>
      <c r="H153" s="197">
        <v>264.60000000000002</v>
      </c>
      <c r="I153" s="198"/>
      <c r="J153" s="197">
        <f>ROUND(I153*H153,3)</f>
        <v>0</v>
      </c>
      <c r="K153" s="199"/>
      <c r="L153" s="36"/>
      <c r="M153" s="200" t="s">
        <v>1</v>
      </c>
      <c r="N153" s="201" t="s">
        <v>40</v>
      </c>
      <c r="O153" s="79"/>
      <c r="P153" s="202">
        <f>O153*H153</f>
        <v>0</v>
      </c>
      <c r="Q153" s="202">
        <v>0</v>
      </c>
      <c r="R153" s="202">
        <f>Q153*H153</f>
        <v>0</v>
      </c>
      <c r="S153" s="202">
        <v>0.082000000000000003</v>
      </c>
      <c r="T153" s="203">
        <f>S153*H153</f>
        <v>21.697200000000002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4" t="s">
        <v>184</v>
      </c>
      <c r="AT153" s="204" t="s">
        <v>180</v>
      </c>
      <c r="AU153" s="204" t="s">
        <v>155</v>
      </c>
      <c r="AY153" s="16" t="s">
        <v>177</v>
      </c>
      <c r="BE153" s="205">
        <f>IF(N153="základná",J153,0)</f>
        <v>0</v>
      </c>
      <c r="BF153" s="205">
        <f>IF(N153="znížená",J153,0)</f>
        <v>0</v>
      </c>
      <c r="BG153" s="205">
        <f>IF(N153="zákl. prenesená",J153,0)</f>
        <v>0</v>
      </c>
      <c r="BH153" s="205">
        <f>IF(N153="zníž. prenesená",J153,0)</f>
        <v>0</v>
      </c>
      <c r="BI153" s="205">
        <f>IF(N153="nulová",J153,0)</f>
        <v>0</v>
      </c>
      <c r="BJ153" s="16" t="s">
        <v>155</v>
      </c>
      <c r="BK153" s="206">
        <f>ROUND(I153*H153,3)</f>
        <v>0</v>
      </c>
      <c r="BL153" s="16" t="s">
        <v>184</v>
      </c>
      <c r="BM153" s="204" t="s">
        <v>215</v>
      </c>
    </row>
    <row r="154" s="2" customFormat="1" ht="24.15" customHeight="1">
      <c r="A154" s="35"/>
      <c r="B154" s="157"/>
      <c r="C154" s="193" t="s">
        <v>111</v>
      </c>
      <c r="D154" s="193" t="s">
        <v>180</v>
      </c>
      <c r="E154" s="194" t="s">
        <v>216</v>
      </c>
      <c r="F154" s="195" t="s">
        <v>217</v>
      </c>
      <c r="G154" s="196" t="s">
        <v>192</v>
      </c>
      <c r="H154" s="197">
        <v>11.289</v>
      </c>
      <c r="I154" s="198"/>
      <c r="J154" s="197">
        <f>ROUND(I154*H154,3)</f>
        <v>0</v>
      </c>
      <c r="K154" s="199"/>
      <c r="L154" s="36"/>
      <c r="M154" s="200" t="s">
        <v>1</v>
      </c>
      <c r="N154" s="201" t="s">
        <v>40</v>
      </c>
      <c r="O154" s="79"/>
      <c r="P154" s="202">
        <f>O154*H154</f>
        <v>0</v>
      </c>
      <c r="Q154" s="202">
        <v>0</v>
      </c>
      <c r="R154" s="202">
        <f>Q154*H154</f>
        <v>0</v>
      </c>
      <c r="S154" s="202">
        <v>2.3999999999999999</v>
      </c>
      <c r="T154" s="203">
        <f>S154*H154</f>
        <v>27.093599999999999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4" t="s">
        <v>184</v>
      </c>
      <c r="AT154" s="204" t="s">
        <v>180</v>
      </c>
      <c r="AU154" s="204" t="s">
        <v>155</v>
      </c>
      <c r="AY154" s="16" t="s">
        <v>177</v>
      </c>
      <c r="BE154" s="205">
        <f>IF(N154="základná",J154,0)</f>
        <v>0</v>
      </c>
      <c r="BF154" s="205">
        <f>IF(N154="znížená",J154,0)</f>
        <v>0</v>
      </c>
      <c r="BG154" s="205">
        <f>IF(N154="zákl. prenesená",J154,0)</f>
        <v>0</v>
      </c>
      <c r="BH154" s="205">
        <f>IF(N154="zníž. prenesená",J154,0)</f>
        <v>0</v>
      </c>
      <c r="BI154" s="205">
        <f>IF(N154="nulová",J154,0)</f>
        <v>0</v>
      </c>
      <c r="BJ154" s="16" t="s">
        <v>155</v>
      </c>
      <c r="BK154" s="206">
        <f>ROUND(I154*H154,3)</f>
        <v>0</v>
      </c>
      <c r="BL154" s="16" t="s">
        <v>184</v>
      </c>
      <c r="BM154" s="204" t="s">
        <v>218</v>
      </c>
    </row>
    <row r="155" s="2" customFormat="1" ht="24.15" customHeight="1">
      <c r="A155" s="35"/>
      <c r="B155" s="157"/>
      <c r="C155" s="193" t="s">
        <v>114</v>
      </c>
      <c r="D155" s="193" t="s">
        <v>180</v>
      </c>
      <c r="E155" s="194" t="s">
        <v>219</v>
      </c>
      <c r="F155" s="195" t="s">
        <v>220</v>
      </c>
      <c r="G155" s="196" t="s">
        <v>183</v>
      </c>
      <c r="H155" s="197">
        <v>394.80000000000001</v>
      </c>
      <c r="I155" s="198"/>
      <c r="J155" s="197">
        <f>ROUND(I155*H155,3)</f>
        <v>0</v>
      </c>
      <c r="K155" s="199"/>
      <c r="L155" s="36"/>
      <c r="M155" s="200" t="s">
        <v>1</v>
      </c>
      <c r="N155" s="201" t="s">
        <v>40</v>
      </c>
      <c r="O155" s="79"/>
      <c r="P155" s="202">
        <f>O155*H155</f>
        <v>0</v>
      </c>
      <c r="Q155" s="202">
        <v>0</v>
      </c>
      <c r="R155" s="202">
        <f>Q155*H155</f>
        <v>0</v>
      </c>
      <c r="S155" s="202">
        <v>0.39200000000000002</v>
      </c>
      <c r="T155" s="203">
        <f>S155*H155</f>
        <v>154.76160000000002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4" t="s">
        <v>184</v>
      </c>
      <c r="AT155" s="204" t="s">
        <v>180</v>
      </c>
      <c r="AU155" s="204" t="s">
        <v>155</v>
      </c>
      <c r="AY155" s="16" t="s">
        <v>177</v>
      </c>
      <c r="BE155" s="205">
        <f>IF(N155="základná",J155,0)</f>
        <v>0</v>
      </c>
      <c r="BF155" s="205">
        <f>IF(N155="znížená",J155,0)</f>
        <v>0</v>
      </c>
      <c r="BG155" s="205">
        <f>IF(N155="zákl. prenesená",J155,0)</f>
        <v>0</v>
      </c>
      <c r="BH155" s="205">
        <f>IF(N155="zníž. prenesená",J155,0)</f>
        <v>0</v>
      </c>
      <c r="BI155" s="205">
        <f>IF(N155="nulová",J155,0)</f>
        <v>0</v>
      </c>
      <c r="BJ155" s="16" t="s">
        <v>155</v>
      </c>
      <c r="BK155" s="206">
        <f>ROUND(I155*H155,3)</f>
        <v>0</v>
      </c>
      <c r="BL155" s="16" t="s">
        <v>184</v>
      </c>
      <c r="BM155" s="204" t="s">
        <v>221</v>
      </c>
    </row>
    <row r="156" s="2" customFormat="1" ht="24.15" customHeight="1">
      <c r="A156" s="35"/>
      <c r="B156" s="157"/>
      <c r="C156" s="193" t="s">
        <v>117</v>
      </c>
      <c r="D156" s="193" t="s">
        <v>180</v>
      </c>
      <c r="E156" s="194" t="s">
        <v>222</v>
      </c>
      <c r="F156" s="195" t="s">
        <v>223</v>
      </c>
      <c r="G156" s="196" t="s">
        <v>192</v>
      </c>
      <c r="H156" s="197">
        <v>1.9470000000000001</v>
      </c>
      <c r="I156" s="198"/>
      <c r="J156" s="197">
        <f>ROUND(I156*H156,3)</f>
        <v>0</v>
      </c>
      <c r="K156" s="199"/>
      <c r="L156" s="36"/>
      <c r="M156" s="200" t="s">
        <v>1</v>
      </c>
      <c r="N156" s="201" t="s">
        <v>40</v>
      </c>
      <c r="O156" s="79"/>
      <c r="P156" s="202">
        <f>O156*H156</f>
        <v>0</v>
      </c>
      <c r="Q156" s="202">
        <v>0</v>
      </c>
      <c r="R156" s="202">
        <f>Q156*H156</f>
        <v>0</v>
      </c>
      <c r="S156" s="202">
        <v>2.3999999999999999</v>
      </c>
      <c r="T156" s="203">
        <f>S156*H156</f>
        <v>4.6727999999999996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4" t="s">
        <v>184</v>
      </c>
      <c r="AT156" s="204" t="s">
        <v>180</v>
      </c>
      <c r="AU156" s="204" t="s">
        <v>155</v>
      </c>
      <c r="AY156" s="16" t="s">
        <v>177</v>
      </c>
      <c r="BE156" s="205">
        <f>IF(N156="základná",J156,0)</f>
        <v>0</v>
      </c>
      <c r="BF156" s="205">
        <f>IF(N156="znížená",J156,0)</f>
        <v>0</v>
      </c>
      <c r="BG156" s="205">
        <f>IF(N156="zákl. prenesená",J156,0)</f>
        <v>0</v>
      </c>
      <c r="BH156" s="205">
        <f>IF(N156="zníž. prenesená",J156,0)</f>
        <v>0</v>
      </c>
      <c r="BI156" s="205">
        <f>IF(N156="nulová",J156,0)</f>
        <v>0</v>
      </c>
      <c r="BJ156" s="16" t="s">
        <v>155</v>
      </c>
      <c r="BK156" s="206">
        <f>ROUND(I156*H156,3)</f>
        <v>0</v>
      </c>
      <c r="BL156" s="16" t="s">
        <v>184</v>
      </c>
      <c r="BM156" s="204" t="s">
        <v>224</v>
      </c>
    </row>
    <row r="157" s="2" customFormat="1" ht="37.8" customHeight="1">
      <c r="A157" s="35"/>
      <c r="B157" s="157"/>
      <c r="C157" s="193" t="s">
        <v>120</v>
      </c>
      <c r="D157" s="193" t="s">
        <v>180</v>
      </c>
      <c r="E157" s="194" t="s">
        <v>225</v>
      </c>
      <c r="F157" s="195" t="s">
        <v>226</v>
      </c>
      <c r="G157" s="196" t="s">
        <v>192</v>
      </c>
      <c r="H157" s="197">
        <v>12.699</v>
      </c>
      <c r="I157" s="198"/>
      <c r="J157" s="197">
        <f>ROUND(I157*H157,3)</f>
        <v>0</v>
      </c>
      <c r="K157" s="199"/>
      <c r="L157" s="36"/>
      <c r="M157" s="200" t="s">
        <v>1</v>
      </c>
      <c r="N157" s="201" t="s">
        <v>40</v>
      </c>
      <c r="O157" s="79"/>
      <c r="P157" s="202">
        <f>O157*H157</f>
        <v>0</v>
      </c>
      <c r="Q157" s="202">
        <v>0</v>
      </c>
      <c r="R157" s="202">
        <f>Q157*H157</f>
        <v>0</v>
      </c>
      <c r="S157" s="202">
        <v>2.2000000000000002</v>
      </c>
      <c r="T157" s="203">
        <f>S157*H157</f>
        <v>27.937800000000003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4" t="s">
        <v>184</v>
      </c>
      <c r="AT157" s="204" t="s">
        <v>180</v>
      </c>
      <c r="AU157" s="204" t="s">
        <v>155</v>
      </c>
      <c r="AY157" s="16" t="s">
        <v>177</v>
      </c>
      <c r="BE157" s="205">
        <f>IF(N157="základná",J157,0)</f>
        <v>0</v>
      </c>
      <c r="BF157" s="205">
        <f>IF(N157="znížená",J157,0)</f>
        <v>0</v>
      </c>
      <c r="BG157" s="205">
        <f>IF(N157="zákl. prenesená",J157,0)</f>
        <v>0</v>
      </c>
      <c r="BH157" s="205">
        <f>IF(N157="zníž. prenesená",J157,0)</f>
        <v>0</v>
      </c>
      <c r="BI157" s="205">
        <f>IF(N157="nulová",J157,0)</f>
        <v>0</v>
      </c>
      <c r="BJ157" s="16" t="s">
        <v>155</v>
      </c>
      <c r="BK157" s="206">
        <f>ROUND(I157*H157,3)</f>
        <v>0</v>
      </c>
      <c r="BL157" s="16" t="s">
        <v>184</v>
      </c>
      <c r="BM157" s="204" t="s">
        <v>227</v>
      </c>
    </row>
    <row r="158" s="2" customFormat="1" ht="33" customHeight="1">
      <c r="A158" s="35"/>
      <c r="B158" s="157"/>
      <c r="C158" s="193" t="s">
        <v>123</v>
      </c>
      <c r="D158" s="193" t="s">
        <v>180</v>
      </c>
      <c r="E158" s="194" t="s">
        <v>228</v>
      </c>
      <c r="F158" s="195" t="s">
        <v>229</v>
      </c>
      <c r="G158" s="196" t="s">
        <v>183</v>
      </c>
      <c r="H158" s="197">
        <v>161.05000000000001</v>
      </c>
      <c r="I158" s="198"/>
      <c r="J158" s="197">
        <f>ROUND(I158*H158,3)</f>
        <v>0</v>
      </c>
      <c r="K158" s="199"/>
      <c r="L158" s="36"/>
      <c r="M158" s="200" t="s">
        <v>1</v>
      </c>
      <c r="N158" s="201" t="s">
        <v>40</v>
      </c>
      <c r="O158" s="79"/>
      <c r="P158" s="202">
        <f>O158*H158</f>
        <v>0</v>
      </c>
      <c r="Q158" s="202">
        <v>0</v>
      </c>
      <c r="R158" s="202">
        <f>Q158*H158</f>
        <v>0</v>
      </c>
      <c r="S158" s="202">
        <v>0.02</v>
      </c>
      <c r="T158" s="203">
        <f>S158*H158</f>
        <v>3.2210000000000001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4" t="s">
        <v>184</v>
      </c>
      <c r="AT158" s="204" t="s">
        <v>180</v>
      </c>
      <c r="AU158" s="204" t="s">
        <v>155</v>
      </c>
      <c r="AY158" s="16" t="s">
        <v>177</v>
      </c>
      <c r="BE158" s="205">
        <f>IF(N158="základná",J158,0)</f>
        <v>0</v>
      </c>
      <c r="BF158" s="205">
        <f>IF(N158="znížená",J158,0)</f>
        <v>0</v>
      </c>
      <c r="BG158" s="205">
        <f>IF(N158="zákl. prenesená",J158,0)</f>
        <v>0</v>
      </c>
      <c r="BH158" s="205">
        <f>IF(N158="zníž. prenesená",J158,0)</f>
        <v>0</v>
      </c>
      <c r="BI158" s="205">
        <f>IF(N158="nulová",J158,0)</f>
        <v>0</v>
      </c>
      <c r="BJ158" s="16" t="s">
        <v>155</v>
      </c>
      <c r="BK158" s="206">
        <f>ROUND(I158*H158,3)</f>
        <v>0</v>
      </c>
      <c r="BL158" s="16" t="s">
        <v>184</v>
      </c>
      <c r="BM158" s="204" t="s">
        <v>230</v>
      </c>
    </row>
    <row r="159" s="2" customFormat="1" ht="37.8" customHeight="1">
      <c r="A159" s="35"/>
      <c r="B159" s="157"/>
      <c r="C159" s="193" t="s">
        <v>231</v>
      </c>
      <c r="D159" s="193" t="s">
        <v>180</v>
      </c>
      <c r="E159" s="194" t="s">
        <v>232</v>
      </c>
      <c r="F159" s="195" t="s">
        <v>233</v>
      </c>
      <c r="G159" s="196" t="s">
        <v>183</v>
      </c>
      <c r="H159" s="197">
        <v>562.22000000000003</v>
      </c>
      <c r="I159" s="198"/>
      <c r="J159" s="197">
        <f>ROUND(I159*H159,3)</f>
        <v>0</v>
      </c>
      <c r="K159" s="199"/>
      <c r="L159" s="36"/>
      <c r="M159" s="200" t="s">
        <v>1</v>
      </c>
      <c r="N159" s="201" t="s">
        <v>40</v>
      </c>
      <c r="O159" s="79"/>
      <c r="P159" s="202">
        <f>O159*H159</f>
        <v>0</v>
      </c>
      <c r="Q159" s="202">
        <v>0</v>
      </c>
      <c r="R159" s="202">
        <f>Q159*H159</f>
        <v>0</v>
      </c>
      <c r="S159" s="202">
        <v>0.065000000000000002</v>
      </c>
      <c r="T159" s="203">
        <f>S159*H159</f>
        <v>36.5443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4" t="s">
        <v>184</v>
      </c>
      <c r="AT159" s="204" t="s">
        <v>180</v>
      </c>
      <c r="AU159" s="204" t="s">
        <v>155</v>
      </c>
      <c r="AY159" s="16" t="s">
        <v>177</v>
      </c>
      <c r="BE159" s="205">
        <f>IF(N159="základná",J159,0)</f>
        <v>0</v>
      </c>
      <c r="BF159" s="205">
        <f>IF(N159="znížená",J159,0)</f>
        <v>0</v>
      </c>
      <c r="BG159" s="205">
        <f>IF(N159="zákl. prenesená",J159,0)</f>
        <v>0</v>
      </c>
      <c r="BH159" s="205">
        <f>IF(N159="zníž. prenesená",J159,0)</f>
        <v>0</v>
      </c>
      <c r="BI159" s="205">
        <f>IF(N159="nulová",J159,0)</f>
        <v>0</v>
      </c>
      <c r="BJ159" s="16" t="s">
        <v>155</v>
      </c>
      <c r="BK159" s="206">
        <f>ROUND(I159*H159,3)</f>
        <v>0</v>
      </c>
      <c r="BL159" s="16" t="s">
        <v>184</v>
      </c>
      <c r="BM159" s="204" t="s">
        <v>234</v>
      </c>
    </row>
    <row r="160" s="2" customFormat="1" ht="24.15" customHeight="1">
      <c r="A160" s="35"/>
      <c r="B160" s="157"/>
      <c r="C160" s="193" t="s">
        <v>235</v>
      </c>
      <c r="D160" s="193" t="s">
        <v>180</v>
      </c>
      <c r="E160" s="194" t="s">
        <v>236</v>
      </c>
      <c r="F160" s="195" t="s">
        <v>237</v>
      </c>
      <c r="G160" s="196" t="s">
        <v>183</v>
      </c>
      <c r="H160" s="197">
        <v>31.800000000000001</v>
      </c>
      <c r="I160" s="198"/>
      <c r="J160" s="197">
        <f>ROUND(I160*H160,3)</f>
        <v>0</v>
      </c>
      <c r="K160" s="199"/>
      <c r="L160" s="36"/>
      <c r="M160" s="200" t="s">
        <v>1</v>
      </c>
      <c r="N160" s="201" t="s">
        <v>40</v>
      </c>
      <c r="O160" s="79"/>
      <c r="P160" s="202">
        <f>O160*H160</f>
        <v>0</v>
      </c>
      <c r="Q160" s="202">
        <v>0</v>
      </c>
      <c r="R160" s="202">
        <f>Q160*H160</f>
        <v>0</v>
      </c>
      <c r="S160" s="202">
        <v>0.075999999999999998</v>
      </c>
      <c r="T160" s="203">
        <f>S160*H160</f>
        <v>2.4167999999999998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4" t="s">
        <v>184</v>
      </c>
      <c r="AT160" s="204" t="s">
        <v>180</v>
      </c>
      <c r="AU160" s="204" t="s">
        <v>155</v>
      </c>
      <c r="AY160" s="16" t="s">
        <v>177</v>
      </c>
      <c r="BE160" s="205">
        <f>IF(N160="základná",J160,0)</f>
        <v>0</v>
      </c>
      <c r="BF160" s="205">
        <f>IF(N160="znížená",J160,0)</f>
        <v>0</v>
      </c>
      <c r="BG160" s="205">
        <f>IF(N160="zákl. prenesená",J160,0)</f>
        <v>0</v>
      </c>
      <c r="BH160" s="205">
        <f>IF(N160="zníž. prenesená",J160,0)</f>
        <v>0</v>
      </c>
      <c r="BI160" s="205">
        <f>IF(N160="nulová",J160,0)</f>
        <v>0</v>
      </c>
      <c r="BJ160" s="16" t="s">
        <v>155</v>
      </c>
      <c r="BK160" s="206">
        <f>ROUND(I160*H160,3)</f>
        <v>0</v>
      </c>
      <c r="BL160" s="16" t="s">
        <v>184</v>
      </c>
      <c r="BM160" s="204" t="s">
        <v>238</v>
      </c>
    </row>
    <row r="161" s="2" customFormat="1" ht="24.15" customHeight="1">
      <c r="A161" s="35"/>
      <c r="B161" s="157"/>
      <c r="C161" s="193" t="s">
        <v>239</v>
      </c>
      <c r="D161" s="193" t="s">
        <v>180</v>
      </c>
      <c r="E161" s="194" t="s">
        <v>240</v>
      </c>
      <c r="F161" s="195" t="s">
        <v>241</v>
      </c>
      <c r="G161" s="196" t="s">
        <v>183</v>
      </c>
      <c r="H161" s="197">
        <v>42.875999999999998</v>
      </c>
      <c r="I161" s="198"/>
      <c r="J161" s="197">
        <f>ROUND(I161*H161,3)</f>
        <v>0</v>
      </c>
      <c r="K161" s="199"/>
      <c r="L161" s="36"/>
      <c r="M161" s="200" t="s">
        <v>1</v>
      </c>
      <c r="N161" s="201" t="s">
        <v>40</v>
      </c>
      <c r="O161" s="79"/>
      <c r="P161" s="202">
        <f>O161*H161</f>
        <v>0</v>
      </c>
      <c r="Q161" s="202">
        <v>0</v>
      </c>
      <c r="R161" s="202">
        <f>Q161*H161</f>
        <v>0</v>
      </c>
      <c r="S161" s="202">
        <v>0.063</v>
      </c>
      <c r="T161" s="203">
        <f>S161*H161</f>
        <v>2.7011879999999997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4" t="s">
        <v>184</v>
      </c>
      <c r="AT161" s="204" t="s">
        <v>180</v>
      </c>
      <c r="AU161" s="204" t="s">
        <v>155</v>
      </c>
      <c r="AY161" s="16" t="s">
        <v>177</v>
      </c>
      <c r="BE161" s="205">
        <f>IF(N161="základná",J161,0)</f>
        <v>0</v>
      </c>
      <c r="BF161" s="205">
        <f>IF(N161="znížená",J161,0)</f>
        <v>0</v>
      </c>
      <c r="BG161" s="205">
        <f>IF(N161="zákl. prenesená",J161,0)</f>
        <v>0</v>
      </c>
      <c r="BH161" s="205">
        <f>IF(N161="zníž. prenesená",J161,0)</f>
        <v>0</v>
      </c>
      <c r="BI161" s="205">
        <f>IF(N161="nulová",J161,0)</f>
        <v>0</v>
      </c>
      <c r="BJ161" s="16" t="s">
        <v>155</v>
      </c>
      <c r="BK161" s="206">
        <f>ROUND(I161*H161,3)</f>
        <v>0</v>
      </c>
      <c r="BL161" s="16" t="s">
        <v>184</v>
      </c>
      <c r="BM161" s="204" t="s">
        <v>242</v>
      </c>
    </row>
    <row r="162" s="2" customFormat="1" ht="24.15" customHeight="1">
      <c r="A162" s="35"/>
      <c r="B162" s="157"/>
      <c r="C162" s="193" t="s">
        <v>243</v>
      </c>
      <c r="D162" s="193" t="s">
        <v>180</v>
      </c>
      <c r="E162" s="194" t="s">
        <v>244</v>
      </c>
      <c r="F162" s="195" t="s">
        <v>245</v>
      </c>
      <c r="G162" s="196" t="s">
        <v>183</v>
      </c>
      <c r="H162" s="197">
        <v>47.171999999999997</v>
      </c>
      <c r="I162" s="198"/>
      <c r="J162" s="197">
        <f>ROUND(I162*H162,3)</f>
        <v>0</v>
      </c>
      <c r="K162" s="199"/>
      <c r="L162" s="36"/>
      <c r="M162" s="200" t="s">
        <v>1</v>
      </c>
      <c r="N162" s="201" t="s">
        <v>40</v>
      </c>
      <c r="O162" s="79"/>
      <c r="P162" s="202">
        <f>O162*H162</f>
        <v>0</v>
      </c>
      <c r="Q162" s="202">
        <v>0</v>
      </c>
      <c r="R162" s="202">
        <f>Q162*H162</f>
        <v>0</v>
      </c>
      <c r="S162" s="202">
        <v>0.27000000000000002</v>
      </c>
      <c r="T162" s="203">
        <f>S162*H162</f>
        <v>12.73644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4" t="s">
        <v>184</v>
      </c>
      <c r="AT162" s="204" t="s">
        <v>180</v>
      </c>
      <c r="AU162" s="204" t="s">
        <v>155</v>
      </c>
      <c r="AY162" s="16" t="s">
        <v>177</v>
      </c>
      <c r="BE162" s="205">
        <f>IF(N162="základná",J162,0)</f>
        <v>0</v>
      </c>
      <c r="BF162" s="205">
        <f>IF(N162="znížená",J162,0)</f>
        <v>0</v>
      </c>
      <c r="BG162" s="205">
        <f>IF(N162="zákl. prenesená",J162,0)</f>
        <v>0</v>
      </c>
      <c r="BH162" s="205">
        <f>IF(N162="zníž. prenesená",J162,0)</f>
        <v>0</v>
      </c>
      <c r="BI162" s="205">
        <f>IF(N162="nulová",J162,0)</f>
        <v>0</v>
      </c>
      <c r="BJ162" s="16" t="s">
        <v>155</v>
      </c>
      <c r="BK162" s="206">
        <f>ROUND(I162*H162,3)</f>
        <v>0</v>
      </c>
      <c r="BL162" s="16" t="s">
        <v>184</v>
      </c>
      <c r="BM162" s="204" t="s">
        <v>246</v>
      </c>
    </row>
    <row r="163" s="2" customFormat="1" ht="24.15" customHeight="1">
      <c r="A163" s="35"/>
      <c r="B163" s="157"/>
      <c r="C163" s="193" t="s">
        <v>247</v>
      </c>
      <c r="D163" s="193" t="s">
        <v>180</v>
      </c>
      <c r="E163" s="194" t="s">
        <v>248</v>
      </c>
      <c r="F163" s="195" t="s">
        <v>249</v>
      </c>
      <c r="G163" s="196" t="s">
        <v>192</v>
      </c>
      <c r="H163" s="197">
        <v>21.082999999999998</v>
      </c>
      <c r="I163" s="198"/>
      <c r="J163" s="197">
        <f>ROUND(I163*H163,3)</f>
        <v>0</v>
      </c>
      <c r="K163" s="199"/>
      <c r="L163" s="36"/>
      <c r="M163" s="200" t="s">
        <v>1</v>
      </c>
      <c r="N163" s="201" t="s">
        <v>40</v>
      </c>
      <c r="O163" s="79"/>
      <c r="P163" s="202">
        <f>O163*H163</f>
        <v>0</v>
      </c>
      <c r="Q163" s="202">
        <v>0</v>
      </c>
      <c r="R163" s="202">
        <f>Q163*H163</f>
        <v>0</v>
      </c>
      <c r="S163" s="202">
        <v>1.875</v>
      </c>
      <c r="T163" s="203">
        <f>S163*H163</f>
        <v>39.530625000000001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4" t="s">
        <v>184</v>
      </c>
      <c r="AT163" s="204" t="s">
        <v>180</v>
      </c>
      <c r="AU163" s="204" t="s">
        <v>155</v>
      </c>
      <c r="AY163" s="16" t="s">
        <v>177</v>
      </c>
      <c r="BE163" s="205">
        <f>IF(N163="základná",J163,0)</f>
        <v>0</v>
      </c>
      <c r="BF163" s="205">
        <f>IF(N163="znížená",J163,0)</f>
        <v>0</v>
      </c>
      <c r="BG163" s="205">
        <f>IF(N163="zákl. prenesená",J163,0)</f>
        <v>0</v>
      </c>
      <c r="BH163" s="205">
        <f>IF(N163="zníž. prenesená",J163,0)</f>
        <v>0</v>
      </c>
      <c r="BI163" s="205">
        <f>IF(N163="nulová",J163,0)</f>
        <v>0</v>
      </c>
      <c r="BJ163" s="16" t="s">
        <v>155</v>
      </c>
      <c r="BK163" s="206">
        <f>ROUND(I163*H163,3)</f>
        <v>0</v>
      </c>
      <c r="BL163" s="16" t="s">
        <v>184</v>
      </c>
      <c r="BM163" s="204" t="s">
        <v>250</v>
      </c>
    </row>
    <row r="164" s="2" customFormat="1" ht="24.15" customHeight="1">
      <c r="A164" s="35"/>
      <c r="B164" s="157"/>
      <c r="C164" s="193" t="s">
        <v>7</v>
      </c>
      <c r="D164" s="193" t="s">
        <v>180</v>
      </c>
      <c r="E164" s="194" t="s">
        <v>251</v>
      </c>
      <c r="F164" s="195" t="s">
        <v>252</v>
      </c>
      <c r="G164" s="196" t="s">
        <v>253</v>
      </c>
      <c r="H164" s="197">
        <v>193</v>
      </c>
      <c r="I164" s="198"/>
      <c r="J164" s="197">
        <f>ROUND(I164*H164,3)</f>
        <v>0</v>
      </c>
      <c r="K164" s="199"/>
      <c r="L164" s="36"/>
      <c r="M164" s="200" t="s">
        <v>1</v>
      </c>
      <c r="N164" s="201" t="s">
        <v>40</v>
      </c>
      <c r="O164" s="79"/>
      <c r="P164" s="202">
        <f>O164*H164</f>
        <v>0</v>
      </c>
      <c r="Q164" s="202">
        <v>0</v>
      </c>
      <c r="R164" s="202">
        <f>Q164*H164</f>
        <v>0</v>
      </c>
      <c r="S164" s="202">
        <v>0.087999999999999995</v>
      </c>
      <c r="T164" s="203">
        <f>S164*H164</f>
        <v>16.983999999999998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4" t="s">
        <v>184</v>
      </c>
      <c r="AT164" s="204" t="s">
        <v>180</v>
      </c>
      <c r="AU164" s="204" t="s">
        <v>155</v>
      </c>
      <c r="AY164" s="16" t="s">
        <v>177</v>
      </c>
      <c r="BE164" s="205">
        <f>IF(N164="základná",J164,0)</f>
        <v>0</v>
      </c>
      <c r="BF164" s="205">
        <f>IF(N164="znížená",J164,0)</f>
        <v>0</v>
      </c>
      <c r="BG164" s="205">
        <f>IF(N164="zákl. prenesená",J164,0)</f>
        <v>0</v>
      </c>
      <c r="BH164" s="205">
        <f>IF(N164="zníž. prenesená",J164,0)</f>
        <v>0</v>
      </c>
      <c r="BI164" s="205">
        <f>IF(N164="nulová",J164,0)</f>
        <v>0</v>
      </c>
      <c r="BJ164" s="16" t="s">
        <v>155</v>
      </c>
      <c r="BK164" s="206">
        <f>ROUND(I164*H164,3)</f>
        <v>0</v>
      </c>
      <c r="BL164" s="16" t="s">
        <v>184</v>
      </c>
      <c r="BM164" s="204" t="s">
        <v>254</v>
      </c>
    </row>
    <row r="165" s="2" customFormat="1" ht="24.15" customHeight="1">
      <c r="A165" s="35"/>
      <c r="B165" s="157"/>
      <c r="C165" s="193" t="s">
        <v>255</v>
      </c>
      <c r="D165" s="193" t="s">
        <v>180</v>
      </c>
      <c r="E165" s="194" t="s">
        <v>256</v>
      </c>
      <c r="F165" s="195" t="s">
        <v>257</v>
      </c>
      <c r="G165" s="196" t="s">
        <v>258</v>
      </c>
      <c r="H165" s="197">
        <v>2</v>
      </c>
      <c r="I165" s="198"/>
      <c r="J165" s="197">
        <f>ROUND(I165*H165,3)</f>
        <v>0</v>
      </c>
      <c r="K165" s="199"/>
      <c r="L165" s="36"/>
      <c r="M165" s="200" t="s">
        <v>1</v>
      </c>
      <c r="N165" s="201" t="s">
        <v>40</v>
      </c>
      <c r="O165" s="79"/>
      <c r="P165" s="202">
        <f>O165*H165</f>
        <v>0</v>
      </c>
      <c r="Q165" s="202">
        <v>0</v>
      </c>
      <c r="R165" s="202">
        <f>Q165*H165</f>
        <v>0</v>
      </c>
      <c r="S165" s="202">
        <v>0.043999999999999997</v>
      </c>
      <c r="T165" s="203">
        <f>S165*H165</f>
        <v>0.087999999999999995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4" t="s">
        <v>184</v>
      </c>
      <c r="AT165" s="204" t="s">
        <v>180</v>
      </c>
      <c r="AU165" s="204" t="s">
        <v>155</v>
      </c>
      <c r="AY165" s="16" t="s">
        <v>177</v>
      </c>
      <c r="BE165" s="205">
        <f>IF(N165="základná",J165,0)</f>
        <v>0</v>
      </c>
      <c r="BF165" s="205">
        <f>IF(N165="znížená",J165,0)</f>
        <v>0</v>
      </c>
      <c r="BG165" s="205">
        <f>IF(N165="zákl. prenesená",J165,0)</f>
        <v>0</v>
      </c>
      <c r="BH165" s="205">
        <f>IF(N165="zníž. prenesená",J165,0)</f>
        <v>0</v>
      </c>
      <c r="BI165" s="205">
        <f>IF(N165="nulová",J165,0)</f>
        <v>0</v>
      </c>
      <c r="BJ165" s="16" t="s">
        <v>155</v>
      </c>
      <c r="BK165" s="206">
        <f>ROUND(I165*H165,3)</f>
        <v>0</v>
      </c>
      <c r="BL165" s="16" t="s">
        <v>184</v>
      </c>
      <c r="BM165" s="204" t="s">
        <v>259</v>
      </c>
    </row>
    <row r="166" s="2" customFormat="1" ht="37.8" customHeight="1">
      <c r="A166" s="35"/>
      <c r="B166" s="157"/>
      <c r="C166" s="193" t="s">
        <v>260</v>
      </c>
      <c r="D166" s="193" t="s">
        <v>180</v>
      </c>
      <c r="E166" s="194" t="s">
        <v>261</v>
      </c>
      <c r="F166" s="195" t="s">
        <v>262</v>
      </c>
      <c r="G166" s="196" t="s">
        <v>183</v>
      </c>
      <c r="H166" s="197">
        <v>275.08999999999997</v>
      </c>
      <c r="I166" s="198"/>
      <c r="J166" s="197">
        <f>ROUND(I166*H166,3)</f>
        <v>0</v>
      </c>
      <c r="K166" s="199"/>
      <c r="L166" s="36"/>
      <c r="M166" s="200" t="s">
        <v>1</v>
      </c>
      <c r="N166" s="201" t="s">
        <v>40</v>
      </c>
      <c r="O166" s="79"/>
      <c r="P166" s="202">
        <f>O166*H166</f>
        <v>0</v>
      </c>
      <c r="Q166" s="202">
        <v>0</v>
      </c>
      <c r="R166" s="202">
        <f>Q166*H166</f>
        <v>0</v>
      </c>
      <c r="S166" s="202">
        <v>0.02</v>
      </c>
      <c r="T166" s="203">
        <f>S166*H166</f>
        <v>5.5017999999999994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4" t="s">
        <v>184</v>
      </c>
      <c r="AT166" s="204" t="s">
        <v>180</v>
      </c>
      <c r="AU166" s="204" t="s">
        <v>155</v>
      </c>
      <c r="AY166" s="16" t="s">
        <v>177</v>
      </c>
      <c r="BE166" s="205">
        <f>IF(N166="základná",J166,0)</f>
        <v>0</v>
      </c>
      <c r="BF166" s="205">
        <f>IF(N166="znížená",J166,0)</f>
        <v>0</v>
      </c>
      <c r="BG166" s="205">
        <f>IF(N166="zákl. prenesená",J166,0)</f>
        <v>0</v>
      </c>
      <c r="BH166" s="205">
        <f>IF(N166="zníž. prenesená",J166,0)</f>
        <v>0</v>
      </c>
      <c r="BI166" s="205">
        <f>IF(N166="nulová",J166,0)</f>
        <v>0</v>
      </c>
      <c r="BJ166" s="16" t="s">
        <v>155</v>
      </c>
      <c r="BK166" s="206">
        <f>ROUND(I166*H166,3)</f>
        <v>0</v>
      </c>
      <c r="BL166" s="16" t="s">
        <v>184</v>
      </c>
      <c r="BM166" s="204" t="s">
        <v>263</v>
      </c>
    </row>
    <row r="167" s="2" customFormat="1" ht="33" customHeight="1">
      <c r="A167" s="35"/>
      <c r="B167" s="157"/>
      <c r="C167" s="193" t="s">
        <v>264</v>
      </c>
      <c r="D167" s="193" t="s">
        <v>180</v>
      </c>
      <c r="E167" s="194" t="s">
        <v>265</v>
      </c>
      <c r="F167" s="195" t="s">
        <v>266</v>
      </c>
      <c r="G167" s="196" t="s">
        <v>183</v>
      </c>
      <c r="H167" s="197">
        <v>1218.8969999999999</v>
      </c>
      <c r="I167" s="198"/>
      <c r="J167" s="197">
        <f>ROUND(I167*H167,3)</f>
        <v>0</v>
      </c>
      <c r="K167" s="199"/>
      <c r="L167" s="36"/>
      <c r="M167" s="200" t="s">
        <v>1</v>
      </c>
      <c r="N167" s="201" t="s">
        <v>40</v>
      </c>
      <c r="O167" s="79"/>
      <c r="P167" s="202">
        <f>O167*H167</f>
        <v>0</v>
      </c>
      <c r="Q167" s="202">
        <v>0</v>
      </c>
      <c r="R167" s="202">
        <f>Q167*H167</f>
        <v>0</v>
      </c>
      <c r="S167" s="202">
        <v>0.01</v>
      </c>
      <c r="T167" s="203">
        <f>S167*H167</f>
        <v>12.188969999999999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4" t="s">
        <v>184</v>
      </c>
      <c r="AT167" s="204" t="s">
        <v>180</v>
      </c>
      <c r="AU167" s="204" t="s">
        <v>155</v>
      </c>
      <c r="AY167" s="16" t="s">
        <v>177</v>
      </c>
      <c r="BE167" s="205">
        <f>IF(N167="základná",J167,0)</f>
        <v>0</v>
      </c>
      <c r="BF167" s="205">
        <f>IF(N167="znížená",J167,0)</f>
        <v>0</v>
      </c>
      <c r="BG167" s="205">
        <f>IF(N167="zákl. prenesená",J167,0)</f>
        <v>0</v>
      </c>
      <c r="BH167" s="205">
        <f>IF(N167="zníž. prenesená",J167,0)</f>
        <v>0</v>
      </c>
      <c r="BI167" s="205">
        <f>IF(N167="nulová",J167,0)</f>
        <v>0</v>
      </c>
      <c r="BJ167" s="16" t="s">
        <v>155</v>
      </c>
      <c r="BK167" s="206">
        <f>ROUND(I167*H167,3)</f>
        <v>0</v>
      </c>
      <c r="BL167" s="16" t="s">
        <v>184</v>
      </c>
      <c r="BM167" s="204" t="s">
        <v>267</v>
      </c>
    </row>
    <row r="168" s="2" customFormat="1" ht="37.8" customHeight="1">
      <c r="A168" s="35"/>
      <c r="B168" s="157"/>
      <c r="C168" s="193" t="s">
        <v>268</v>
      </c>
      <c r="D168" s="193" t="s">
        <v>180</v>
      </c>
      <c r="E168" s="194" t="s">
        <v>269</v>
      </c>
      <c r="F168" s="195" t="s">
        <v>270</v>
      </c>
      <c r="G168" s="196" t="s">
        <v>183</v>
      </c>
      <c r="H168" s="197">
        <v>1701.239</v>
      </c>
      <c r="I168" s="198"/>
      <c r="J168" s="197">
        <f>ROUND(I168*H168,3)</f>
        <v>0</v>
      </c>
      <c r="K168" s="199"/>
      <c r="L168" s="36"/>
      <c r="M168" s="200" t="s">
        <v>1</v>
      </c>
      <c r="N168" s="201" t="s">
        <v>40</v>
      </c>
      <c r="O168" s="79"/>
      <c r="P168" s="202">
        <f>O168*H168</f>
        <v>0</v>
      </c>
      <c r="Q168" s="202">
        <v>0</v>
      </c>
      <c r="R168" s="202">
        <f>Q168*H168</f>
        <v>0</v>
      </c>
      <c r="S168" s="202">
        <v>0.01</v>
      </c>
      <c r="T168" s="203">
        <f>S168*H168</f>
        <v>17.01239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4" t="s">
        <v>184</v>
      </c>
      <c r="AT168" s="204" t="s">
        <v>180</v>
      </c>
      <c r="AU168" s="204" t="s">
        <v>155</v>
      </c>
      <c r="AY168" s="16" t="s">
        <v>177</v>
      </c>
      <c r="BE168" s="205">
        <f>IF(N168="základná",J168,0)</f>
        <v>0</v>
      </c>
      <c r="BF168" s="205">
        <f>IF(N168="znížená",J168,0)</f>
        <v>0</v>
      </c>
      <c r="BG168" s="205">
        <f>IF(N168="zákl. prenesená",J168,0)</f>
        <v>0</v>
      </c>
      <c r="BH168" s="205">
        <f>IF(N168="zníž. prenesená",J168,0)</f>
        <v>0</v>
      </c>
      <c r="BI168" s="205">
        <f>IF(N168="nulová",J168,0)</f>
        <v>0</v>
      </c>
      <c r="BJ168" s="16" t="s">
        <v>155</v>
      </c>
      <c r="BK168" s="206">
        <f>ROUND(I168*H168,3)</f>
        <v>0</v>
      </c>
      <c r="BL168" s="16" t="s">
        <v>184</v>
      </c>
      <c r="BM168" s="204" t="s">
        <v>271</v>
      </c>
    </row>
    <row r="169" s="2" customFormat="1" ht="24.15" customHeight="1">
      <c r="A169" s="35"/>
      <c r="B169" s="157"/>
      <c r="C169" s="193" t="s">
        <v>272</v>
      </c>
      <c r="D169" s="193" t="s">
        <v>180</v>
      </c>
      <c r="E169" s="194" t="s">
        <v>273</v>
      </c>
      <c r="F169" s="195" t="s">
        <v>274</v>
      </c>
      <c r="G169" s="196" t="s">
        <v>183</v>
      </c>
      <c r="H169" s="197">
        <v>201.053</v>
      </c>
      <c r="I169" s="198"/>
      <c r="J169" s="197">
        <f>ROUND(I169*H169,3)</f>
        <v>0</v>
      </c>
      <c r="K169" s="199"/>
      <c r="L169" s="36"/>
      <c r="M169" s="200" t="s">
        <v>1</v>
      </c>
      <c r="N169" s="201" t="s">
        <v>40</v>
      </c>
      <c r="O169" s="79"/>
      <c r="P169" s="202">
        <f>O169*H169</f>
        <v>0</v>
      </c>
      <c r="Q169" s="202">
        <v>0</v>
      </c>
      <c r="R169" s="202">
        <f>Q169*H169</f>
        <v>0</v>
      </c>
      <c r="S169" s="202">
        <v>0.068000000000000005</v>
      </c>
      <c r="T169" s="203">
        <f>S169*H169</f>
        <v>13.671604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4" t="s">
        <v>184</v>
      </c>
      <c r="AT169" s="204" t="s">
        <v>180</v>
      </c>
      <c r="AU169" s="204" t="s">
        <v>155</v>
      </c>
      <c r="AY169" s="16" t="s">
        <v>177</v>
      </c>
      <c r="BE169" s="205">
        <f>IF(N169="základná",J169,0)</f>
        <v>0</v>
      </c>
      <c r="BF169" s="205">
        <f>IF(N169="znížená",J169,0)</f>
        <v>0</v>
      </c>
      <c r="BG169" s="205">
        <f>IF(N169="zákl. prenesená",J169,0)</f>
        <v>0</v>
      </c>
      <c r="BH169" s="205">
        <f>IF(N169="zníž. prenesená",J169,0)</f>
        <v>0</v>
      </c>
      <c r="BI169" s="205">
        <f>IF(N169="nulová",J169,0)</f>
        <v>0</v>
      </c>
      <c r="BJ169" s="16" t="s">
        <v>155</v>
      </c>
      <c r="BK169" s="206">
        <f>ROUND(I169*H169,3)</f>
        <v>0</v>
      </c>
      <c r="BL169" s="16" t="s">
        <v>184</v>
      </c>
      <c r="BM169" s="204" t="s">
        <v>275</v>
      </c>
    </row>
    <row r="170" s="2" customFormat="1" ht="37.8" customHeight="1">
      <c r="A170" s="35"/>
      <c r="B170" s="157"/>
      <c r="C170" s="193" t="s">
        <v>276</v>
      </c>
      <c r="D170" s="193" t="s">
        <v>180</v>
      </c>
      <c r="E170" s="194" t="s">
        <v>277</v>
      </c>
      <c r="F170" s="195" t="s">
        <v>278</v>
      </c>
      <c r="G170" s="196" t="s">
        <v>183</v>
      </c>
      <c r="H170" s="197">
        <v>173.16</v>
      </c>
      <c r="I170" s="198"/>
      <c r="J170" s="197">
        <f>ROUND(I170*H170,3)</f>
        <v>0</v>
      </c>
      <c r="K170" s="199"/>
      <c r="L170" s="36"/>
      <c r="M170" s="200" t="s">
        <v>1</v>
      </c>
      <c r="N170" s="201" t="s">
        <v>40</v>
      </c>
      <c r="O170" s="79"/>
      <c r="P170" s="202">
        <f>O170*H170</f>
        <v>0</v>
      </c>
      <c r="Q170" s="202">
        <v>0</v>
      </c>
      <c r="R170" s="202">
        <f>Q170*H170</f>
        <v>0</v>
      </c>
      <c r="S170" s="202">
        <v>0.068000000000000005</v>
      </c>
      <c r="T170" s="203">
        <f>S170*H170</f>
        <v>11.774880000000001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4" t="s">
        <v>184</v>
      </c>
      <c r="AT170" s="204" t="s">
        <v>180</v>
      </c>
      <c r="AU170" s="204" t="s">
        <v>155</v>
      </c>
      <c r="AY170" s="16" t="s">
        <v>177</v>
      </c>
      <c r="BE170" s="205">
        <f>IF(N170="základná",J170,0)</f>
        <v>0</v>
      </c>
      <c r="BF170" s="205">
        <f>IF(N170="znížená",J170,0)</f>
        <v>0</v>
      </c>
      <c r="BG170" s="205">
        <f>IF(N170="zákl. prenesená",J170,0)</f>
        <v>0</v>
      </c>
      <c r="BH170" s="205">
        <f>IF(N170="zníž. prenesená",J170,0)</f>
        <v>0</v>
      </c>
      <c r="BI170" s="205">
        <f>IF(N170="nulová",J170,0)</f>
        <v>0</v>
      </c>
      <c r="BJ170" s="16" t="s">
        <v>155</v>
      </c>
      <c r="BK170" s="206">
        <f>ROUND(I170*H170,3)</f>
        <v>0</v>
      </c>
      <c r="BL170" s="16" t="s">
        <v>184</v>
      </c>
      <c r="BM170" s="204" t="s">
        <v>279</v>
      </c>
    </row>
    <row r="171" s="2" customFormat="1" ht="21.75" customHeight="1">
      <c r="A171" s="35"/>
      <c r="B171" s="157"/>
      <c r="C171" s="193" t="s">
        <v>280</v>
      </c>
      <c r="D171" s="193" t="s">
        <v>180</v>
      </c>
      <c r="E171" s="194" t="s">
        <v>281</v>
      </c>
      <c r="F171" s="195" t="s">
        <v>282</v>
      </c>
      <c r="G171" s="196" t="s">
        <v>283</v>
      </c>
      <c r="H171" s="197">
        <v>819.65800000000002</v>
      </c>
      <c r="I171" s="198"/>
      <c r="J171" s="197">
        <f>ROUND(I171*H171,3)</f>
        <v>0</v>
      </c>
      <c r="K171" s="199"/>
      <c r="L171" s="36"/>
      <c r="M171" s="200" t="s">
        <v>1</v>
      </c>
      <c r="N171" s="201" t="s">
        <v>40</v>
      </c>
      <c r="O171" s="79"/>
      <c r="P171" s="202">
        <f>O171*H171</f>
        <v>0</v>
      </c>
      <c r="Q171" s="202">
        <v>0</v>
      </c>
      <c r="R171" s="202">
        <f>Q171*H171</f>
        <v>0</v>
      </c>
      <c r="S171" s="202">
        <v>0</v>
      </c>
      <c r="T171" s="203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4" t="s">
        <v>184</v>
      </c>
      <c r="AT171" s="204" t="s">
        <v>180</v>
      </c>
      <c r="AU171" s="204" t="s">
        <v>155</v>
      </c>
      <c r="AY171" s="16" t="s">
        <v>177</v>
      </c>
      <c r="BE171" s="205">
        <f>IF(N171="základná",J171,0)</f>
        <v>0</v>
      </c>
      <c r="BF171" s="205">
        <f>IF(N171="znížená",J171,0)</f>
        <v>0</v>
      </c>
      <c r="BG171" s="205">
        <f>IF(N171="zákl. prenesená",J171,0)</f>
        <v>0</v>
      </c>
      <c r="BH171" s="205">
        <f>IF(N171="zníž. prenesená",J171,0)</f>
        <v>0</v>
      </c>
      <c r="BI171" s="205">
        <f>IF(N171="nulová",J171,0)</f>
        <v>0</v>
      </c>
      <c r="BJ171" s="16" t="s">
        <v>155</v>
      </c>
      <c r="BK171" s="206">
        <f>ROUND(I171*H171,3)</f>
        <v>0</v>
      </c>
      <c r="BL171" s="16" t="s">
        <v>184</v>
      </c>
      <c r="BM171" s="204" t="s">
        <v>284</v>
      </c>
    </row>
    <row r="172" s="2" customFormat="1" ht="24.15" customHeight="1">
      <c r="A172" s="35"/>
      <c r="B172" s="157"/>
      <c r="C172" s="193" t="s">
        <v>285</v>
      </c>
      <c r="D172" s="193" t="s">
        <v>180</v>
      </c>
      <c r="E172" s="194" t="s">
        <v>286</v>
      </c>
      <c r="F172" s="195" t="s">
        <v>287</v>
      </c>
      <c r="G172" s="196" t="s">
        <v>283</v>
      </c>
      <c r="H172" s="197">
        <v>8196.5799999999999</v>
      </c>
      <c r="I172" s="198"/>
      <c r="J172" s="197">
        <f>ROUND(I172*H172,3)</f>
        <v>0</v>
      </c>
      <c r="K172" s="199"/>
      <c r="L172" s="36"/>
      <c r="M172" s="200" t="s">
        <v>1</v>
      </c>
      <c r="N172" s="201" t="s">
        <v>40</v>
      </c>
      <c r="O172" s="79"/>
      <c r="P172" s="202">
        <f>O172*H172</f>
        <v>0</v>
      </c>
      <c r="Q172" s="202">
        <v>0</v>
      </c>
      <c r="R172" s="202">
        <f>Q172*H172</f>
        <v>0</v>
      </c>
      <c r="S172" s="202">
        <v>0</v>
      </c>
      <c r="T172" s="203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4" t="s">
        <v>184</v>
      </c>
      <c r="AT172" s="204" t="s">
        <v>180</v>
      </c>
      <c r="AU172" s="204" t="s">
        <v>155</v>
      </c>
      <c r="AY172" s="16" t="s">
        <v>177</v>
      </c>
      <c r="BE172" s="205">
        <f>IF(N172="základná",J172,0)</f>
        <v>0</v>
      </c>
      <c r="BF172" s="205">
        <f>IF(N172="znížená",J172,0)</f>
        <v>0</v>
      </c>
      <c r="BG172" s="205">
        <f>IF(N172="zákl. prenesená",J172,0)</f>
        <v>0</v>
      </c>
      <c r="BH172" s="205">
        <f>IF(N172="zníž. prenesená",J172,0)</f>
        <v>0</v>
      </c>
      <c r="BI172" s="205">
        <f>IF(N172="nulová",J172,0)</f>
        <v>0</v>
      </c>
      <c r="BJ172" s="16" t="s">
        <v>155</v>
      </c>
      <c r="BK172" s="206">
        <f>ROUND(I172*H172,3)</f>
        <v>0</v>
      </c>
      <c r="BL172" s="16" t="s">
        <v>184</v>
      </c>
      <c r="BM172" s="204" t="s">
        <v>288</v>
      </c>
    </row>
    <row r="173" s="2" customFormat="1" ht="24.15" customHeight="1">
      <c r="A173" s="35"/>
      <c r="B173" s="157"/>
      <c r="C173" s="193" t="s">
        <v>289</v>
      </c>
      <c r="D173" s="193" t="s">
        <v>180</v>
      </c>
      <c r="E173" s="194" t="s">
        <v>290</v>
      </c>
      <c r="F173" s="195" t="s">
        <v>291</v>
      </c>
      <c r="G173" s="196" t="s">
        <v>283</v>
      </c>
      <c r="H173" s="197">
        <v>819.65800000000002</v>
      </c>
      <c r="I173" s="198"/>
      <c r="J173" s="197">
        <f>ROUND(I173*H173,3)</f>
        <v>0</v>
      </c>
      <c r="K173" s="199"/>
      <c r="L173" s="36"/>
      <c r="M173" s="200" t="s">
        <v>1</v>
      </c>
      <c r="N173" s="201" t="s">
        <v>40</v>
      </c>
      <c r="O173" s="79"/>
      <c r="P173" s="202">
        <f>O173*H173</f>
        <v>0</v>
      </c>
      <c r="Q173" s="202">
        <v>0</v>
      </c>
      <c r="R173" s="202">
        <f>Q173*H173</f>
        <v>0</v>
      </c>
      <c r="S173" s="202">
        <v>0</v>
      </c>
      <c r="T173" s="203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4" t="s">
        <v>184</v>
      </c>
      <c r="AT173" s="204" t="s">
        <v>180</v>
      </c>
      <c r="AU173" s="204" t="s">
        <v>155</v>
      </c>
      <c r="AY173" s="16" t="s">
        <v>177</v>
      </c>
      <c r="BE173" s="205">
        <f>IF(N173="základná",J173,0)</f>
        <v>0</v>
      </c>
      <c r="BF173" s="205">
        <f>IF(N173="znížená",J173,0)</f>
        <v>0</v>
      </c>
      <c r="BG173" s="205">
        <f>IF(N173="zákl. prenesená",J173,0)</f>
        <v>0</v>
      </c>
      <c r="BH173" s="205">
        <f>IF(N173="zníž. prenesená",J173,0)</f>
        <v>0</v>
      </c>
      <c r="BI173" s="205">
        <f>IF(N173="nulová",J173,0)</f>
        <v>0</v>
      </c>
      <c r="BJ173" s="16" t="s">
        <v>155</v>
      </c>
      <c r="BK173" s="206">
        <f>ROUND(I173*H173,3)</f>
        <v>0</v>
      </c>
      <c r="BL173" s="16" t="s">
        <v>184</v>
      </c>
      <c r="BM173" s="204" t="s">
        <v>292</v>
      </c>
    </row>
    <row r="174" s="2" customFormat="1" ht="24.15" customHeight="1">
      <c r="A174" s="35"/>
      <c r="B174" s="157"/>
      <c r="C174" s="193" t="s">
        <v>293</v>
      </c>
      <c r="D174" s="193" t="s">
        <v>180</v>
      </c>
      <c r="E174" s="194" t="s">
        <v>294</v>
      </c>
      <c r="F174" s="195" t="s">
        <v>295</v>
      </c>
      <c r="G174" s="196" t="s">
        <v>283</v>
      </c>
      <c r="H174" s="197">
        <v>819.65800000000002</v>
      </c>
      <c r="I174" s="198"/>
      <c r="J174" s="197">
        <f>ROUND(I174*H174,3)</f>
        <v>0</v>
      </c>
      <c r="K174" s="199"/>
      <c r="L174" s="36"/>
      <c r="M174" s="200" t="s">
        <v>1</v>
      </c>
      <c r="N174" s="201" t="s">
        <v>40</v>
      </c>
      <c r="O174" s="79"/>
      <c r="P174" s="202">
        <f>O174*H174</f>
        <v>0</v>
      </c>
      <c r="Q174" s="202">
        <v>0</v>
      </c>
      <c r="R174" s="202">
        <f>Q174*H174</f>
        <v>0</v>
      </c>
      <c r="S174" s="202">
        <v>0</v>
      </c>
      <c r="T174" s="203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4" t="s">
        <v>184</v>
      </c>
      <c r="AT174" s="204" t="s">
        <v>180</v>
      </c>
      <c r="AU174" s="204" t="s">
        <v>155</v>
      </c>
      <c r="AY174" s="16" t="s">
        <v>177</v>
      </c>
      <c r="BE174" s="205">
        <f>IF(N174="základná",J174,0)</f>
        <v>0</v>
      </c>
      <c r="BF174" s="205">
        <f>IF(N174="znížená",J174,0)</f>
        <v>0</v>
      </c>
      <c r="BG174" s="205">
        <f>IF(N174="zákl. prenesená",J174,0)</f>
        <v>0</v>
      </c>
      <c r="BH174" s="205">
        <f>IF(N174="zníž. prenesená",J174,0)</f>
        <v>0</v>
      </c>
      <c r="BI174" s="205">
        <f>IF(N174="nulová",J174,0)</f>
        <v>0</v>
      </c>
      <c r="BJ174" s="16" t="s">
        <v>155</v>
      </c>
      <c r="BK174" s="206">
        <f>ROUND(I174*H174,3)</f>
        <v>0</v>
      </c>
      <c r="BL174" s="16" t="s">
        <v>184</v>
      </c>
      <c r="BM174" s="204" t="s">
        <v>296</v>
      </c>
    </row>
    <row r="175" s="2" customFormat="1" ht="24.15" customHeight="1">
      <c r="A175" s="35"/>
      <c r="B175" s="157"/>
      <c r="C175" s="193" t="s">
        <v>297</v>
      </c>
      <c r="D175" s="193" t="s">
        <v>180</v>
      </c>
      <c r="E175" s="194" t="s">
        <v>298</v>
      </c>
      <c r="F175" s="195" t="s">
        <v>299</v>
      </c>
      <c r="G175" s="196" t="s">
        <v>283</v>
      </c>
      <c r="H175" s="197">
        <v>819.65800000000002</v>
      </c>
      <c r="I175" s="198"/>
      <c r="J175" s="197">
        <f>ROUND(I175*H175,3)</f>
        <v>0</v>
      </c>
      <c r="K175" s="199"/>
      <c r="L175" s="36"/>
      <c r="M175" s="200" t="s">
        <v>1</v>
      </c>
      <c r="N175" s="201" t="s">
        <v>40</v>
      </c>
      <c r="O175" s="79"/>
      <c r="P175" s="202">
        <f>O175*H175</f>
        <v>0</v>
      </c>
      <c r="Q175" s="202">
        <v>0</v>
      </c>
      <c r="R175" s="202">
        <f>Q175*H175</f>
        <v>0</v>
      </c>
      <c r="S175" s="202">
        <v>0</v>
      </c>
      <c r="T175" s="203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4" t="s">
        <v>184</v>
      </c>
      <c r="AT175" s="204" t="s">
        <v>180</v>
      </c>
      <c r="AU175" s="204" t="s">
        <v>155</v>
      </c>
      <c r="AY175" s="16" t="s">
        <v>177</v>
      </c>
      <c r="BE175" s="205">
        <f>IF(N175="základná",J175,0)</f>
        <v>0</v>
      </c>
      <c r="BF175" s="205">
        <f>IF(N175="znížená",J175,0)</f>
        <v>0</v>
      </c>
      <c r="BG175" s="205">
        <f>IF(N175="zákl. prenesená",J175,0)</f>
        <v>0</v>
      </c>
      <c r="BH175" s="205">
        <f>IF(N175="zníž. prenesená",J175,0)</f>
        <v>0</v>
      </c>
      <c r="BI175" s="205">
        <f>IF(N175="nulová",J175,0)</f>
        <v>0</v>
      </c>
      <c r="BJ175" s="16" t="s">
        <v>155</v>
      </c>
      <c r="BK175" s="206">
        <f>ROUND(I175*H175,3)</f>
        <v>0</v>
      </c>
      <c r="BL175" s="16" t="s">
        <v>184</v>
      </c>
      <c r="BM175" s="204" t="s">
        <v>300</v>
      </c>
    </row>
    <row r="176" s="2" customFormat="1" ht="24.15" customHeight="1">
      <c r="A176" s="35"/>
      <c r="B176" s="157"/>
      <c r="C176" s="193" t="s">
        <v>301</v>
      </c>
      <c r="D176" s="193" t="s">
        <v>180</v>
      </c>
      <c r="E176" s="194" t="s">
        <v>302</v>
      </c>
      <c r="F176" s="195" t="s">
        <v>303</v>
      </c>
      <c r="G176" s="196" t="s">
        <v>258</v>
      </c>
      <c r="H176" s="197">
        <v>1</v>
      </c>
      <c r="I176" s="198"/>
      <c r="J176" s="197">
        <f>ROUND(I176*H176,3)</f>
        <v>0</v>
      </c>
      <c r="K176" s="199"/>
      <c r="L176" s="36"/>
      <c r="M176" s="200" t="s">
        <v>1</v>
      </c>
      <c r="N176" s="201" t="s">
        <v>40</v>
      </c>
      <c r="O176" s="79"/>
      <c r="P176" s="202">
        <f>O176*H176</f>
        <v>0</v>
      </c>
      <c r="Q176" s="202">
        <v>0</v>
      </c>
      <c r="R176" s="202">
        <f>Q176*H176</f>
        <v>0</v>
      </c>
      <c r="S176" s="202">
        <v>0</v>
      </c>
      <c r="T176" s="203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4" t="s">
        <v>184</v>
      </c>
      <c r="AT176" s="204" t="s">
        <v>180</v>
      </c>
      <c r="AU176" s="204" t="s">
        <v>155</v>
      </c>
      <c r="AY176" s="16" t="s">
        <v>177</v>
      </c>
      <c r="BE176" s="205">
        <f>IF(N176="základná",J176,0)</f>
        <v>0</v>
      </c>
      <c r="BF176" s="205">
        <f>IF(N176="znížená",J176,0)</f>
        <v>0</v>
      </c>
      <c r="BG176" s="205">
        <f>IF(N176="zákl. prenesená",J176,0)</f>
        <v>0</v>
      </c>
      <c r="BH176" s="205">
        <f>IF(N176="zníž. prenesená",J176,0)</f>
        <v>0</v>
      </c>
      <c r="BI176" s="205">
        <f>IF(N176="nulová",J176,0)</f>
        <v>0</v>
      </c>
      <c r="BJ176" s="16" t="s">
        <v>155</v>
      </c>
      <c r="BK176" s="206">
        <f>ROUND(I176*H176,3)</f>
        <v>0</v>
      </c>
      <c r="BL176" s="16" t="s">
        <v>184</v>
      </c>
      <c r="BM176" s="204" t="s">
        <v>304</v>
      </c>
    </row>
    <row r="177" s="12" customFormat="1" ht="25.92" customHeight="1">
      <c r="A177" s="12"/>
      <c r="B177" s="180"/>
      <c r="C177" s="12"/>
      <c r="D177" s="181" t="s">
        <v>73</v>
      </c>
      <c r="E177" s="182" t="s">
        <v>305</v>
      </c>
      <c r="F177" s="182" t="s">
        <v>306</v>
      </c>
      <c r="G177" s="12"/>
      <c r="H177" s="12"/>
      <c r="I177" s="183"/>
      <c r="J177" s="184">
        <f>BK177</f>
        <v>0</v>
      </c>
      <c r="K177" s="12"/>
      <c r="L177" s="180"/>
      <c r="M177" s="185"/>
      <c r="N177" s="186"/>
      <c r="O177" s="186"/>
      <c r="P177" s="187">
        <f>P178+P185+P187+P191+P193+P196+P199+P204+P208+P210+P213</f>
        <v>0</v>
      </c>
      <c r="Q177" s="186"/>
      <c r="R177" s="187">
        <f>R178+R185+R187+R191+R193+R196+R199+R204+R208+R210+R213</f>
        <v>1.6019309399999999</v>
      </c>
      <c r="S177" s="186"/>
      <c r="T177" s="188">
        <f>T178+T185+T187+T191+T193+T196+T199+T204+T208+T210+T213</f>
        <v>165.05685840000001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181" t="s">
        <v>155</v>
      </c>
      <c r="AT177" s="189" t="s">
        <v>73</v>
      </c>
      <c r="AU177" s="189" t="s">
        <v>74</v>
      </c>
      <c r="AY177" s="181" t="s">
        <v>177</v>
      </c>
      <c r="BK177" s="190">
        <f>BK178+BK185+BK187+BK191+BK193+BK196+BK199+BK204+BK208+BK210+BK213</f>
        <v>0</v>
      </c>
    </row>
    <row r="178" s="12" customFormat="1" ht="22.8" customHeight="1">
      <c r="A178" s="12"/>
      <c r="B178" s="180"/>
      <c r="C178" s="12"/>
      <c r="D178" s="181" t="s">
        <v>73</v>
      </c>
      <c r="E178" s="191" t="s">
        <v>307</v>
      </c>
      <c r="F178" s="191" t="s">
        <v>308</v>
      </c>
      <c r="G178" s="12"/>
      <c r="H178" s="12"/>
      <c r="I178" s="183"/>
      <c r="J178" s="192">
        <f>BK178</f>
        <v>0</v>
      </c>
      <c r="K178" s="12"/>
      <c r="L178" s="180"/>
      <c r="M178" s="185"/>
      <c r="N178" s="186"/>
      <c r="O178" s="186"/>
      <c r="P178" s="187">
        <f>SUM(P179:P184)</f>
        <v>0</v>
      </c>
      <c r="Q178" s="186"/>
      <c r="R178" s="187">
        <f>SUM(R179:R184)</f>
        <v>0</v>
      </c>
      <c r="S178" s="186"/>
      <c r="T178" s="188">
        <f>SUM(T179:T184)</f>
        <v>0.50807000000000002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181" t="s">
        <v>155</v>
      </c>
      <c r="AT178" s="189" t="s">
        <v>73</v>
      </c>
      <c r="AU178" s="189" t="s">
        <v>82</v>
      </c>
      <c r="AY178" s="181" t="s">
        <v>177</v>
      </c>
      <c r="BK178" s="190">
        <f>SUM(BK179:BK184)</f>
        <v>0</v>
      </c>
    </row>
    <row r="179" s="2" customFormat="1" ht="24.15" customHeight="1">
      <c r="A179" s="35"/>
      <c r="B179" s="157"/>
      <c r="C179" s="193" t="s">
        <v>309</v>
      </c>
      <c r="D179" s="193" t="s">
        <v>180</v>
      </c>
      <c r="E179" s="194" t="s">
        <v>310</v>
      </c>
      <c r="F179" s="195" t="s">
        <v>311</v>
      </c>
      <c r="G179" s="196" t="s">
        <v>312</v>
      </c>
      <c r="H179" s="197">
        <v>11</v>
      </c>
      <c r="I179" s="198"/>
      <c r="J179" s="197">
        <f>ROUND(I179*H179,3)</f>
        <v>0</v>
      </c>
      <c r="K179" s="199"/>
      <c r="L179" s="36"/>
      <c r="M179" s="200" t="s">
        <v>1</v>
      </c>
      <c r="N179" s="201" t="s">
        <v>40</v>
      </c>
      <c r="O179" s="79"/>
      <c r="P179" s="202">
        <f>O179*H179</f>
        <v>0</v>
      </c>
      <c r="Q179" s="202">
        <v>0</v>
      </c>
      <c r="R179" s="202">
        <f>Q179*H179</f>
        <v>0</v>
      </c>
      <c r="S179" s="202">
        <v>0.01933</v>
      </c>
      <c r="T179" s="203">
        <f>S179*H179</f>
        <v>0.21262999999999999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4" t="s">
        <v>235</v>
      </c>
      <c r="AT179" s="204" t="s">
        <v>180</v>
      </c>
      <c r="AU179" s="204" t="s">
        <v>155</v>
      </c>
      <c r="AY179" s="16" t="s">
        <v>177</v>
      </c>
      <c r="BE179" s="205">
        <f>IF(N179="základná",J179,0)</f>
        <v>0</v>
      </c>
      <c r="BF179" s="205">
        <f>IF(N179="znížená",J179,0)</f>
        <v>0</v>
      </c>
      <c r="BG179" s="205">
        <f>IF(N179="zákl. prenesená",J179,0)</f>
        <v>0</v>
      </c>
      <c r="BH179" s="205">
        <f>IF(N179="zníž. prenesená",J179,0)</f>
        <v>0</v>
      </c>
      <c r="BI179" s="205">
        <f>IF(N179="nulová",J179,0)</f>
        <v>0</v>
      </c>
      <c r="BJ179" s="16" t="s">
        <v>155</v>
      </c>
      <c r="BK179" s="206">
        <f>ROUND(I179*H179,3)</f>
        <v>0</v>
      </c>
      <c r="BL179" s="16" t="s">
        <v>235</v>
      </c>
      <c r="BM179" s="204" t="s">
        <v>313</v>
      </c>
    </row>
    <row r="180" s="2" customFormat="1" ht="24.15" customHeight="1">
      <c r="A180" s="35"/>
      <c r="B180" s="157"/>
      <c r="C180" s="193" t="s">
        <v>314</v>
      </c>
      <c r="D180" s="193" t="s">
        <v>180</v>
      </c>
      <c r="E180" s="194" t="s">
        <v>315</v>
      </c>
      <c r="F180" s="195" t="s">
        <v>316</v>
      </c>
      <c r="G180" s="196" t="s">
        <v>312</v>
      </c>
      <c r="H180" s="197">
        <v>7</v>
      </c>
      <c r="I180" s="198"/>
      <c r="J180" s="197">
        <f>ROUND(I180*H180,3)</f>
        <v>0</v>
      </c>
      <c r="K180" s="199"/>
      <c r="L180" s="36"/>
      <c r="M180" s="200" t="s">
        <v>1</v>
      </c>
      <c r="N180" s="201" t="s">
        <v>40</v>
      </c>
      <c r="O180" s="79"/>
      <c r="P180" s="202">
        <f>O180*H180</f>
        <v>0</v>
      </c>
      <c r="Q180" s="202">
        <v>0</v>
      </c>
      <c r="R180" s="202">
        <f>Q180*H180</f>
        <v>0</v>
      </c>
      <c r="S180" s="202">
        <v>0.0172</v>
      </c>
      <c r="T180" s="203">
        <f>S180*H180</f>
        <v>0.12040000000000001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4" t="s">
        <v>235</v>
      </c>
      <c r="AT180" s="204" t="s">
        <v>180</v>
      </c>
      <c r="AU180" s="204" t="s">
        <v>155</v>
      </c>
      <c r="AY180" s="16" t="s">
        <v>177</v>
      </c>
      <c r="BE180" s="205">
        <f>IF(N180="základná",J180,0)</f>
        <v>0</v>
      </c>
      <c r="BF180" s="205">
        <f>IF(N180="znížená",J180,0)</f>
        <v>0</v>
      </c>
      <c r="BG180" s="205">
        <f>IF(N180="zákl. prenesená",J180,0)</f>
        <v>0</v>
      </c>
      <c r="BH180" s="205">
        <f>IF(N180="zníž. prenesená",J180,0)</f>
        <v>0</v>
      </c>
      <c r="BI180" s="205">
        <f>IF(N180="nulová",J180,0)</f>
        <v>0</v>
      </c>
      <c r="BJ180" s="16" t="s">
        <v>155</v>
      </c>
      <c r="BK180" s="206">
        <f>ROUND(I180*H180,3)</f>
        <v>0</v>
      </c>
      <c r="BL180" s="16" t="s">
        <v>235</v>
      </c>
      <c r="BM180" s="204" t="s">
        <v>317</v>
      </c>
    </row>
    <row r="181" s="2" customFormat="1" ht="24.15" customHeight="1">
      <c r="A181" s="35"/>
      <c r="B181" s="157"/>
      <c r="C181" s="193" t="s">
        <v>318</v>
      </c>
      <c r="D181" s="193" t="s">
        <v>180</v>
      </c>
      <c r="E181" s="194" t="s">
        <v>319</v>
      </c>
      <c r="F181" s="195" t="s">
        <v>320</v>
      </c>
      <c r="G181" s="196" t="s">
        <v>312</v>
      </c>
      <c r="H181" s="197">
        <v>7</v>
      </c>
      <c r="I181" s="198"/>
      <c r="J181" s="197">
        <f>ROUND(I181*H181,3)</f>
        <v>0</v>
      </c>
      <c r="K181" s="199"/>
      <c r="L181" s="36"/>
      <c r="M181" s="200" t="s">
        <v>1</v>
      </c>
      <c r="N181" s="201" t="s">
        <v>40</v>
      </c>
      <c r="O181" s="79"/>
      <c r="P181" s="202">
        <f>O181*H181</f>
        <v>0</v>
      </c>
      <c r="Q181" s="202">
        <v>0</v>
      </c>
      <c r="R181" s="202">
        <f>Q181*H181</f>
        <v>0</v>
      </c>
      <c r="S181" s="202">
        <v>0.019460000000000002</v>
      </c>
      <c r="T181" s="203">
        <f>S181*H181</f>
        <v>0.13622000000000001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4" t="s">
        <v>235</v>
      </c>
      <c r="AT181" s="204" t="s">
        <v>180</v>
      </c>
      <c r="AU181" s="204" t="s">
        <v>155</v>
      </c>
      <c r="AY181" s="16" t="s">
        <v>177</v>
      </c>
      <c r="BE181" s="205">
        <f>IF(N181="základná",J181,0)</f>
        <v>0</v>
      </c>
      <c r="BF181" s="205">
        <f>IF(N181="znížená",J181,0)</f>
        <v>0</v>
      </c>
      <c r="BG181" s="205">
        <f>IF(N181="zákl. prenesená",J181,0)</f>
        <v>0</v>
      </c>
      <c r="BH181" s="205">
        <f>IF(N181="zníž. prenesená",J181,0)</f>
        <v>0</v>
      </c>
      <c r="BI181" s="205">
        <f>IF(N181="nulová",J181,0)</f>
        <v>0</v>
      </c>
      <c r="BJ181" s="16" t="s">
        <v>155</v>
      </c>
      <c r="BK181" s="206">
        <f>ROUND(I181*H181,3)</f>
        <v>0</v>
      </c>
      <c r="BL181" s="16" t="s">
        <v>235</v>
      </c>
      <c r="BM181" s="204" t="s">
        <v>321</v>
      </c>
    </row>
    <row r="182" s="2" customFormat="1" ht="33" customHeight="1">
      <c r="A182" s="35"/>
      <c r="B182" s="157"/>
      <c r="C182" s="193" t="s">
        <v>322</v>
      </c>
      <c r="D182" s="193" t="s">
        <v>180</v>
      </c>
      <c r="E182" s="194" t="s">
        <v>323</v>
      </c>
      <c r="F182" s="195" t="s">
        <v>324</v>
      </c>
      <c r="G182" s="196" t="s">
        <v>312</v>
      </c>
      <c r="H182" s="197">
        <v>1</v>
      </c>
      <c r="I182" s="198"/>
      <c r="J182" s="197">
        <f>ROUND(I182*H182,3)</f>
        <v>0</v>
      </c>
      <c r="K182" s="199"/>
      <c r="L182" s="36"/>
      <c r="M182" s="200" t="s">
        <v>1</v>
      </c>
      <c r="N182" s="201" t="s">
        <v>40</v>
      </c>
      <c r="O182" s="79"/>
      <c r="P182" s="202">
        <f>O182*H182</f>
        <v>0</v>
      </c>
      <c r="Q182" s="202">
        <v>0</v>
      </c>
      <c r="R182" s="202">
        <f>Q182*H182</f>
        <v>0</v>
      </c>
      <c r="S182" s="202">
        <v>0.0091999999999999998</v>
      </c>
      <c r="T182" s="203">
        <f>S182*H182</f>
        <v>0.0091999999999999998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4" t="s">
        <v>235</v>
      </c>
      <c r="AT182" s="204" t="s">
        <v>180</v>
      </c>
      <c r="AU182" s="204" t="s">
        <v>155</v>
      </c>
      <c r="AY182" s="16" t="s">
        <v>177</v>
      </c>
      <c r="BE182" s="205">
        <f>IF(N182="základná",J182,0)</f>
        <v>0</v>
      </c>
      <c r="BF182" s="205">
        <f>IF(N182="znížená",J182,0)</f>
        <v>0</v>
      </c>
      <c r="BG182" s="205">
        <f>IF(N182="zákl. prenesená",J182,0)</f>
        <v>0</v>
      </c>
      <c r="BH182" s="205">
        <f>IF(N182="zníž. prenesená",J182,0)</f>
        <v>0</v>
      </c>
      <c r="BI182" s="205">
        <f>IF(N182="nulová",J182,0)</f>
        <v>0</v>
      </c>
      <c r="BJ182" s="16" t="s">
        <v>155</v>
      </c>
      <c r="BK182" s="206">
        <f>ROUND(I182*H182,3)</f>
        <v>0</v>
      </c>
      <c r="BL182" s="16" t="s">
        <v>235</v>
      </c>
      <c r="BM182" s="204" t="s">
        <v>325</v>
      </c>
    </row>
    <row r="183" s="2" customFormat="1" ht="21.75" customHeight="1">
      <c r="A183" s="35"/>
      <c r="B183" s="157"/>
      <c r="C183" s="193" t="s">
        <v>326</v>
      </c>
      <c r="D183" s="193" t="s">
        <v>180</v>
      </c>
      <c r="E183" s="194" t="s">
        <v>327</v>
      </c>
      <c r="F183" s="195" t="s">
        <v>328</v>
      </c>
      <c r="G183" s="196" t="s">
        <v>258</v>
      </c>
      <c r="H183" s="197">
        <v>18</v>
      </c>
      <c r="I183" s="198"/>
      <c r="J183" s="197">
        <f>ROUND(I183*H183,3)</f>
        <v>0</v>
      </c>
      <c r="K183" s="199"/>
      <c r="L183" s="36"/>
      <c r="M183" s="200" t="s">
        <v>1</v>
      </c>
      <c r="N183" s="201" t="s">
        <v>40</v>
      </c>
      <c r="O183" s="79"/>
      <c r="P183" s="202">
        <f>O183*H183</f>
        <v>0</v>
      </c>
      <c r="Q183" s="202">
        <v>0</v>
      </c>
      <c r="R183" s="202">
        <f>Q183*H183</f>
        <v>0</v>
      </c>
      <c r="S183" s="202">
        <v>0.00048999999999999998</v>
      </c>
      <c r="T183" s="203">
        <f>S183*H183</f>
        <v>0.0088199999999999997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4" t="s">
        <v>235</v>
      </c>
      <c r="AT183" s="204" t="s">
        <v>180</v>
      </c>
      <c r="AU183" s="204" t="s">
        <v>155</v>
      </c>
      <c r="AY183" s="16" t="s">
        <v>177</v>
      </c>
      <c r="BE183" s="205">
        <f>IF(N183="základná",J183,0)</f>
        <v>0</v>
      </c>
      <c r="BF183" s="205">
        <f>IF(N183="znížená",J183,0)</f>
        <v>0</v>
      </c>
      <c r="BG183" s="205">
        <f>IF(N183="zákl. prenesená",J183,0)</f>
        <v>0</v>
      </c>
      <c r="BH183" s="205">
        <f>IF(N183="zníž. prenesená",J183,0)</f>
        <v>0</v>
      </c>
      <c r="BI183" s="205">
        <f>IF(N183="nulová",J183,0)</f>
        <v>0</v>
      </c>
      <c r="BJ183" s="16" t="s">
        <v>155</v>
      </c>
      <c r="BK183" s="206">
        <f>ROUND(I183*H183,3)</f>
        <v>0</v>
      </c>
      <c r="BL183" s="16" t="s">
        <v>235</v>
      </c>
      <c r="BM183" s="204" t="s">
        <v>329</v>
      </c>
    </row>
    <row r="184" s="2" customFormat="1" ht="24.15" customHeight="1">
      <c r="A184" s="35"/>
      <c r="B184" s="157"/>
      <c r="C184" s="193" t="s">
        <v>330</v>
      </c>
      <c r="D184" s="193" t="s">
        <v>180</v>
      </c>
      <c r="E184" s="194" t="s">
        <v>331</v>
      </c>
      <c r="F184" s="195" t="s">
        <v>332</v>
      </c>
      <c r="G184" s="196" t="s">
        <v>312</v>
      </c>
      <c r="H184" s="197">
        <v>8</v>
      </c>
      <c r="I184" s="198"/>
      <c r="J184" s="197">
        <f>ROUND(I184*H184,3)</f>
        <v>0</v>
      </c>
      <c r="K184" s="199"/>
      <c r="L184" s="36"/>
      <c r="M184" s="200" t="s">
        <v>1</v>
      </c>
      <c r="N184" s="201" t="s">
        <v>40</v>
      </c>
      <c r="O184" s="79"/>
      <c r="P184" s="202">
        <f>O184*H184</f>
        <v>0</v>
      </c>
      <c r="Q184" s="202">
        <v>0</v>
      </c>
      <c r="R184" s="202">
        <f>Q184*H184</f>
        <v>0</v>
      </c>
      <c r="S184" s="202">
        <v>0.0025999999999999999</v>
      </c>
      <c r="T184" s="203">
        <f>S184*H184</f>
        <v>0.020799999999999999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4" t="s">
        <v>235</v>
      </c>
      <c r="AT184" s="204" t="s">
        <v>180</v>
      </c>
      <c r="AU184" s="204" t="s">
        <v>155</v>
      </c>
      <c r="AY184" s="16" t="s">
        <v>177</v>
      </c>
      <c r="BE184" s="205">
        <f>IF(N184="základná",J184,0)</f>
        <v>0</v>
      </c>
      <c r="BF184" s="205">
        <f>IF(N184="znížená",J184,0)</f>
        <v>0</v>
      </c>
      <c r="BG184" s="205">
        <f>IF(N184="zákl. prenesená",J184,0)</f>
        <v>0</v>
      </c>
      <c r="BH184" s="205">
        <f>IF(N184="zníž. prenesená",J184,0)</f>
        <v>0</v>
      </c>
      <c r="BI184" s="205">
        <f>IF(N184="nulová",J184,0)</f>
        <v>0</v>
      </c>
      <c r="BJ184" s="16" t="s">
        <v>155</v>
      </c>
      <c r="BK184" s="206">
        <f>ROUND(I184*H184,3)</f>
        <v>0</v>
      </c>
      <c r="BL184" s="16" t="s">
        <v>235</v>
      </c>
      <c r="BM184" s="204" t="s">
        <v>333</v>
      </c>
    </row>
    <row r="185" s="12" customFormat="1" ht="22.8" customHeight="1">
      <c r="A185" s="12"/>
      <c r="B185" s="180"/>
      <c r="C185" s="12"/>
      <c r="D185" s="181" t="s">
        <v>73</v>
      </c>
      <c r="E185" s="191" t="s">
        <v>334</v>
      </c>
      <c r="F185" s="191" t="s">
        <v>335</v>
      </c>
      <c r="G185" s="12"/>
      <c r="H185" s="12"/>
      <c r="I185" s="183"/>
      <c r="J185" s="192">
        <f>BK185</f>
        <v>0</v>
      </c>
      <c r="K185" s="12"/>
      <c r="L185" s="180"/>
      <c r="M185" s="185"/>
      <c r="N185" s="186"/>
      <c r="O185" s="186"/>
      <c r="P185" s="187">
        <f>P186</f>
        <v>0</v>
      </c>
      <c r="Q185" s="186"/>
      <c r="R185" s="187">
        <f>R186</f>
        <v>0.024</v>
      </c>
      <c r="S185" s="186"/>
      <c r="T185" s="188">
        <f>T186</f>
        <v>2.1280000000000001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81" t="s">
        <v>155</v>
      </c>
      <c r="AT185" s="189" t="s">
        <v>73</v>
      </c>
      <c r="AU185" s="189" t="s">
        <v>82</v>
      </c>
      <c r="AY185" s="181" t="s">
        <v>177</v>
      </c>
      <c r="BK185" s="190">
        <f>BK186</f>
        <v>0</v>
      </c>
    </row>
    <row r="186" s="2" customFormat="1" ht="24.15" customHeight="1">
      <c r="A186" s="35"/>
      <c r="B186" s="157"/>
      <c r="C186" s="193" t="s">
        <v>336</v>
      </c>
      <c r="D186" s="193" t="s">
        <v>180</v>
      </c>
      <c r="E186" s="194" t="s">
        <v>337</v>
      </c>
      <c r="F186" s="195" t="s">
        <v>338</v>
      </c>
      <c r="G186" s="196" t="s">
        <v>253</v>
      </c>
      <c r="H186" s="197">
        <v>400</v>
      </c>
      <c r="I186" s="198"/>
      <c r="J186" s="197">
        <f>ROUND(I186*H186,3)</f>
        <v>0</v>
      </c>
      <c r="K186" s="199"/>
      <c r="L186" s="36"/>
      <c r="M186" s="200" t="s">
        <v>1</v>
      </c>
      <c r="N186" s="201" t="s">
        <v>40</v>
      </c>
      <c r="O186" s="79"/>
      <c r="P186" s="202">
        <f>O186*H186</f>
        <v>0</v>
      </c>
      <c r="Q186" s="202">
        <v>6.0000000000000002E-05</v>
      </c>
      <c r="R186" s="202">
        <f>Q186*H186</f>
        <v>0.024</v>
      </c>
      <c r="S186" s="202">
        <v>0.0053200000000000001</v>
      </c>
      <c r="T186" s="203">
        <f>S186*H186</f>
        <v>2.1280000000000001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4" t="s">
        <v>235</v>
      </c>
      <c r="AT186" s="204" t="s">
        <v>180</v>
      </c>
      <c r="AU186" s="204" t="s">
        <v>155</v>
      </c>
      <c r="AY186" s="16" t="s">
        <v>177</v>
      </c>
      <c r="BE186" s="205">
        <f>IF(N186="základná",J186,0)</f>
        <v>0</v>
      </c>
      <c r="BF186" s="205">
        <f>IF(N186="znížená",J186,0)</f>
        <v>0</v>
      </c>
      <c r="BG186" s="205">
        <f>IF(N186="zákl. prenesená",J186,0)</f>
        <v>0</v>
      </c>
      <c r="BH186" s="205">
        <f>IF(N186="zníž. prenesená",J186,0)</f>
        <v>0</v>
      </c>
      <c r="BI186" s="205">
        <f>IF(N186="nulová",J186,0)</f>
        <v>0</v>
      </c>
      <c r="BJ186" s="16" t="s">
        <v>155</v>
      </c>
      <c r="BK186" s="206">
        <f>ROUND(I186*H186,3)</f>
        <v>0</v>
      </c>
      <c r="BL186" s="16" t="s">
        <v>235</v>
      </c>
      <c r="BM186" s="204" t="s">
        <v>339</v>
      </c>
    </row>
    <row r="187" s="12" customFormat="1" ht="22.8" customHeight="1">
      <c r="A187" s="12"/>
      <c r="B187" s="180"/>
      <c r="C187" s="12"/>
      <c r="D187" s="181" t="s">
        <v>73</v>
      </c>
      <c r="E187" s="191" t="s">
        <v>340</v>
      </c>
      <c r="F187" s="191" t="s">
        <v>341</v>
      </c>
      <c r="G187" s="12"/>
      <c r="H187" s="12"/>
      <c r="I187" s="183"/>
      <c r="J187" s="192">
        <f>BK187</f>
        <v>0</v>
      </c>
      <c r="K187" s="12"/>
      <c r="L187" s="180"/>
      <c r="M187" s="185"/>
      <c r="N187" s="186"/>
      <c r="O187" s="186"/>
      <c r="P187" s="187">
        <f>SUM(P188:P190)</f>
        <v>0</v>
      </c>
      <c r="Q187" s="186"/>
      <c r="R187" s="187">
        <f>SUM(R188:R190)</f>
        <v>0.0072800000000000009</v>
      </c>
      <c r="S187" s="186"/>
      <c r="T187" s="188">
        <f>SUM(T188:T190)</f>
        <v>2.9117700000000002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181" t="s">
        <v>155</v>
      </c>
      <c r="AT187" s="189" t="s">
        <v>73</v>
      </c>
      <c r="AU187" s="189" t="s">
        <v>82</v>
      </c>
      <c r="AY187" s="181" t="s">
        <v>177</v>
      </c>
      <c r="BK187" s="190">
        <f>SUM(BK188:BK190)</f>
        <v>0</v>
      </c>
    </row>
    <row r="188" s="2" customFormat="1" ht="24.15" customHeight="1">
      <c r="A188" s="35"/>
      <c r="B188" s="157"/>
      <c r="C188" s="193" t="s">
        <v>342</v>
      </c>
      <c r="D188" s="193" t="s">
        <v>180</v>
      </c>
      <c r="E188" s="194" t="s">
        <v>343</v>
      </c>
      <c r="F188" s="195" t="s">
        <v>344</v>
      </c>
      <c r="G188" s="196" t="s">
        <v>258</v>
      </c>
      <c r="H188" s="197">
        <v>4</v>
      </c>
      <c r="I188" s="198"/>
      <c r="J188" s="197">
        <f>ROUND(I188*H188,3)</f>
        <v>0</v>
      </c>
      <c r="K188" s="199"/>
      <c r="L188" s="36"/>
      <c r="M188" s="200" t="s">
        <v>1</v>
      </c>
      <c r="N188" s="201" t="s">
        <v>40</v>
      </c>
      <c r="O188" s="79"/>
      <c r="P188" s="202">
        <f>O188*H188</f>
        <v>0</v>
      </c>
      <c r="Q188" s="202">
        <v>8.0000000000000007E-05</v>
      </c>
      <c r="R188" s="202">
        <f>Q188*H188</f>
        <v>0.00032000000000000003</v>
      </c>
      <c r="S188" s="202">
        <v>0.024930000000000001</v>
      </c>
      <c r="T188" s="203">
        <f>S188*H188</f>
        <v>0.099720000000000003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4" t="s">
        <v>235</v>
      </c>
      <c r="AT188" s="204" t="s">
        <v>180</v>
      </c>
      <c r="AU188" s="204" t="s">
        <v>155</v>
      </c>
      <c r="AY188" s="16" t="s">
        <v>177</v>
      </c>
      <c r="BE188" s="205">
        <f>IF(N188="základná",J188,0)</f>
        <v>0</v>
      </c>
      <c r="BF188" s="205">
        <f>IF(N188="znížená",J188,0)</f>
        <v>0</v>
      </c>
      <c r="BG188" s="205">
        <f>IF(N188="zákl. prenesená",J188,0)</f>
        <v>0</v>
      </c>
      <c r="BH188" s="205">
        <f>IF(N188="zníž. prenesená",J188,0)</f>
        <v>0</v>
      </c>
      <c r="BI188" s="205">
        <f>IF(N188="nulová",J188,0)</f>
        <v>0</v>
      </c>
      <c r="BJ188" s="16" t="s">
        <v>155</v>
      </c>
      <c r="BK188" s="206">
        <f>ROUND(I188*H188,3)</f>
        <v>0</v>
      </c>
      <c r="BL188" s="16" t="s">
        <v>235</v>
      </c>
      <c r="BM188" s="204" t="s">
        <v>345</v>
      </c>
    </row>
    <row r="189" s="2" customFormat="1" ht="33" customHeight="1">
      <c r="A189" s="35"/>
      <c r="B189" s="157"/>
      <c r="C189" s="193" t="s">
        <v>346</v>
      </c>
      <c r="D189" s="193" t="s">
        <v>180</v>
      </c>
      <c r="E189" s="194" t="s">
        <v>347</v>
      </c>
      <c r="F189" s="195" t="s">
        <v>348</v>
      </c>
      <c r="G189" s="196" t="s">
        <v>258</v>
      </c>
      <c r="H189" s="197">
        <v>39</v>
      </c>
      <c r="I189" s="198"/>
      <c r="J189" s="197">
        <f>ROUND(I189*H189,3)</f>
        <v>0</v>
      </c>
      <c r="K189" s="199"/>
      <c r="L189" s="36"/>
      <c r="M189" s="200" t="s">
        <v>1</v>
      </c>
      <c r="N189" s="201" t="s">
        <v>40</v>
      </c>
      <c r="O189" s="79"/>
      <c r="P189" s="202">
        <f>O189*H189</f>
        <v>0</v>
      </c>
      <c r="Q189" s="202">
        <v>8.0000000000000007E-05</v>
      </c>
      <c r="R189" s="202">
        <f>Q189*H189</f>
        <v>0.0031200000000000004</v>
      </c>
      <c r="S189" s="202">
        <v>0.04675</v>
      </c>
      <c r="T189" s="203">
        <f>S189*H189</f>
        <v>1.82325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4" t="s">
        <v>235</v>
      </c>
      <c r="AT189" s="204" t="s">
        <v>180</v>
      </c>
      <c r="AU189" s="204" t="s">
        <v>155</v>
      </c>
      <c r="AY189" s="16" t="s">
        <v>177</v>
      </c>
      <c r="BE189" s="205">
        <f>IF(N189="základná",J189,0)</f>
        <v>0</v>
      </c>
      <c r="BF189" s="205">
        <f>IF(N189="znížená",J189,0)</f>
        <v>0</v>
      </c>
      <c r="BG189" s="205">
        <f>IF(N189="zákl. prenesená",J189,0)</f>
        <v>0</v>
      </c>
      <c r="BH189" s="205">
        <f>IF(N189="zníž. prenesená",J189,0)</f>
        <v>0</v>
      </c>
      <c r="BI189" s="205">
        <f>IF(N189="nulová",J189,0)</f>
        <v>0</v>
      </c>
      <c r="BJ189" s="16" t="s">
        <v>155</v>
      </c>
      <c r="BK189" s="206">
        <f>ROUND(I189*H189,3)</f>
        <v>0</v>
      </c>
      <c r="BL189" s="16" t="s">
        <v>235</v>
      </c>
      <c r="BM189" s="204" t="s">
        <v>349</v>
      </c>
    </row>
    <row r="190" s="2" customFormat="1" ht="33" customHeight="1">
      <c r="A190" s="35"/>
      <c r="B190" s="157"/>
      <c r="C190" s="193" t="s">
        <v>350</v>
      </c>
      <c r="D190" s="193" t="s">
        <v>180</v>
      </c>
      <c r="E190" s="194" t="s">
        <v>351</v>
      </c>
      <c r="F190" s="195" t="s">
        <v>352</v>
      </c>
      <c r="G190" s="196" t="s">
        <v>258</v>
      </c>
      <c r="H190" s="197">
        <v>48</v>
      </c>
      <c r="I190" s="198"/>
      <c r="J190" s="197">
        <f>ROUND(I190*H190,3)</f>
        <v>0</v>
      </c>
      <c r="K190" s="199"/>
      <c r="L190" s="36"/>
      <c r="M190" s="200" t="s">
        <v>1</v>
      </c>
      <c r="N190" s="201" t="s">
        <v>40</v>
      </c>
      <c r="O190" s="79"/>
      <c r="P190" s="202">
        <f>O190*H190</f>
        <v>0</v>
      </c>
      <c r="Q190" s="202">
        <v>8.0000000000000007E-05</v>
      </c>
      <c r="R190" s="202">
        <f>Q190*H190</f>
        <v>0.0038400000000000005</v>
      </c>
      <c r="S190" s="202">
        <v>0.0206</v>
      </c>
      <c r="T190" s="203">
        <f>S190*H190</f>
        <v>0.98880000000000001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04" t="s">
        <v>235</v>
      </c>
      <c r="AT190" s="204" t="s">
        <v>180</v>
      </c>
      <c r="AU190" s="204" t="s">
        <v>155</v>
      </c>
      <c r="AY190" s="16" t="s">
        <v>177</v>
      </c>
      <c r="BE190" s="205">
        <f>IF(N190="základná",J190,0)</f>
        <v>0</v>
      </c>
      <c r="BF190" s="205">
        <f>IF(N190="znížená",J190,0)</f>
        <v>0</v>
      </c>
      <c r="BG190" s="205">
        <f>IF(N190="zákl. prenesená",J190,0)</f>
        <v>0</v>
      </c>
      <c r="BH190" s="205">
        <f>IF(N190="zníž. prenesená",J190,0)</f>
        <v>0</v>
      </c>
      <c r="BI190" s="205">
        <f>IF(N190="nulová",J190,0)</f>
        <v>0</v>
      </c>
      <c r="BJ190" s="16" t="s">
        <v>155</v>
      </c>
      <c r="BK190" s="206">
        <f>ROUND(I190*H190,3)</f>
        <v>0</v>
      </c>
      <c r="BL190" s="16" t="s">
        <v>235</v>
      </c>
      <c r="BM190" s="204" t="s">
        <v>353</v>
      </c>
    </row>
    <row r="191" s="12" customFormat="1" ht="22.8" customHeight="1">
      <c r="A191" s="12"/>
      <c r="B191" s="180"/>
      <c r="C191" s="12"/>
      <c r="D191" s="181" t="s">
        <v>73</v>
      </c>
      <c r="E191" s="191" t="s">
        <v>354</v>
      </c>
      <c r="F191" s="191" t="s">
        <v>355</v>
      </c>
      <c r="G191" s="12"/>
      <c r="H191" s="12"/>
      <c r="I191" s="183"/>
      <c r="J191" s="192">
        <f>BK191</f>
        <v>0</v>
      </c>
      <c r="K191" s="12"/>
      <c r="L191" s="180"/>
      <c r="M191" s="185"/>
      <c r="N191" s="186"/>
      <c r="O191" s="186"/>
      <c r="P191" s="187">
        <f>P192</f>
        <v>0</v>
      </c>
      <c r="Q191" s="186"/>
      <c r="R191" s="187">
        <f>R192</f>
        <v>0</v>
      </c>
      <c r="S191" s="186"/>
      <c r="T191" s="188">
        <f>T192</f>
        <v>17.840025000000001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81" t="s">
        <v>155</v>
      </c>
      <c r="AT191" s="189" t="s">
        <v>73</v>
      </c>
      <c r="AU191" s="189" t="s">
        <v>82</v>
      </c>
      <c r="AY191" s="181" t="s">
        <v>177</v>
      </c>
      <c r="BK191" s="190">
        <f>BK192</f>
        <v>0</v>
      </c>
    </row>
    <row r="192" s="2" customFormat="1" ht="37.8" customHeight="1">
      <c r="A192" s="35"/>
      <c r="B192" s="157"/>
      <c r="C192" s="193" t="s">
        <v>356</v>
      </c>
      <c r="D192" s="193" t="s">
        <v>180</v>
      </c>
      <c r="E192" s="194" t="s">
        <v>357</v>
      </c>
      <c r="F192" s="195" t="s">
        <v>358</v>
      </c>
      <c r="G192" s="196" t="s">
        <v>183</v>
      </c>
      <c r="H192" s="197">
        <v>509.71499999999998</v>
      </c>
      <c r="I192" s="198"/>
      <c r="J192" s="197">
        <f>ROUND(I192*H192,3)</f>
        <v>0</v>
      </c>
      <c r="K192" s="199"/>
      <c r="L192" s="36"/>
      <c r="M192" s="200" t="s">
        <v>1</v>
      </c>
      <c r="N192" s="201" t="s">
        <v>40</v>
      </c>
      <c r="O192" s="79"/>
      <c r="P192" s="202">
        <f>O192*H192</f>
        <v>0</v>
      </c>
      <c r="Q192" s="202">
        <v>0</v>
      </c>
      <c r="R192" s="202">
        <f>Q192*H192</f>
        <v>0</v>
      </c>
      <c r="S192" s="202">
        <v>0.035000000000000003</v>
      </c>
      <c r="T192" s="203">
        <f>S192*H192</f>
        <v>17.840025000000001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4" t="s">
        <v>235</v>
      </c>
      <c r="AT192" s="204" t="s">
        <v>180</v>
      </c>
      <c r="AU192" s="204" t="s">
        <v>155</v>
      </c>
      <c r="AY192" s="16" t="s">
        <v>177</v>
      </c>
      <c r="BE192" s="205">
        <f>IF(N192="základná",J192,0)</f>
        <v>0</v>
      </c>
      <c r="BF192" s="205">
        <f>IF(N192="znížená",J192,0)</f>
        <v>0</v>
      </c>
      <c r="BG192" s="205">
        <f>IF(N192="zákl. prenesená",J192,0)</f>
        <v>0</v>
      </c>
      <c r="BH192" s="205">
        <f>IF(N192="zníž. prenesená",J192,0)</f>
        <v>0</v>
      </c>
      <c r="BI192" s="205">
        <f>IF(N192="nulová",J192,0)</f>
        <v>0</v>
      </c>
      <c r="BJ192" s="16" t="s">
        <v>155</v>
      </c>
      <c r="BK192" s="206">
        <f>ROUND(I192*H192,3)</f>
        <v>0</v>
      </c>
      <c r="BL192" s="16" t="s">
        <v>235</v>
      </c>
      <c r="BM192" s="204" t="s">
        <v>359</v>
      </c>
    </row>
    <row r="193" s="12" customFormat="1" ht="22.8" customHeight="1">
      <c r="A193" s="12"/>
      <c r="B193" s="180"/>
      <c r="C193" s="12"/>
      <c r="D193" s="181" t="s">
        <v>73</v>
      </c>
      <c r="E193" s="191" t="s">
        <v>360</v>
      </c>
      <c r="F193" s="191" t="s">
        <v>361</v>
      </c>
      <c r="G193" s="12"/>
      <c r="H193" s="12"/>
      <c r="I193" s="183"/>
      <c r="J193" s="192">
        <f>BK193</f>
        <v>0</v>
      </c>
      <c r="K193" s="12"/>
      <c r="L193" s="180"/>
      <c r="M193" s="185"/>
      <c r="N193" s="186"/>
      <c r="O193" s="186"/>
      <c r="P193" s="187">
        <f>SUM(P194:P195)</f>
        <v>0</v>
      </c>
      <c r="Q193" s="186"/>
      <c r="R193" s="187">
        <f>SUM(R194:R195)</f>
        <v>0</v>
      </c>
      <c r="S193" s="186"/>
      <c r="T193" s="188">
        <f>SUM(T194:T195)</f>
        <v>15.0807112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181" t="s">
        <v>155</v>
      </c>
      <c r="AT193" s="189" t="s">
        <v>73</v>
      </c>
      <c r="AU193" s="189" t="s">
        <v>82</v>
      </c>
      <c r="AY193" s="181" t="s">
        <v>177</v>
      </c>
      <c r="BK193" s="190">
        <f>SUM(BK194:BK195)</f>
        <v>0</v>
      </c>
    </row>
    <row r="194" s="2" customFormat="1" ht="37.8" customHeight="1">
      <c r="A194" s="35"/>
      <c r="B194" s="157"/>
      <c r="C194" s="193" t="s">
        <v>362</v>
      </c>
      <c r="D194" s="193" t="s">
        <v>180</v>
      </c>
      <c r="E194" s="194" t="s">
        <v>363</v>
      </c>
      <c r="F194" s="195" t="s">
        <v>364</v>
      </c>
      <c r="G194" s="196" t="s">
        <v>183</v>
      </c>
      <c r="H194" s="197">
        <v>34.259999999999998</v>
      </c>
      <c r="I194" s="198"/>
      <c r="J194" s="197">
        <f>ROUND(I194*H194,3)</f>
        <v>0</v>
      </c>
      <c r="K194" s="199"/>
      <c r="L194" s="36"/>
      <c r="M194" s="200" t="s">
        <v>1</v>
      </c>
      <c r="N194" s="201" t="s">
        <v>40</v>
      </c>
      <c r="O194" s="79"/>
      <c r="P194" s="202">
        <f>O194*H194</f>
        <v>0</v>
      </c>
      <c r="Q194" s="202">
        <v>0</v>
      </c>
      <c r="R194" s="202">
        <f>Q194*H194</f>
        <v>0</v>
      </c>
      <c r="S194" s="202">
        <v>0.016619999999999999</v>
      </c>
      <c r="T194" s="203">
        <f>S194*H194</f>
        <v>0.56940119999999994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04" t="s">
        <v>235</v>
      </c>
      <c r="AT194" s="204" t="s">
        <v>180</v>
      </c>
      <c r="AU194" s="204" t="s">
        <v>155</v>
      </c>
      <c r="AY194" s="16" t="s">
        <v>177</v>
      </c>
      <c r="BE194" s="205">
        <f>IF(N194="základná",J194,0)</f>
        <v>0</v>
      </c>
      <c r="BF194" s="205">
        <f>IF(N194="znížená",J194,0)</f>
        <v>0</v>
      </c>
      <c r="BG194" s="205">
        <f>IF(N194="zákl. prenesená",J194,0)</f>
        <v>0</v>
      </c>
      <c r="BH194" s="205">
        <f>IF(N194="zníž. prenesená",J194,0)</f>
        <v>0</v>
      </c>
      <c r="BI194" s="205">
        <f>IF(N194="nulová",J194,0)</f>
        <v>0</v>
      </c>
      <c r="BJ194" s="16" t="s">
        <v>155</v>
      </c>
      <c r="BK194" s="206">
        <f>ROUND(I194*H194,3)</f>
        <v>0</v>
      </c>
      <c r="BL194" s="16" t="s">
        <v>235</v>
      </c>
      <c r="BM194" s="204" t="s">
        <v>365</v>
      </c>
    </row>
    <row r="195" s="2" customFormat="1" ht="37.8" customHeight="1">
      <c r="A195" s="35"/>
      <c r="B195" s="157"/>
      <c r="C195" s="193" t="s">
        <v>366</v>
      </c>
      <c r="D195" s="193" t="s">
        <v>180</v>
      </c>
      <c r="E195" s="194" t="s">
        <v>367</v>
      </c>
      <c r="F195" s="195" t="s">
        <v>368</v>
      </c>
      <c r="G195" s="196" t="s">
        <v>183</v>
      </c>
      <c r="H195" s="197">
        <v>500.38999999999999</v>
      </c>
      <c r="I195" s="198"/>
      <c r="J195" s="197">
        <f>ROUND(I195*H195,3)</f>
        <v>0</v>
      </c>
      <c r="K195" s="199"/>
      <c r="L195" s="36"/>
      <c r="M195" s="200" t="s">
        <v>1</v>
      </c>
      <c r="N195" s="201" t="s">
        <v>40</v>
      </c>
      <c r="O195" s="79"/>
      <c r="P195" s="202">
        <f>O195*H195</f>
        <v>0</v>
      </c>
      <c r="Q195" s="202">
        <v>0</v>
      </c>
      <c r="R195" s="202">
        <f>Q195*H195</f>
        <v>0</v>
      </c>
      <c r="S195" s="202">
        <v>0.029000000000000001</v>
      </c>
      <c r="T195" s="203">
        <f>S195*H195</f>
        <v>14.51131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04" t="s">
        <v>235</v>
      </c>
      <c r="AT195" s="204" t="s">
        <v>180</v>
      </c>
      <c r="AU195" s="204" t="s">
        <v>155</v>
      </c>
      <c r="AY195" s="16" t="s">
        <v>177</v>
      </c>
      <c r="BE195" s="205">
        <f>IF(N195="základná",J195,0)</f>
        <v>0</v>
      </c>
      <c r="BF195" s="205">
        <f>IF(N195="znížená",J195,0)</f>
        <v>0</v>
      </c>
      <c r="BG195" s="205">
        <f>IF(N195="zákl. prenesená",J195,0)</f>
        <v>0</v>
      </c>
      <c r="BH195" s="205">
        <f>IF(N195="zníž. prenesená",J195,0)</f>
        <v>0</v>
      </c>
      <c r="BI195" s="205">
        <f>IF(N195="nulová",J195,0)</f>
        <v>0</v>
      </c>
      <c r="BJ195" s="16" t="s">
        <v>155</v>
      </c>
      <c r="BK195" s="206">
        <f>ROUND(I195*H195,3)</f>
        <v>0</v>
      </c>
      <c r="BL195" s="16" t="s">
        <v>235</v>
      </c>
      <c r="BM195" s="204" t="s">
        <v>369</v>
      </c>
    </row>
    <row r="196" s="12" customFormat="1" ht="22.8" customHeight="1">
      <c r="A196" s="12"/>
      <c r="B196" s="180"/>
      <c r="C196" s="12"/>
      <c r="D196" s="181" t="s">
        <v>73</v>
      </c>
      <c r="E196" s="191" t="s">
        <v>370</v>
      </c>
      <c r="F196" s="191" t="s">
        <v>371</v>
      </c>
      <c r="G196" s="12"/>
      <c r="H196" s="12"/>
      <c r="I196" s="183"/>
      <c r="J196" s="192">
        <f>BK196</f>
        <v>0</v>
      </c>
      <c r="K196" s="12"/>
      <c r="L196" s="180"/>
      <c r="M196" s="185"/>
      <c r="N196" s="186"/>
      <c r="O196" s="186"/>
      <c r="P196" s="187">
        <f>SUM(P197:P198)</f>
        <v>0</v>
      </c>
      <c r="Q196" s="186"/>
      <c r="R196" s="187">
        <f>SUM(R197:R198)</f>
        <v>0</v>
      </c>
      <c r="S196" s="186"/>
      <c r="T196" s="188">
        <f>SUM(T197:T198)</f>
        <v>0.73985699999999999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181" t="s">
        <v>155</v>
      </c>
      <c r="AT196" s="189" t="s">
        <v>73</v>
      </c>
      <c r="AU196" s="189" t="s">
        <v>82</v>
      </c>
      <c r="AY196" s="181" t="s">
        <v>177</v>
      </c>
      <c r="BK196" s="190">
        <f>SUM(BK197:BK198)</f>
        <v>0</v>
      </c>
    </row>
    <row r="197" s="2" customFormat="1" ht="33" customHeight="1">
      <c r="A197" s="35"/>
      <c r="B197" s="157"/>
      <c r="C197" s="193" t="s">
        <v>372</v>
      </c>
      <c r="D197" s="193" t="s">
        <v>180</v>
      </c>
      <c r="E197" s="194" t="s">
        <v>373</v>
      </c>
      <c r="F197" s="195" t="s">
        <v>374</v>
      </c>
      <c r="G197" s="196" t="s">
        <v>253</v>
      </c>
      <c r="H197" s="197">
        <v>124.5</v>
      </c>
      <c r="I197" s="198"/>
      <c r="J197" s="197">
        <f>ROUND(I197*H197,3)</f>
        <v>0</v>
      </c>
      <c r="K197" s="199"/>
      <c r="L197" s="36"/>
      <c r="M197" s="200" t="s">
        <v>1</v>
      </c>
      <c r="N197" s="201" t="s">
        <v>40</v>
      </c>
      <c r="O197" s="79"/>
      <c r="P197" s="202">
        <f>O197*H197</f>
        <v>0</v>
      </c>
      <c r="Q197" s="202">
        <v>0</v>
      </c>
      <c r="R197" s="202">
        <f>Q197*H197</f>
        <v>0</v>
      </c>
      <c r="S197" s="202">
        <v>0.00445</v>
      </c>
      <c r="T197" s="203">
        <f>S197*H197</f>
        <v>0.55402499999999999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04" t="s">
        <v>235</v>
      </c>
      <c r="AT197" s="204" t="s">
        <v>180</v>
      </c>
      <c r="AU197" s="204" t="s">
        <v>155</v>
      </c>
      <c r="AY197" s="16" t="s">
        <v>177</v>
      </c>
      <c r="BE197" s="205">
        <f>IF(N197="základná",J197,0)</f>
        <v>0</v>
      </c>
      <c r="BF197" s="205">
        <f>IF(N197="znížená",J197,0)</f>
        <v>0</v>
      </c>
      <c r="BG197" s="205">
        <f>IF(N197="zákl. prenesená",J197,0)</f>
        <v>0</v>
      </c>
      <c r="BH197" s="205">
        <f>IF(N197="zníž. prenesená",J197,0)</f>
        <v>0</v>
      </c>
      <c r="BI197" s="205">
        <f>IF(N197="nulová",J197,0)</f>
        <v>0</v>
      </c>
      <c r="BJ197" s="16" t="s">
        <v>155</v>
      </c>
      <c r="BK197" s="206">
        <f>ROUND(I197*H197,3)</f>
        <v>0</v>
      </c>
      <c r="BL197" s="16" t="s">
        <v>235</v>
      </c>
      <c r="BM197" s="204" t="s">
        <v>375</v>
      </c>
    </row>
    <row r="198" s="2" customFormat="1" ht="24.15" customHeight="1">
      <c r="A198" s="35"/>
      <c r="B198" s="157"/>
      <c r="C198" s="193" t="s">
        <v>376</v>
      </c>
      <c r="D198" s="193" t="s">
        <v>180</v>
      </c>
      <c r="E198" s="194" t="s">
        <v>377</v>
      </c>
      <c r="F198" s="195" t="s">
        <v>378</v>
      </c>
      <c r="G198" s="196" t="s">
        <v>253</v>
      </c>
      <c r="H198" s="197">
        <v>52.200000000000003</v>
      </c>
      <c r="I198" s="198"/>
      <c r="J198" s="197">
        <f>ROUND(I198*H198,3)</f>
        <v>0</v>
      </c>
      <c r="K198" s="199"/>
      <c r="L198" s="36"/>
      <c r="M198" s="200" t="s">
        <v>1</v>
      </c>
      <c r="N198" s="201" t="s">
        <v>40</v>
      </c>
      <c r="O198" s="79"/>
      <c r="P198" s="202">
        <f>O198*H198</f>
        <v>0</v>
      </c>
      <c r="Q198" s="202">
        <v>0</v>
      </c>
      <c r="R198" s="202">
        <f>Q198*H198</f>
        <v>0</v>
      </c>
      <c r="S198" s="202">
        <v>0.0035599999999999998</v>
      </c>
      <c r="T198" s="203">
        <f>S198*H198</f>
        <v>0.185832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4" t="s">
        <v>235</v>
      </c>
      <c r="AT198" s="204" t="s">
        <v>180</v>
      </c>
      <c r="AU198" s="204" t="s">
        <v>155</v>
      </c>
      <c r="AY198" s="16" t="s">
        <v>177</v>
      </c>
      <c r="BE198" s="205">
        <f>IF(N198="základná",J198,0)</f>
        <v>0</v>
      </c>
      <c r="BF198" s="205">
        <f>IF(N198="znížená",J198,0)</f>
        <v>0</v>
      </c>
      <c r="BG198" s="205">
        <f>IF(N198="zákl. prenesená",J198,0)</f>
        <v>0</v>
      </c>
      <c r="BH198" s="205">
        <f>IF(N198="zníž. prenesená",J198,0)</f>
        <v>0</v>
      </c>
      <c r="BI198" s="205">
        <f>IF(N198="nulová",J198,0)</f>
        <v>0</v>
      </c>
      <c r="BJ198" s="16" t="s">
        <v>155</v>
      </c>
      <c r="BK198" s="206">
        <f>ROUND(I198*H198,3)</f>
        <v>0</v>
      </c>
      <c r="BL198" s="16" t="s">
        <v>235</v>
      </c>
      <c r="BM198" s="204" t="s">
        <v>379</v>
      </c>
    </row>
    <row r="199" s="12" customFormat="1" ht="22.8" customHeight="1">
      <c r="A199" s="12"/>
      <c r="B199" s="180"/>
      <c r="C199" s="12"/>
      <c r="D199" s="181" t="s">
        <v>73</v>
      </c>
      <c r="E199" s="191" t="s">
        <v>380</v>
      </c>
      <c r="F199" s="191" t="s">
        <v>381</v>
      </c>
      <c r="G199" s="12"/>
      <c r="H199" s="12"/>
      <c r="I199" s="183"/>
      <c r="J199" s="192">
        <f>BK199</f>
        <v>0</v>
      </c>
      <c r="K199" s="12"/>
      <c r="L199" s="180"/>
      <c r="M199" s="185"/>
      <c r="N199" s="186"/>
      <c r="O199" s="186"/>
      <c r="P199" s="187">
        <f>SUM(P200:P203)</f>
        <v>0</v>
      </c>
      <c r="Q199" s="186"/>
      <c r="R199" s="187">
        <f>SUM(R200:R203)</f>
        <v>0.40000000000000002</v>
      </c>
      <c r="S199" s="186"/>
      <c r="T199" s="188">
        <f>SUM(T200:T203)</f>
        <v>88.297637199999997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181" t="s">
        <v>155</v>
      </c>
      <c r="AT199" s="189" t="s">
        <v>73</v>
      </c>
      <c r="AU199" s="189" t="s">
        <v>82</v>
      </c>
      <c r="AY199" s="181" t="s">
        <v>177</v>
      </c>
      <c r="BK199" s="190">
        <f>SUM(BK200:BK203)</f>
        <v>0</v>
      </c>
    </row>
    <row r="200" s="2" customFormat="1" ht="24.15" customHeight="1">
      <c r="A200" s="35"/>
      <c r="B200" s="157"/>
      <c r="C200" s="193" t="s">
        <v>382</v>
      </c>
      <c r="D200" s="193" t="s">
        <v>180</v>
      </c>
      <c r="E200" s="194" t="s">
        <v>383</v>
      </c>
      <c r="F200" s="195" t="s">
        <v>384</v>
      </c>
      <c r="G200" s="196" t="s">
        <v>183</v>
      </c>
      <c r="H200" s="197">
        <v>211.208</v>
      </c>
      <c r="I200" s="198"/>
      <c r="J200" s="197">
        <f>ROUND(I200*H200,3)</f>
        <v>0</v>
      </c>
      <c r="K200" s="199"/>
      <c r="L200" s="36"/>
      <c r="M200" s="200" t="s">
        <v>1</v>
      </c>
      <c r="N200" s="201" t="s">
        <v>40</v>
      </c>
      <c r="O200" s="79"/>
      <c r="P200" s="202">
        <f>O200*H200</f>
        <v>0</v>
      </c>
      <c r="Q200" s="202">
        <v>0</v>
      </c>
      <c r="R200" s="202">
        <f>Q200*H200</f>
        <v>0</v>
      </c>
      <c r="S200" s="202">
        <v>0.024649999999999998</v>
      </c>
      <c r="T200" s="203">
        <f>S200*H200</f>
        <v>5.2062771999999997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04" t="s">
        <v>235</v>
      </c>
      <c r="AT200" s="204" t="s">
        <v>180</v>
      </c>
      <c r="AU200" s="204" t="s">
        <v>155</v>
      </c>
      <c r="AY200" s="16" t="s">
        <v>177</v>
      </c>
      <c r="BE200" s="205">
        <f>IF(N200="základná",J200,0)</f>
        <v>0</v>
      </c>
      <c r="BF200" s="205">
        <f>IF(N200="znížená",J200,0)</f>
        <v>0</v>
      </c>
      <c r="BG200" s="205">
        <f>IF(N200="zákl. prenesená",J200,0)</f>
        <v>0</v>
      </c>
      <c r="BH200" s="205">
        <f>IF(N200="zníž. prenesená",J200,0)</f>
        <v>0</v>
      </c>
      <c r="BI200" s="205">
        <f>IF(N200="nulová",J200,0)</f>
        <v>0</v>
      </c>
      <c r="BJ200" s="16" t="s">
        <v>155</v>
      </c>
      <c r="BK200" s="206">
        <f>ROUND(I200*H200,3)</f>
        <v>0</v>
      </c>
      <c r="BL200" s="16" t="s">
        <v>235</v>
      </c>
      <c r="BM200" s="204" t="s">
        <v>385</v>
      </c>
    </row>
    <row r="201" s="2" customFormat="1" ht="16.5" customHeight="1">
      <c r="A201" s="35"/>
      <c r="B201" s="157"/>
      <c r="C201" s="193" t="s">
        <v>386</v>
      </c>
      <c r="D201" s="193" t="s">
        <v>180</v>
      </c>
      <c r="E201" s="194" t="s">
        <v>387</v>
      </c>
      <c r="F201" s="195" t="s">
        <v>388</v>
      </c>
      <c r="G201" s="196" t="s">
        <v>253</v>
      </c>
      <c r="H201" s="197">
        <v>384.22000000000003</v>
      </c>
      <c r="I201" s="198"/>
      <c r="J201" s="197">
        <f>ROUND(I201*H201,3)</f>
        <v>0</v>
      </c>
      <c r="K201" s="199"/>
      <c r="L201" s="36"/>
      <c r="M201" s="200" t="s">
        <v>1</v>
      </c>
      <c r="N201" s="201" t="s">
        <v>40</v>
      </c>
      <c r="O201" s="79"/>
      <c r="P201" s="202">
        <f>O201*H201</f>
        <v>0</v>
      </c>
      <c r="Q201" s="202">
        <v>0</v>
      </c>
      <c r="R201" s="202">
        <f>Q201*H201</f>
        <v>0</v>
      </c>
      <c r="S201" s="202">
        <v>0.087999999999999995</v>
      </c>
      <c r="T201" s="203">
        <f>S201*H201</f>
        <v>33.811360000000001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04" t="s">
        <v>235</v>
      </c>
      <c r="AT201" s="204" t="s">
        <v>180</v>
      </c>
      <c r="AU201" s="204" t="s">
        <v>155</v>
      </c>
      <c r="AY201" s="16" t="s">
        <v>177</v>
      </c>
      <c r="BE201" s="205">
        <f>IF(N201="základná",J201,0)</f>
        <v>0</v>
      </c>
      <c r="BF201" s="205">
        <f>IF(N201="znížená",J201,0)</f>
        <v>0</v>
      </c>
      <c r="BG201" s="205">
        <f>IF(N201="zákl. prenesená",J201,0)</f>
        <v>0</v>
      </c>
      <c r="BH201" s="205">
        <f>IF(N201="zníž. prenesená",J201,0)</f>
        <v>0</v>
      </c>
      <c r="BI201" s="205">
        <f>IF(N201="nulová",J201,0)</f>
        <v>0</v>
      </c>
      <c r="BJ201" s="16" t="s">
        <v>155</v>
      </c>
      <c r="BK201" s="206">
        <f>ROUND(I201*H201,3)</f>
        <v>0</v>
      </c>
      <c r="BL201" s="16" t="s">
        <v>235</v>
      </c>
      <c r="BM201" s="204" t="s">
        <v>389</v>
      </c>
    </row>
    <row r="202" s="2" customFormat="1" ht="16.5" customHeight="1">
      <c r="A202" s="35"/>
      <c r="B202" s="157"/>
      <c r="C202" s="193" t="s">
        <v>390</v>
      </c>
      <c r="D202" s="193" t="s">
        <v>180</v>
      </c>
      <c r="E202" s="194" t="s">
        <v>391</v>
      </c>
      <c r="F202" s="195" t="s">
        <v>392</v>
      </c>
      <c r="G202" s="196" t="s">
        <v>258</v>
      </c>
      <c r="H202" s="197">
        <v>560</v>
      </c>
      <c r="I202" s="198"/>
      <c r="J202" s="197">
        <f>ROUND(I202*H202,3)</f>
        <v>0</v>
      </c>
      <c r="K202" s="199"/>
      <c r="L202" s="36"/>
      <c r="M202" s="200" t="s">
        <v>1</v>
      </c>
      <c r="N202" s="201" t="s">
        <v>40</v>
      </c>
      <c r="O202" s="79"/>
      <c r="P202" s="202">
        <f>O202*H202</f>
        <v>0</v>
      </c>
      <c r="Q202" s="202">
        <v>0</v>
      </c>
      <c r="R202" s="202">
        <f>Q202*H202</f>
        <v>0</v>
      </c>
      <c r="S202" s="202">
        <v>0.087999999999999995</v>
      </c>
      <c r="T202" s="203">
        <f>S202*H202</f>
        <v>49.279999999999994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04" t="s">
        <v>235</v>
      </c>
      <c r="AT202" s="204" t="s">
        <v>180</v>
      </c>
      <c r="AU202" s="204" t="s">
        <v>155</v>
      </c>
      <c r="AY202" s="16" t="s">
        <v>177</v>
      </c>
      <c r="BE202" s="205">
        <f>IF(N202="základná",J202,0)</f>
        <v>0</v>
      </c>
      <c r="BF202" s="205">
        <f>IF(N202="znížená",J202,0)</f>
        <v>0</v>
      </c>
      <c r="BG202" s="205">
        <f>IF(N202="zákl. prenesená",J202,0)</f>
        <v>0</v>
      </c>
      <c r="BH202" s="205">
        <f>IF(N202="zníž. prenesená",J202,0)</f>
        <v>0</v>
      </c>
      <c r="BI202" s="205">
        <f>IF(N202="nulová",J202,0)</f>
        <v>0</v>
      </c>
      <c r="BJ202" s="16" t="s">
        <v>155</v>
      </c>
      <c r="BK202" s="206">
        <f>ROUND(I202*H202,3)</f>
        <v>0</v>
      </c>
      <c r="BL202" s="16" t="s">
        <v>235</v>
      </c>
      <c r="BM202" s="204" t="s">
        <v>393</v>
      </c>
    </row>
    <row r="203" s="2" customFormat="1" ht="24.15" customHeight="1">
      <c r="A203" s="35"/>
      <c r="B203" s="157"/>
      <c r="C203" s="193" t="s">
        <v>394</v>
      </c>
      <c r="D203" s="193" t="s">
        <v>180</v>
      </c>
      <c r="E203" s="194" t="s">
        <v>395</v>
      </c>
      <c r="F203" s="195" t="s">
        <v>396</v>
      </c>
      <c r="G203" s="196" t="s">
        <v>258</v>
      </c>
      <c r="H203" s="197">
        <v>2</v>
      </c>
      <c r="I203" s="198"/>
      <c r="J203" s="197">
        <f>ROUND(I203*H203,3)</f>
        <v>0</v>
      </c>
      <c r="K203" s="199"/>
      <c r="L203" s="36"/>
      <c r="M203" s="200" t="s">
        <v>1</v>
      </c>
      <c r="N203" s="201" t="s">
        <v>40</v>
      </c>
      <c r="O203" s="79"/>
      <c r="P203" s="202">
        <f>O203*H203</f>
        <v>0</v>
      </c>
      <c r="Q203" s="202">
        <v>0.20000000000000001</v>
      </c>
      <c r="R203" s="202">
        <f>Q203*H203</f>
        <v>0.40000000000000002</v>
      </c>
      <c r="S203" s="202">
        <v>0</v>
      </c>
      <c r="T203" s="203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4" t="s">
        <v>235</v>
      </c>
      <c r="AT203" s="204" t="s">
        <v>180</v>
      </c>
      <c r="AU203" s="204" t="s">
        <v>155</v>
      </c>
      <c r="AY203" s="16" t="s">
        <v>177</v>
      </c>
      <c r="BE203" s="205">
        <f>IF(N203="základná",J203,0)</f>
        <v>0</v>
      </c>
      <c r="BF203" s="205">
        <f>IF(N203="znížená",J203,0)</f>
        <v>0</v>
      </c>
      <c r="BG203" s="205">
        <f>IF(N203="zákl. prenesená",J203,0)</f>
        <v>0</v>
      </c>
      <c r="BH203" s="205">
        <f>IF(N203="zníž. prenesená",J203,0)</f>
        <v>0</v>
      </c>
      <c r="BI203" s="205">
        <f>IF(N203="nulová",J203,0)</f>
        <v>0</v>
      </c>
      <c r="BJ203" s="16" t="s">
        <v>155</v>
      </c>
      <c r="BK203" s="206">
        <f>ROUND(I203*H203,3)</f>
        <v>0</v>
      </c>
      <c r="BL203" s="16" t="s">
        <v>235</v>
      </c>
      <c r="BM203" s="204" t="s">
        <v>397</v>
      </c>
    </row>
    <row r="204" s="12" customFormat="1" ht="22.8" customHeight="1">
      <c r="A204" s="12"/>
      <c r="B204" s="180"/>
      <c r="C204" s="12"/>
      <c r="D204" s="181" t="s">
        <v>73</v>
      </c>
      <c r="E204" s="191" t="s">
        <v>398</v>
      </c>
      <c r="F204" s="191" t="s">
        <v>399</v>
      </c>
      <c r="G204" s="12"/>
      <c r="H204" s="12"/>
      <c r="I204" s="183"/>
      <c r="J204" s="192">
        <f>BK204</f>
        <v>0</v>
      </c>
      <c r="K204" s="12"/>
      <c r="L204" s="180"/>
      <c r="M204" s="185"/>
      <c r="N204" s="186"/>
      <c r="O204" s="186"/>
      <c r="P204" s="187">
        <f>SUM(P205:P207)</f>
        <v>0</v>
      </c>
      <c r="Q204" s="186"/>
      <c r="R204" s="187">
        <f>SUM(R205:R207)</f>
        <v>1.17065094</v>
      </c>
      <c r="S204" s="186"/>
      <c r="T204" s="188">
        <f>SUM(T205:T207)</f>
        <v>20.741095000000001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181" t="s">
        <v>155</v>
      </c>
      <c r="AT204" s="189" t="s">
        <v>73</v>
      </c>
      <c r="AU204" s="189" t="s">
        <v>82</v>
      </c>
      <c r="AY204" s="181" t="s">
        <v>177</v>
      </c>
      <c r="BK204" s="190">
        <f>SUM(BK205:BK207)</f>
        <v>0</v>
      </c>
    </row>
    <row r="205" s="2" customFormat="1" ht="24.15" customHeight="1">
      <c r="A205" s="35"/>
      <c r="B205" s="157"/>
      <c r="C205" s="193" t="s">
        <v>400</v>
      </c>
      <c r="D205" s="193" t="s">
        <v>180</v>
      </c>
      <c r="E205" s="194" t="s">
        <v>401</v>
      </c>
      <c r="F205" s="195" t="s">
        <v>402</v>
      </c>
      <c r="G205" s="196" t="s">
        <v>183</v>
      </c>
      <c r="H205" s="197">
        <v>26.699999999999999</v>
      </c>
      <c r="I205" s="198"/>
      <c r="J205" s="197">
        <f>ROUND(I205*H205,3)</f>
        <v>0</v>
      </c>
      <c r="K205" s="199"/>
      <c r="L205" s="36"/>
      <c r="M205" s="200" t="s">
        <v>1</v>
      </c>
      <c r="N205" s="201" t="s">
        <v>40</v>
      </c>
      <c r="O205" s="79"/>
      <c r="P205" s="202">
        <f>O205*H205</f>
        <v>0</v>
      </c>
      <c r="Q205" s="202">
        <v>0</v>
      </c>
      <c r="R205" s="202">
        <f>Q205*H205</f>
        <v>0</v>
      </c>
      <c r="S205" s="202">
        <v>0.033000000000000002</v>
      </c>
      <c r="T205" s="203">
        <f>S205*H205</f>
        <v>0.88109999999999999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04" t="s">
        <v>235</v>
      </c>
      <c r="AT205" s="204" t="s">
        <v>180</v>
      </c>
      <c r="AU205" s="204" t="s">
        <v>155</v>
      </c>
      <c r="AY205" s="16" t="s">
        <v>177</v>
      </c>
      <c r="BE205" s="205">
        <f>IF(N205="základná",J205,0)</f>
        <v>0</v>
      </c>
      <c r="BF205" s="205">
        <f>IF(N205="znížená",J205,0)</f>
        <v>0</v>
      </c>
      <c r="BG205" s="205">
        <f>IF(N205="zákl. prenesená",J205,0)</f>
        <v>0</v>
      </c>
      <c r="BH205" s="205">
        <f>IF(N205="zníž. prenesená",J205,0)</f>
        <v>0</v>
      </c>
      <c r="BI205" s="205">
        <f>IF(N205="nulová",J205,0)</f>
        <v>0</v>
      </c>
      <c r="BJ205" s="16" t="s">
        <v>155</v>
      </c>
      <c r="BK205" s="206">
        <f>ROUND(I205*H205,3)</f>
        <v>0</v>
      </c>
      <c r="BL205" s="16" t="s">
        <v>235</v>
      </c>
      <c r="BM205" s="204" t="s">
        <v>403</v>
      </c>
    </row>
    <row r="206" s="2" customFormat="1" ht="24.15" customHeight="1">
      <c r="A206" s="35"/>
      <c r="B206" s="157"/>
      <c r="C206" s="193" t="s">
        <v>404</v>
      </c>
      <c r="D206" s="193" t="s">
        <v>180</v>
      </c>
      <c r="E206" s="194" t="s">
        <v>405</v>
      </c>
      <c r="F206" s="195" t="s">
        <v>406</v>
      </c>
      <c r="G206" s="196" t="s">
        <v>183</v>
      </c>
      <c r="H206" s="197">
        <v>49.878</v>
      </c>
      <c r="I206" s="198"/>
      <c r="J206" s="197">
        <f>ROUND(I206*H206,3)</f>
        <v>0</v>
      </c>
      <c r="K206" s="199"/>
      <c r="L206" s="36"/>
      <c r="M206" s="200" t="s">
        <v>1</v>
      </c>
      <c r="N206" s="201" t="s">
        <v>40</v>
      </c>
      <c r="O206" s="79"/>
      <c r="P206" s="202">
        <f>O206*H206</f>
        <v>0</v>
      </c>
      <c r="Q206" s="202">
        <v>0</v>
      </c>
      <c r="R206" s="202">
        <f>Q206*H206</f>
        <v>0</v>
      </c>
      <c r="S206" s="202">
        <v>0.0070000000000000001</v>
      </c>
      <c r="T206" s="203">
        <f>S206*H206</f>
        <v>0.34914600000000001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4" t="s">
        <v>235</v>
      </c>
      <c r="AT206" s="204" t="s">
        <v>180</v>
      </c>
      <c r="AU206" s="204" t="s">
        <v>155</v>
      </c>
      <c r="AY206" s="16" t="s">
        <v>177</v>
      </c>
      <c r="BE206" s="205">
        <f>IF(N206="základná",J206,0)</f>
        <v>0</v>
      </c>
      <c r="BF206" s="205">
        <f>IF(N206="znížená",J206,0)</f>
        <v>0</v>
      </c>
      <c r="BG206" s="205">
        <f>IF(N206="zákl. prenesená",J206,0)</f>
        <v>0</v>
      </c>
      <c r="BH206" s="205">
        <f>IF(N206="zníž. prenesená",J206,0)</f>
        <v>0</v>
      </c>
      <c r="BI206" s="205">
        <f>IF(N206="nulová",J206,0)</f>
        <v>0</v>
      </c>
      <c r="BJ206" s="16" t="s">
        <v>155</v>
      </c>
      <c r="BK206" s="206">
        <f>ROUND(I206*H206,3)</f>
        <v>0</v>
      </c>
      <c r="BL206" s="16" t="s">
        <v>235</v>
      </c>
      <c r="BM206" s="204" t="s">
        <v>407</v>
      </c>
    </row>
    <row r="207" s="2" customFormat="1" ht="33" customHeight="1">
      <c r="A207" s="35"/>
      <c r="B207" s="157"/>
      <c r="C207" s="193" t="s">
        <v>408</v>
      </c>
      <c r="D207" s="193" t="s">
        <v>180</v>
      </c>
      <c r="E207" s="194" t="s">
        <v>409</v>
      </c>
      <c r="F207" s="195" t="s">
        <v>410</v>
      </c>
      <c r="G207" s="196" t="s">
        <v>411</v>
      </c>
      <c r="H207" s="197">
        <v>19510.848999999998</v>
      </c>
      <c r="I207" s="198"/>
      <c r="J207" s="197">
        <f>ROUND(I207*H207,3)</f>
        <v>0</v>
      </c>
      <c r="K207" s="199"/>
      <c r="L207" s="36"/>
      <c r="M207" s="200" t="s">
        <v>1</v>
      </c>
      <c r="N207" s="201" t="s">
        <v>40</v>
      </c>
      <c r="O207" s="79"/>
      <c r="P207" s="202">
        <f>O207*H207</f>
        <v>0</v>
      </c>
      <c r="Q207" s="202">
        <v>6.0000000000000002E-05</v>
      </c>
      <c r="R207" s="202">
        <f>Q207*H207</f>
        <v>1.17065094</v>
      </c>
      <c r="S207" s="202">
        <v>0.001</v>
      </c>
      <c r="T207" s="203">
        <f>S207*H207</f>
        <v>19.510849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4" t="s">
        <v>235</v>
      </c>
      <c r="AT207" s="204" t="s">
        <v>180</v>
      </c>
      <c r="AU207" s="204" t="s">
        <v>155</v>
      </c>
      <c r="AY207" s="16" t="s">
        <v>177</v>
      </c>
      <c r="BE207" s="205">
        <f>IF(N207="základná",J207,0)</f>
        <v>0</v>
      </c>
      <c r="BF207" s="205">
        <f>IF(N207="znížená",J207,0)</f>
        <v>0</v>
      </c>
      <c r="BG207" s="205">
        <f>IF(N207="zákl. prenesená",J207,0)</f>
        <v>0</v>
      </c>
      <c r="BH207" s="205">
        <f>IF(N207="zníž. prenesená",J207,0)</f>
        <v>0</v>
      </c>
      <c r="BI207" s="205">
        <f>IF(N207="nulová",J207,0)</f>
        <v>0</v>
      </c>
      <c r="BJ207" s="16" t="s">
        <v>155</v>
      </c>
      <c r="BK207" s="206">
        <f>ROUND(I207*H207,3)</f>
        <v>0</v>
      </c>
      <c r="BL207" s="16" t="s">
        <v>235</v>
      </c>
      <c r="BM207" s="204" t="s">
        <v>412</v>
      </c>
    </row>
    <row r="208" s="12" customFormat="1" ht="22.8" customHeight="1">
      <c r="A208" s="12"/>
      <c r="B208" s="180"/>
      <c r="C208" s="12"/>
      <c r="D208" s="181" t="s">
        <v>73</v>
      </c>
      <c r="E208" s="191" t="s">
        <v>413</v>
      </c>
      <c r="F208" s="191" t="s">
        <v>414</v>
      </c>
      <c r="G208" s="12"/>
      <c r="H208" s="12"/>
      <c r="I208" s="183"/>
      <c r="J208" s="192">
        <f>BK208</f>
        <v>0</v>
      </c>
      <c r="K208" s="12"/>
      <c r="L208" s="180"/>
      <c r="M208" s="185"/>
      <c r="N208" s="186"/>
      <c r="O208" s="186"/>
      <c r="P208" s="187">
        <f>P209</f>
        <v>0</v>
      </c>
      <c r="Q208" s="186"/>
      <c r="R208" s="187">
        <f>R209</f>
        <v>0</v>
      </c>
      <c r="S208" s="186"/>
      <c r="T208" s="188">
        <f>T209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181" t="s">
        <v>155</v>
      </c>
      <c r="AT208" s="189" t="s">
        <v>73</v>
      </c>
      <c r="AU208" s="189" t="s">
        <v>82</v>
      </c>
      <c r="AY208" s="181" t="s">
        <v>177</v>
      </c>
      <c r="BK208" s="190">
        <f>BK209</f>
        <v>0</v>
      </c>
    </row>
    <row r="209" s="2" customFormat="1" ht="16.5" customHeight="1">
      <c r="A209" s="35"/>
      <c r="B209" s="157"/>
      <c r="C209" s="193" t="s">
        <v>415</v>
      </c>
      <c r="D209" s="193" t="s">
        <v>180</v>
      </c>
      <c r="E209" s="194" t="s">
        <v>416</v>
      </c>
      <c r="F209" s="195" t="s">
        <v>417</v>
      </c>
      <c r="G209" s="196" t="s">
        <v>253</v>
      </c>
      <c r="H209" s="197">
        <v>264</v>
      </c>
      <c r="I209" s="198"/>
      <c r="J209" s="197">
        <f>ROUND(I209*H209,3)</f>
        <v>0</v>
      </c>
      <c r="K209" s="199"/>
      <c r="L209" s="36"/>
      <c r="M209" s="200" t="s">
        <v>1</v>
      </c>
      <c r="N209" s="201" t="s">
        <v>40</v>
      </c>
      <c r="O209" s="79"/>
      <c r="P209" s="202">
        <f>O209*H209</f>
        <v>0</v>
      </c>
      <c r="Q209" s="202">
        <v>0</v>
      </c>
      <c r="R209" s="202">
        <f>Q209*H209</f>
        <v>0</v>
      </c>
      <c r="S209" s="202">
        <v>0</v>
      </c>
      <c r="T209" s="203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04" t="s">
        <v>235</v>
      </c>
      <c r="AT209" s="204" t="s">
        <v>180</v>
      </c>
      <c r="AU209" s="204" t="s">
        <v>155</v>
      </c>
      <c r="AY209" s="16" t="s">
        <v>177</v>
      </c>
      <c r="BE209" s="205">
        <f>IF(N209="základná",J209,0)</f>
        <v>0</v>
      </c>
      <c r="BF209" s="205">
        <f>IF(N209="znížená",J209,0)</f>
        <v>0</v>
      </c>
      <c r="BG209" s="205">
        <f>IF(N209="zákl. prenesená",J209,0)</f>
        <v>0</v>
      </c>
      <c r="BH209" s="205">
        <f>IF(N209="zníž. prenesená",J209,0)</f>
        <v>0</v>
      </c>
      <c r="BI209" s="205">
        <f>IF(N209="nulová",J209,0)</f>
        <v>0</v>
      </c>
      <c r="BJ209" s="16" t="s">
        <v>155</v>
      </c>
      <c r="BK209" s="206">
        <f>ROUND(I209*H209,3)</f>
        <v>0</v>
      </c>
      <c r="BL209" s="16" t="s">
        <v>235</v>
      </c>
      <c r="BM209" s="204" t="s">
        <v>418</v>
      </c>
    </row>
    <row r="210" s="12" customFormat="1" ht="22.8" customHeight="1">
      <c r="A210" s="12"/>
      <c r="B210" s="180"/>
      <c r="C210" s="12"/>
      <c r="D210" s="181" t="s">
        <v>73</v>
      </c>
      <c r="E210" s="191" t="s">
        <v>419</v>
      </c>
      <c r="F210" s="191" t="s">
        <v>420</v>
      </c>
      <c r="G210" s="12"/>
      <c r="H210" s="12"/>
      <c r="I210" s="183"/>
      <c r="J210" s="192">
        <f>BK210</f>
        <v>0</v>
      </c>
      <c r="K210" s="12"/>
      <c r="L210" s="180"/>
      <c r="M210" s="185"/>
      <c r="N210" s="186"/>
      <c r="O210" s="186"/>
      <c r="P210" s="187">
        <f>SUM(P211:P212)</f>
        <v>0</v>
      </c>
      <c r="Q210" s="186"/>
      <c r="R210" s="187">
        <f>SUM(R211:R212)</f>
        <v>0</v>
      </c>
      <c r="S210" s="186"/>
      <c r="T210" s="188">
        <f>SUM(T211:T212)</f>
        <v>15.493049999999998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181" t="s">
        <v>155</v>
      </c>
      <c r="AT210" s="189" t="s">
        <v>73</v>
      </c>
      <c r="AU210" s="189" t="s">
        <v>82</v>
      </c>
      <c r="AY210" s="181" t="s">
        <v>177</v>
      </c>
      <c r="BK210" s="190">
        <f>SUM(BK211:BK212)</f>
        <v>0</v>
      </c>
    </row>
    <row r="211" s="2" customFormat="1" ht="33" customHeight="1">
      <c r="A211" s="35"/>
      <c r="B211" s="157"/>
      <c r="C211" s="193" t="s">
        <v>421</v>
      </c>
      <c r="D211" s="193" t="s">
        <v>180</v>
      </c>
      <c r="E211" s="194" t="s">
        <v>422</v>
      </c>
      <c r="F211" s="195" t="s">
        <v>423</v>
      </c>
      <c r="G211" s="196" t="s">
        <v>183</v>
      </c>
      <c r="H211" s="197">
        <v>1026</v>
      </c>
      <c r="I211" s="198"/>
      <c r="J211" s="197">
        <f>ROUND(I211*H211,3)</f>
        <v>0</v>
      </c>
      <c r="K211" s="199"/>
      <c r="L211" s="36"/>
      <c r="M211" s="200" t="s">
        <v>1</v>
      </c>
      <c r="N211" s="201" t="s">
        <v>40</v>
      </c>
      <c r="O211" s="79"/>
      <c r="P211" s="202">
        <f>O211*H211</f>
        <v>0</v>
      </c>
      <c r="Q211" s="202">
        <v>0</v>
      </c>
      <c r="R211" s="202">
        <f>Q211*H211</f>
        <v>0</v>
      </c>
      <c r="S211" s="202">
        <v>0.014999999999999999</v>
      </c>
      <c r="T211" s="203">
        <f>S211*H211</f>
        <v>15.389999999999999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04" t="s">
        <v>235</v>
      </c>
      <c r="AT211" s="204" t="s">
        <v>180</v>
      </c>
      <c r="AU211" s="204" t="s">
        <v>155</v>
      </c>
      <c r="AY211" s="16" t="s">
        <v>177</v>
      </c>
      <c r="BE211" s="205">
        <f>IF(N211="základná",J211,0)</f>
        <v>0</v>
      </c>
      <c r="BF211" s="205">
        <f>IF(N211="znížená",J211,0)</f>
        <v>0</v>
      </c>
      <c r="BG211" s="205">
        <f>IF(N211="zákl. prenesená",J211,0)</f>
        <v>0</v>
      </c>
      <c r="BH211" s="205">
        <f>IF(N211="zníž. prenesená",J211,0)</f>
        <v>0</v>
      </c>
      <c r="BI211" s="205">
        <f>IF(N211="nulová",J211,0)</f>
        <v>0</v>
      </c>
      <c r="BJ211" s="16" t="s">
        <v>155</v>
      </c>
      <c r="BK211" s="206">
        <f>ROUND(I211*H211,3)</f>
        <v>0</v>
      </c>
      <c r="BL211" s="16" t="s">
        <v>235</v>
      </c>
      <c r="BM211" s="204" t="s">
        <v>424</v>
      </c>
    </row>
    <row r="212" s="2" customFormat="1" ht="37.8" customHeight="1">
      <c r="A212" s="35"/>
      <c r="B212" s="157"/>
      <c r="C212" s="193" t="s">
        <v>425</v>
      </c>
      <c r="D212" s="193" t="s">
        <v>180</v>
      </c>
      <c r="E212" s="194" t="s">
        <v>426</v>
      </c>
      <c r="F212" s="195" t="s">
        <v>427</v>
      </c>
      <c r="G212" s="196" t="s">
        <v>183</v>
      </c>
      <c r="H212" s="197">
        <v>6.8700000000000001</v>
      </c>
      <c r="I212" s="198"/>
      <c r="J212" s="197">
        <f>ROUND(I212*H212,3)</f>
        <v>0</v>
      </c>
      <c r="K212" s="199"/>
      <c r="L212" s="36"/>
      <c r="M212" s="200" t="s">
        <v>1</v>
      </c>
      <c r="N212" s="201" t="s">
        <v>40</v>
      </c>
      <c r="O212" s="79"/>
      <c r="P212" s="202">
        <f>O212*H212</f>
        <v>0</v>
      </c>
      <c r="Q212" s="202">
        <v>0</v>
      </c>
      <c r="R212" s="202">
        <f>Q212*H212</f>
        <v>0</v>
      </c>
      <c r="S212" s="202">
        <v>0.014999999999999999</v>
      </c>
      <c r="T212" s="203">
        <f>S212*H212</f>
        <v>0.10305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04" t="s">
        <v>235</v>
      </c>
      <c r="AT212" s="204" t="s">
        <v>180</v>
      </c>
      <c r="AU212" s="204" t="s">
        <v>155</v>
      </c>
      <c r="AY212" s="16" t="s">
        <v>177</v>
      </c>
      <c r="BE212" s="205">
        <f>IF(N212="základná",J212,0)</f>
        <v>0</v>
      </c>
      <c r="BF212" s="205">
        <f>IF(N212="znížená",J212,0)</f>
        <v>0</v>
      </c>
      <c r="BG212" s="205">
        <f>IF(N212="zákl. prenesená",J212,0)</f>
        <v>0</v>
      </c>
      <c r="BH212" s="205">
        <f>IF(N212="zníž. prenesená",J212,0)</f>
        <v>0</v>
      </c>
      <c r="BI212" s="205">
        <f>IF(N212="nulová",J212,0)</f>
        <v>0</v>
      </c>
      <c r="BJ212" s="16" t="s">
        <v>155</v>
      </c>
      <c r="BK212" s="206">
        <f>ROUND(I212*H212,3)</f>
        <v>0</v>
      </c>
      <c r="BL212" s="16" t="s">
        <v>235</v>
      </c>
      <c r="BM212" s="204" t="s">
        <v>428</v>
      </c>
    </row>
    <row r="213" s="12" customFormat="1" ht="22.8" customHeight="1">
      <c r="A213" s="12"/>
      <c r="B213" s="180"/>
      <c r="C213" s="12"/>
      <c r="D213" s="181" t="s">
        <v>73</v>
      </c>
      <c r="E213" s="191" t="s">
        <v>429</v>
      </c>
      <c r="F213" s="191" t="s">
        <v>430</v>
      </c>
      <c r="G213" s="12"/>
      <c r="H213" s="12"/>
      <c r="I213" s="183"/>
      <c r="J213" s="192">
        <f>BK213</f>
        <v>0</v>
      </c>
      <c r="K213" s="12"/>
      <c r="L213" s="180"/>
      <c r="M213" s="185"/>
      <c r="N213" s="186"/>
      <c r="O213" s="186"/>
      <c r="P213" s="187">
        <f>SUM(P214:P215)</f>
        <v>0</v>
      </c>
      <c r="Q213" s="186"/>
      <c r="R213" s="187">
        <f>SUM(R214:R215)</f>
        <v>0</v>
      </c>
      <c r="S213" s="186"/>
      <c r="T213" s="188">
        <f>SUM(T214:T215)</f>
        <v>1.316643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181" t="s">
        <v>155</v>
      </c>
      <c r="AT213" s="189" t="s">
        <v>73</v>
      </c>
      <c r="AU213" s="189" t="s">
        <v>82</v>
      </c>
      <c r="AY213" s="181" t="s">
        <v>177</v>
      </c>
      <c r="BK213" s="190">
        <f>SUM(BK214:BK215)</f>
        <v>0</v>
      </c>
    </row>
    <row r="214" s="2" customFormat="1" ht="24.15" customHeight="1">
      <c r="A214" s="35"/>
      <c r="B214" s="157"/>
      <c r="C214" s="193" t="s">
        <v>431</v>
      </c>
      <c r="D214" s="193" t="s">
        <v>180</v>
      </c>
      <c r="E214" s="194" t="s">
        <v>432</v>
      </c>
      <c r="F214" s="195" t="s">
        <v>433</v>
      </c>
      <c r="G214" s="196" t="s">
        <v>183</v>
      </c>
      <c r="H214" s="197">
        <v>1128.0129999999999</v>
      </c>
      <c r="I214" s="198"/>
      <c r="J214" s="197">
        <f>ROUND(I214*H214,3)</f>
        <v>0</v>
      </c>
      <c r="K214" s="199"/>
      <c r="L214" s="36"/>
      <c r="M214" s="200" t="s">
        <v>1</v>
      </c>
      <c r="N214" s="201" t="s">
        <v>40</v>
      </c>
      <c r="O214" s="79"/>
      <c r="P214" s="202">
        <f>O214*H214</f>
        <v>0</v>
      </c>
      <c r="Q214" s="202">
        <v>0</v>
      </c>
      <c r="R214" s="202">
        <f>Q214*H214</f>
        <v>0</v>
      </c>
      <c r="S214" s="202">
        <v>0.001</v>
      </c>
      <c r="T214" s="203">
        <f>S214*H214</f>
        <v>1.1280129999999999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04" t="s">
        <v>235</v>
      </c>
      <c r="AT214" s="204" t="s">
        <v>180</v>
      </c>
      <c r="AU214" s="204" t="s">
        <v>155</v>
      </c>
      <c r="AY214" s="16" t="s">
        <v>177</v>
      </c>
      <c r="BE214" s="205">
        <f>IF(N214="základná",J214,0)</f>
        <v>0</v>
      </c>
      <c r="BF214" s="205">
        <f>IF(N214="znížená",J214,0)</f>
        <v>0</v>
      </c>
      <c r="BG214" s="205">
        <f>IF(N214="zákl. prenesená",J214,0)</f>
        <v>0</v>
      </c>
      <c r="BH214" s="205">
        <f>IF(N214="zníž. prenesená",J214,0)</f>
        <v>0</v>
      </c>
      <c r="BI214" s="205">
        <f>IF(N214="nulová",J214,0)</f>
        <v>0</v>
      </c>
      <c r="BJ214" s="16" t="s">
        <v>155</v>
      </c>
      <c r="BK214" s="206">
        <f>ROUND(I214*H214,3)</f>
        <v>0</v>
      </c>
      <c r="BL214" s="16" t="s">
        <v>235</v>
      </c>
      <c r="BM214" s="204" t="s">
        <v>434</v>
      </c>
    </row>
    <row r="215" s="2" customFormat="1" ht="16.5" customHeight="1">
      <c r="A215" s="35"/>
      <c r="B215" s="157"/>
      <c r="C215" s="193" t="s">
        <v>435</v>
      </c>
      <c r="D215" s="193" t="s">
        <v>180</v>
      </c>
      <c r="E215" s="194" t="s">
        <v>436</v>
      </c>
      <c r="F215" s="195" t="s">
        <v>437</v>
      </c>
      <c r="G215" s="196" t="s">
        <v>253</v>
      </c>
      <c r="H215" s="197">
        <v>188.63</v>
      </c>
      <c r="I215" s="198"/>
      <c r="J215" s="197">
        <f>ROUND(I215*H215,3)</f>
        <v>0</v>
      </c>
      <c r="K215" s="199"/>
      <c r="L215" s="36"/>
      <c r="M215" s="200" t="s">
        <v>1</v>
      </c>
      <c r="N215" s="201" t="s">
        <v>40</v>
      </c>
      <c r="O215" s="79"/>
      <c r="P215" s="202">
        <f>O215*H215</f>
        <v>0</v>
      </c>
      <c r="Q215" s="202">
        <v>0</v>
      </c>
      <c r="R215" s="202">
        <f>Q215*H215</f>
        <v>0</v>
      </c>
      <c r="S215" s="202">
        <v>0.001</v>
      </c>
      <c r="T215" s="203">
        <f>S215*H215</f>
        <v>0.18862999999999999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4" t="s">
        <v>235</v>
      </c>
      <c r="AT215" s="204" t="s">
        <v>180</v>
      </c>
      <c r="AU215" s="204" t="s">
        <v>155</v>
      </c>
      <c r="AY215" s="16" t="s">
        <v>177</v>
      </c>
      <c r="BE215" s="205">
        <f>IF(N215="základná",J215,0)</f>
        <v>0</v>
      </c>
      <c r="BF215" s="205">
        <f>IF(N215="znížená",J215,0)</f>
        <v>0</v>
      </c>
      <c r="BG215" s="205">
        <f>IF(N215="zákl. prenesená",J215,0)</f>
        <v>0</v>
      </c>
      <c r="BH215" s="205">
        <f>IF(N215="zníž. prenesená",J215,0)</f>
        <v>0</v>
      </c>
      <c r="BI215" s="205">
        <f>IF(N215="nulová",J215,0)</f>
        <v>0</v>
      </c>
      <c r="BJ215" s="16" t="s">
        <v>155</v>
      </c>
      <c r="BK215" s="206">
        <f>ROUND(I215*H215,3)</f>
        <v>0</v>
      </c>
      <c r="BL215" s="16" t="s">
        <v>235</v>
      </c>
      <c r="BM215" s="204" t="s">
        <v>438</v>
      </c>
    </row>
    <row r="216" s="12" customFormat="1" ht="25.92" customHeight="1">
      <c r="A216" s="12"/>
      <c r="B216" s="180"/>
      <c r="C216" s="12"/>
      <c r="D216" s="181" t="s">
        <v>73</v>
      </c>
      <c r="E216" s="182" t="s">
        <v>439</v>
      </c>
      <c r="F216" s="182" t="s">
        <v>440</v>
      </c>
      <c r="G216" s="12"/>
      <c r="H216" s="12"/>
      <c r="I216" s="183"/>
      <c r="J216" s="184">
        <f>BK216</f>
        <v>0</v>
      </c>
      <c r="K216" s="12"/>
      <c r="L216" s="180"/>
      <c r="M216" s="185"/>
      <c r="N216" s="186"/>
      <c r="O216" s="186"/>
      <c r="P216" s="187">
        <f>P217</f>
        <v>0</v>
      </c>
      <c r="Q216" s="186"/>
      <c r="R216" s="187">
        <f>R217</f>
        <v>0</v>
      </c>
      <c r="S216" s="186"/>
      <c r="T216" s="188">
        <f>T217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181" t="s">
        <v>189</v>
      </c>
      <c r="AT216" s="189" t="s">
        <v>73</v>
      </c>
      <c r="AU216" s="189" t="s">
        <v>74</v>
      </c>
      <c r="AY216" s="181" t="s">
        <v>177</v>
      </c>
      <c r="BK216" s="190">
        <f>BK217</f>
        <v>0</v>
      </c>
    </row>
    <row r="217" s="12" customFormat="1" ht="22.8" customHeight="1">
      <c r="A217" s="12"/>
      <c r="B217" s="180"/>
      <c r="C217" s="12"/>
      <c r="D217" s="181" t="s">
        <v>73</v>
      </c>
      <c r="E217" s="191" t="s">
        <v>441</v>
      </c>
      <c r="F217" s="191" t="s">
        <v>442</v>
      </c>
      <c r="G217" s="12"/>
      <c r="H217" s="12"/>
      <c r="I217" s="183"/>
      <c r="J217" s="192">
        <f>BK217</f>
        <v>0</v>
      </c>
      <c r="K217" s="12"/>
      <c r="L217" s="180"/>
      <c r="M217" s="185"/>
      <c r="N217" s="186"/>
      <c r="O217" s="186"/>
      <c r="P217" s="187">
        <f>P218</f>
        <v>0</v>
      </c>
      <c r="Q217" s="186"/>
      <c r="R217" s="187">
        <f>R218</f>
        <v>0</v>
      </c>
      <c r="S217" s="186"/>
      <c r="T217" s="188">
        <f>T218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181" t="s">
        <v>189</v>
      </c>
      <c r="AT217" s="189" t="s">
        <v>73</v>
      </c>
      <c r="AU217" s="189" t="s">
        <v>82</v>
      </c>
      <c r="AY217" s="181" t="s">
        <v>177</v>
      </c>
      <c r="BK217" s="190">
        <f>BK218</f>
        <v>0</v>
      </c>
    </row>
    <row r="218" s="2" customFormat="1" ht="16.5" customHeight="1">
      <c r="A218" s="35"/>
      <c r="B218" s="157"/>
      <c r="C218" s="193" t="s">
        <v>443</v>
      </c>
      <c r="D218" s="193" t="s">
        <v>180</v>
      </c>
      <c r="E218" s="194" t="s">
        <v>444</v>
      </c>
      <c r="F218" s="195" t="s">
        <v>445</v>
      </c>
      <c r="G218" s="196" t="s">
        <v>258</v>
      </c>
      <c r="H218" s="197">
        <v>4</v>
      </c>
      <c r="I218" s="198"/>
      <c r="J218" s="197">
        <f>ROUND(I218*H218,3)</f>
        <v>0</v>
      </c>
      <c r="K218" s="199"/>
      <c r="L218" s="36"/>
      <c r="M218" s="207" t="s">
        <v>1</v>
      </c>
      <c r="N218" s="208" t="s">
        <v>40</v>
      </c>
      <c r="O218" s="209"/>
      <c r="P218" s="210">
        <f>O218*H218</f>
        <v>0</v>
      </c>
      <c r="Q218" s="210">
        <v>0</v>
      </c>
      <c r="R218" s="210">
        <f>Q218*H218</f>
        <v>0</v>
      </c>
      <c r="S218" s="210">
        <v>0</v>
      </c>
      <c r="T218" s="211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04" t="s">
        <v>446</v>
      </c>
      <c r="AT218" s="204" t="s">
        <v>180</v>
      </c>
      <c r="AU218" s="204" t="s">
        <v>155</v>
      </c>
      <c r="AY218" s="16" t="s">
        <v>177</v>
      </c>
      <c r="BE218" s="205">
        <f>IF(N218="základná",J218,0)</f>
        <v>0</v>
      </c>
      <c r="BF218" s="205">
        <f>IF(N218="znížená",J218,0)</f>
        <v>0</v>
      </c>
      <c r="BG218" s="205">
        <f>IF(N218="zákl. prenesená",J218,0)</f>
        <v>0</v>
      </c>
      <c r="BH218" s="205">
        <f>IF(N218="zníž. prenesená",J218,0)</f>
        <v>0</v>
      </c>
      <c r="BI218" s="205">
        <f>IF(N218="nulová",J218,0)</f>
        <v>0</v>
      </c>
      <c r="BJ218" s="16" t="s">
        <v>155</v>
      </c>
      <c r="BK218" s="206">
        <f>ROUND(I218*H218,3)</f>
        <v>0</v>
      </c>
      <c r="BL218" s="16" t="s">
        <v>446</v>
      </c>
      <c r="BM218" s="204" t="s">
        <v>447</v>
      </c>
    </row>
    <row r="219" s="2" customFormat="1" ht="6.96" customHeight="1">
      <c r="A219" s="35"/>
      <c r="B219" s="62"/>
      <c r="C219" s="63"/>
      <c r="D219" s="63"/>
      <c r="E219" s="63"/>
      <c r="F219" s="63"/>
      <c r="G219" s="63"/>
      <c r="H219" s="63"/>
      <c r="I219" s="63"/>
      <c r="J219" s="63"/>
      <c r="K219" s="63"/>
      <c r="L219" s="36"/>
      <c r="M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</row>
  </sheetData>
  <autoFilter ref="C141:K218"/>
  <mergeCells count="14">
    <mergeCell ref="E7:H7"/>
    <mergeCell ref="E9:H9"/>
    <mergeCell ref="E18:H18"/>
    <mergeCell ref="E27:H27"/>
    <mergeCell ref="E85:H85"/>
    <mergeCell ref="E87:H87"/>
    <mergeCell ref="D116:F116"/>
    <mergeCell ref="D117:F117"/>
    <mergeCell ref="D118:F118"/>
    <mergeCell ref="D119:F119"/>
    <mergeCell ref="D120:F120"/>
    <mergeCell ref="E132:H132"/>
    <mergeCell ref="E134:H13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5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86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="1" customFormat="1" ht="24.96" customHeight="1">
      <c r="B4" s="19"/>
      <c r="D4" s="20" t="s">
        <v>126</v>
      </c>
      <c r="L4" s="19"/>
      <c r="M4" s="122" t="s">
        <v>9</v>
      </c>
      <c r="AT4" s="16" t="s">
        <v>3</v>
      </c>
    </row>
    <row r="5" s="1" customFormat="1" ht="6.96" customHeight="1">
      <c r="B5" s="19"/>
      <c r="L5" s="19"/>
    </row>
    <row r="6" s="1" customFormat="1" ht="12" customHeight="1">
      <c r="B6" s="19"/>
      <c r="D6" s="29" t="s">
        <v>14</v>
      </c>
      <c r="L6" s="19"/>
    </row>
    <row r="7" s="1" customFormat="1" ht="16.5" customHeight="1">
      <c r="B7" s="19"/>
      <c r="E7" s="123" t="str">
        <f>'Rekapitulácia stavby'!K6</f>
        <v xml:space="preserve">Športová hala Angels Aréna  Rekonštrukcia a Modernizácia</v>
      </c>
      <c r="F7" s="29"/>
      <c r="G7" s="29"/>
      <c r="H7" s="29"/>
      <c r="L7" s="19"/>
    </row>
    <row r="8" s="2" customFormat="1" ht="12" customHeight="1">
      <c r="A8" s="35"/>
      <c r="B8" s="36"/>
      <c r="C8" s="35"/>
      <c r="D8" s="29" t="s">
        <v>127</v>
      </c>
      <c r="E8" s="35"/>
      <c r="F8" s="35"/>
      <c r="G8" s="35"/>
      <c r="H8" s="35"/>
      <c r="I8" s="35"/>
      <c r="J8" s="35"/>
      <c r="K8" s="35"/>
      <c r="L8" s="5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36"/>
      <c r="C9" s="35"/>
      <c r="D9" s="35"/>
      <c r="E9" s="69" t="s">
        <v>448</v>
      </c>
      <c r="F9" s="35"/>
      <c r="G9" s="35"/>
      <c r="H9" s="35"/>
      <c r="I9" s="35"/>
      <c r="J9" s="35"/>
      <c r="K9" s="35"/>
      <c r="L9" s="5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5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36"/>
      <c r="C11" s="35"/>
      <c r="D11" s="29" t="s">
        <v>16</v>
      </c>
      <c r="E11" s="35"/>
      <c r="F11" s="24" t="s">
        <v>1</v>
      </c>
      <c r="G11" s="35"/>
      <c r="H11" s="35"/>
      <c r="I11" s="29" t="s">
        <v>17</v>
      </c>
      <c r="J11" s="24" t="s">
        <v>1</v>
      </c>
      <c r="K11" s="35"/>
      <c r="L11" s="5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36"/>
      <c r="C12" s="35"/>
      <c r="D12" s="29" t="s">
        <v>18</v>
      </c>
      <c r="E12" s="35"/>
      <c r="F12" s="24" t="s">
        <v>19</v>
      </c>
      <c r="G12" s="35"/>
      <c r="H12" s="35"/>
      <c r="I12" s="29" t="s">
        <v>20</v>
      </c>
      <c r="J12" s="71" t="str">
        <f>'Rekapitulácia stavby'!AN8</f>
        <v>16. 7. 2021</v>
      </c>
      <c r="K12" s="35"/>
      <c r="L12" s="5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5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36"/>
      <c r="C14" s="35"/>
      <c r="D14" s="29" t="s">
        <v>22</v>
      </c>
      <c r="E14" s="35"/>
      <c r="F14" s="35"/>
      <c r="G14" s="35"/>
      <c r="H14" s="35"/>
      <c r="I14" s="29" t="s">
        <v>23</v>
      </c>
      <c r="J14" s="24" t="s">
        <v>1</v>
      </c>
      <c r="K14" s="35"/>
      <c r="L14" s="5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36"/>
      <c r="C15" s="35"/>
      <c r="D15" s="35"/>
      <c r="E15" s="24" t="s">
        <v>24</v>
      </c>
      <c r="F15" s="35"/>
      <c r="G15" s="35"/>
      <c r="H15" s="35"/>
      <c r="I15" s="29" t="s">
        <v>25</v>
      </c>
      <c r="J15" s="24" t="s">
        <v>1</v>
      </c>
      <c r="K15" s="35"/>
      <c r="L15" s="5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5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36"/>
      <c r="C17" s="35"/>
      <c r="D17" s="29" t="s">
        <v>26</v>
      </c>
      <c r="E17" s="35"/>
      <c r="F17" s="35"/>
      <c r="G17" s="35"/>
      <c r="H17" s="35"/>
      <c r="I17" s="29" t="s">
        <v>23</v>
      </c>
      <c r="J17" s="30" t="str">
        <f>'Rekapitulácia stavby'!AN13</f>
        <v>Vyplň údaj</v>
      </c>
      <c r="K17" s="35"/>
      <c r="L17" s="5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36"/>
      <c r="C18" s="35"/>
      <c r="D18" s="35"/>
      <c r="E18" s="30" t="str">
        <f>'Rekapitulácia stavby'!E14</f>
        <v>Vyplň údaj</v>
      </c>
      <c r="F18" s="24"/>
      <c r="G18" s="24"/>
      <c r="H18" s="24"/>
      <c r="I18" s="29" t="s">
        <v>25</v>
      </c>
      <c r="J18" s="30" t="str">
        <f>'Rekapitulácia stavby'!AN14</f>
        <v>Vyplň údaj</v>
      </c>
      <c r="K18" s="35"/>
      <c r="L18" s="5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5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36"/>
      <c r="C20" s="35"/>
      <c r="D20" s="29" t="s">
        <v>28</v>
      </c>
      <c r="E20" s="35"/>
      <c r="F20" s="35"/>
      <c r="G20" s="35"/>
      <c r="H20" s="35"/>
      <c r="I20" s="29" t="s">
        <v>23</v>
      </c>
      <c r="J20" s="24" t="str">
        <f>IF('Rekapitulácia stavby'!AN16="","",'Rekapitulácia stavby'!AN16)</f>
        <v/>
      </c>
      <c r="K20" s="35"/>
      <c r="L20" s="5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36"/>
      <c r="C21" s="35"/>
      <c r="D21" s="35"/>
      <c r="E21" s="24" t="str">
        <f>IF('Rekapitulácia stavby'!E17="","",'Rekapitulácia stavby'!E17)</f>
        <v xml:space="preserve"> </v>
      </c>
      <c r="F21" s="35"/>
      <c r="G21" s="35"/>
      <c r="H21" s="35"/>
      <c r="I21" s="29" t="s">
        <v>25</v>
      </c>
      <c r="J21" s="24" t="str">
        <f>IF('Rekapitulácia stavby'!AN17="","",'Rekapitulácia stavby'!AN17)</f>
        <v/>
      </c>
      <c r="K21" s="35"/>
      <c r="L21" s="5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5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36"/>
      <c r="C23" s="35"/>
      <c r="D23" s="29" t="s">
        <v>32</v>
      </c>
      <c r="E23" s="35"/>
      <c r="F23" s="35"/>
      <c r="G23" s="35"/>
      <c r="H23" s="35"/>
      <c r="I23" s="29" t="s">
        <v>23</v>
      </c>
      <c r="J23" s="24" t="str">
        <f>IF('Rekapitulácia stavby'!AN19="","",'Rekapitulácia stavby'!AN19)</f>
        <v/>
      </c>
      <c r="K23" s="35"/>
      <c r="L23" s="5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36"/>
      <c r="C24" s="35"/>
      <c r="D24" s="35"/>
      <c r="E24" s="24" t="str">
        <f>IF('Rekapitulácia stavby'!E20="","",'Rekapitulácia stavby'!E20)</f>
        <v xml:space="preserve"> </v>
      </c>
      <c r="F24" s="35"/>
      <c r="G24" s="35"/>
      <c r="H24" s="35"/>
      <c r="I24" s="29" t="s">
        <v>25</v>
      </c>
      <c r="J24" s="24" t="str">
        <f>IF('Rekapitulácia stavby'!AN20="","",'Rekapitulácia stavby'!AN20)</f>
        <v/>
      </c>
      <c r="K24" s="35"/>
      <c r="L24" s="5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5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36"/>
      <c r="C26" s="35"/>
      <c r="D26" s="29" t="s">
        <v>33</v>
      </c>
      <c r="E26" s="35"/>
      <c r="F26" s="35"/>
      <c r="G26" s="35"/>
      <c r="H26" s="35"/>
      <c r="I26" s="35"/>
      <c r="J26" s="35"/>
      <c r="K26" s="35"/>
      <c r="L26" s="5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24"/>
      <c r="B27" s="125"/>
      <c r="C27" s="124"/>
      <c r="D27" s="124"/>
      <c r="E27" s="33" t="s">
        <v>1</v>
      </c>
      <c r="F27" s="33"/>
      <c r="G27" s="33"/>
      <c r="H27" s="33"/>
      <c r="I27" s="124"/>
      <c r="J27" s="124"/>
      <c r="K27" s="124"/>
      <c r="L27" s="126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</row>
    <row r="28" s="2" customFormat="1" ht="6.96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5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36"/>
      <c r="C29" s="35"/>
      <c r="D29" s="92"/>
      <c r="E29" s="92"/>
      <c r="F29" s="92"/>
      <c r="G29" s="92"/>
      <c r="H29" s="92"/>
      <c r="I29" s="92"/>
      <c r="J29" s="92"/>
      <c r="K29" s="92"/>
      <c r="L29" s="5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14.4" customHeight="1">
      <c r="A30" s="35"/>
      <c r="B30" s="36"/>
      <c r="C30" s="35"/>
      <c r="D30" s="24" t="s">
        <v>129</v>
      </c>
      <c r="E30" s="35"/>
      <c r="F30" s="35"/>
      <c r="G30" s="35"/>
      <c r="H30" s="35"/>
      <c r="I30" s="35"/>
      <c r="J30" s="127">
        <f>J96</f>
        <v>0</v>
      </c>
      <c r="K30" s="35"/>
      <c r="L30" s="5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14.4" customHeight="1">
      <c r="A31" s="35"/>
      <c r="B31" s="36"/>
      <c r="C31" s="35"/>
      <c r="D31" s="128" t="s">
        <v>130</v>
      </c>
      <c r="E31" s="35"/>
      <c r="F31" s="35"/>
      <c r="G31" s="35"/>
      <c r="H31" s="35"/>
      <c r="I31" s="35"/>
      <c r="J31" s="127">
        <f>J125</f>
        <v>0</v>
      </c>
      <c r="K31" s="35"/>
      <c r="L31" s="5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36"/>
      <c r="C32" s="35"/>
      <c r="D32" s="129" t="s">
        <v>34</v>
      </c>
      <c r="E32" s="35"/>
      <c r="F32" s="35"/>
      <c r="G32" s="35"/>
      <c r="H32" s="35"/>
      <c r="I32" s="35"/>
      <c r="J32" s="98">
        <f>ROUND(J30 + J31, 2)</f>
        <v>0</v>
      </c>
      <c r="K32" s="35"/>
      <c r="L32" s="5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36"/>
      <c r="C33" s="35"/>
      <c r="D33" s="92"/>
      <c r="E33" s="92"/>
      <c r="F33" s="92"/>
      <c r="G33" s="92"/>
      <c r="H33" s="92"/>
      <c r="I33" s="92"/>
      <c r="J33" s="92"/>
      <c r="K33" s="92"/>
      <c r="L33" s="5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36"/>
      <c r="C34" s="35"/>
      <c r="D34" s="35"/>
      <c r="E34" s="35"/>
      <c r="F34" s="40" t="s">
        <v>36</v>
      </c>
      <c r="G34" s="35"/>
      <c r="H34" s="35"/>
      <c r="I34" s="40" t="s">
        <v>35</v>
      </c>
      <c r="J34" s="40" t="s">
        <v>37</v>
      </c>
      <c r="K34" s="35"/>
      <c r="L34" s="5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36"/>
      <c r="C35" s="35"/>
      <c r="D35" s="130" t="s">
        <v>38</v>
      </c>
      <c r="E35" s="42" t="s">
        <v>39</v>
      </c>
      <c r="F35" s="131">
        <f>ROUND((SUM(BE125:BE132) + SUM(BE152:BE406)),  2)</f>
        <v>0</v>
      </c>
      <c r="G35" s="132"/>
      <c r="H35" s="132"/>
      <c r="I35" s="133">
        <v>0.20000000000000001</v>
      </c>
      <c r="J35" s="131">
        <f>ROUND(((SUM(BE125:BE132) + SUM(BE152:BE406))*I35),  2)</f>
        <v>0</v>
      </c>
      <c r="K35" s="35"/>
      <c r="L35" s="5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36"/>
      <c r="C36" s="35"/>
      <c r="D36" s="35"/>
      <c r="E36" s="42" t="s">
        <v>40</v>
      </c>
      <c r="F36" s="131">
        <f>ROUND((SUM(BF125:BF132) + SUM(BF152:BF406)),  2)</f>
        <v>0</v>
      </c>
      <c r="G36" s="132"/>
      <c r="H36" s="132"/>
      <c r="I36" s="133">
        <v>0.20000000000000001</v>
      </c>
      <c r="J36" s="131">
        <f>ROUND(((SUM(BF125:BF132) + SUM(BF152:BF406))*I36),  2)</f>
        <v>0</v>
      </c>
      <c r="K36" s="35"/>
      <c r="L36" s="5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36"/>
      <c r="C37" s="35"/>
      <c r="D37" s="35"/>
      <c r="E37" s="29" t="s">
        <v>41</v>
      </c>
      <c r="F37" s="134">
        <f>ROUND((SUM(BG125:BG132) + SUM(BG152:BG406)),  2)</f>
        <v>0</v>
      </c>
      <c r="G37" s="35"/>
      <c r="H37" s="35"/>
      <c r="I37" s="135">
        <v>0.20000000000000001</v>
      </c>
      <c r="J37" s="134">
        <f>0</f>
        <v>0</v>
      </c>
      <c r="K37" s="35"/>
      <c r="L37" s="5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36"/>
      <c r="C38" s="35"/>
      <c r="D38" s="35"/>
      <c r="E38" s="29" t="s">
        <v>42</v>
      </c>
      <c r="F38" s="134">
        <f>ROUND((SUM(BH125:BH132) + SUM(BH152:BH406)),  2)</f>
        <v>0</v>
      </c>
      <c r="G38" s="35"/>
      <c r="H38" s="35"/>
      <c r="I38" s="135">
        <v>0.20000000000000001</v>
      </c>
      <c r="J38" s="134">
        <f>0</f>
        <v>0</v>
      </c>
      <c r="K38" s="35"/>
      <c r="L38" s="5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36"/>
      <c r="C39" s="35"/>
      <c r="D39" s="35"/>
      <c r="E39" s="42" t="s">
        <v>43</v>
      </c>
      <c r="F39" s="131">
        <f>ROUND((SUM(BI125:BI132) + SUM(BI152:BI406)),  2)</f>
        <v>0</v>
      </c>
      <c r="G39" s="132"/>
      <c r="H39" s="132"/>
      <c r="I39" s="133">
        <v>0</v>
      </c>
      <c r="J39" s="131">
        <f>0</f>
        <v>0</v>
      </c>
      <c r="K39" s="35"/>
      <c r="L39" s="5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5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36"/>
      <c r="C41" s="136"/>
      <c r="D41" s="137" t="s">
        <v>44</v>
      </c>
      <c r="E41" s="83"/>
      <c r="F41" s="83"/>
      <c r="G41" s="138" t="s">
        <v>45</v>
      </c>
      <c r="H41" s="139" t="s">
        <v>46</v>
      </c>
      <c r="I41" s="83"/>
      <c r="J41" s="140">
        <f>SUM(J32:J39)</f>
        <v>0</v>
      </c>
      <c r="K41" s="141"/>
      <c r="L41" s="57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36"/>
      <c r="C42" s="35"/>
      <c r="D42" s="35"/>
      <c r="E42" s="35"/>
      <c r="F42" s="35"/>
      <c r="G42" s="35"/>
      <c r="H42" s="35"/>
      <c r="I42" s="35"/>
      <c r="J42" s="35"/>
      <c r="K42" s="35"/>
      <c r="L42" s="57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57"/>
      <c r="D50" s="58" t="s">
        <v>47</v>
      </c>
      <c r="E50" s="59"/>
      <c r="F50" s="59"/>
      <c r="G50" s="58" t="s">
        <v>48</v>
      </c>
      <c r="H50" s="59"/>
      <c r="I50" s="59"/>
      <c r="J50" s="59"/>
      <c r="K50" s="59"/>
      <c r="L50" s="57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5"/>
      <c r="B61" s="36"/>
      <c r="C61" s="35"/>
      <c r="D61" s="60" t="s">
        <v>49</v>
      </c>
      <c r="E61" s="38"/>
      <c r="F61" s="142" t="s">
        <v>50</v>
      </c>
      <c r="G61" s="60" t="s">
        <v>49</v>
      </c>
      <c r="H61" s="38"/>
      <c r="I61" s="38"/>
      <c r="J61" s="143" t="s">
        <v>50</v>
      </c>
      <c r="K61" s="38"/>
      <c r="L61" s="57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5"/>
      <c r="B65" s="36"/>
      <c r="C65" s="35"/>
      <c r="D65" s="58" t="s">
        <v>51</v>
      </c>
      <c r="E65" s="61"/>
      <c r="F65" s="61"/>
      <c r="G65" s="58" t="s">
        <v>52</v>
      </c>
      <c r="H65" s="61"/>
      <c r="I65" s="61"/>
      <c r="J65" s="61"/>
      <c r="K65" s="61"/>
      <c r="L65" s="5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5"/>
      <c r="B76" s="36"/>
      <c r="C76" s="35"/>
      <c r="D76" s="60" t="s">
        <v>49</v>
      </c>
      <c r="E76" s="38"/>
      <c r="F76" s="142" t="s">
        <v>50</v>
      </c>
      <c r="G76" s="60" t="s">
        <v>49</v>
      </c>
      <c r="H76" s="38"/>
      <c r="I76" s="38"/>
      <c r="J76" s="143" t="s">
        <v>50</v>
      </c>
      <c r="K76" s="38"/>
      <c r="L76" s="5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5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5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131</v>
      </c>
      <c r="D82" s="35"/>
      <c r="E82" s="35"/>
      <c r="F82" s="35"/>
      <c r="G82" s="35"/>
      <c r="H82" s="35"/>
      <c r="I82" s="35"/>
      <c r="J82" s="35"/>
      <c r="K82" s="35"/>
      <c r="L82" s="57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57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5"/>
      <c r="E84" s="35"/>
      <c r="F84" s="35"/>
      <c r="G84" s="35"/>
      <c r="H84" s="35"/>
      <c r="I84" s="35"/>
      <c r="J84" s="35"/>
      <c r="K84" s="35"/>
      <c r="L84" s="57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5"/>
      <c r="D85" s="35"/>
      <c r="E85" s="123" t="str">
        <f>E7</f>
        <v xml:space="preserve">Športová hala Angels Aréna  Rekonštrukcia a Modernizácia</v>
      </c>
      <c r="F85" s="29"/>
      <c r="G85" s="29"/>
      <c r="H85" s="29"/>
      <c r="I85" s="35"/>
      <c r="J85" s="35"/>
      <c r="K85" s="35"/>
      <c r="L85" s="57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127</v>
      </c>
      <c r="D86" s="35"/>
      <c r="E86" s="35"/>
      <c r="F86" s="35"/>
      <c r="G86" s="35"/>
      <c r="H86" s="35"/>
      <c r="I86" s="35"/>
      <c r="J86" s="35"/>
      <c r="K86" s="35"/>
      <c r="L86" s="57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5"/>
      <c r="D87" s="35"/>
      <c r="E87" s="69" t="str">
        <f>E9</f>
        <v>01 - SO 01 Športová hala - ASR</v>
      </c>
      <c r="F87" s="35"/>
      <c r="G87" s="35"/>
      <c r="H87" s="35"/>
      <c r="I87" s="35"/>
      <c r="J87" s="35"/>
      <c r="K87" s="35"/>
      <c r="L87" s="57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57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18</v>
      </c>
      <c r="D89" s="35"/>
      <c r="E89" s="35"/>
      <c r="F89" s="24" t="str">
        <f>F12</f>
        <v>Košice</v>
      </c>
      <c r="G89" s="35"/>
      <c r="H89" s="35"/>
      <c r="I89" s="29" t="s">
        <v>20</v>
      </c>
      <c r="J89" s="71" t="str">
        <f>IF(J12="","",J12)</f>
        <v>16. 7. 2021</v>
      </c>
      <c r="K89" s="35"/>
      <c r="L89" s="57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57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22</v>
      </c>
      <c r="D91" s="35"/>
      <c r="E91" s="35"/>
      <c r="F91" s="24" t="str">
        <f>E15</f>
        <v xml:space="preserve">Mesto Košice </v>
      </c>
      <c r="G91" s="35"/>
      <c r="H91" s="35"/>
      <c r="I91" s="29" t="s">
        <v>28</v>
      </c>
      <c r="J91" s="33" t="str">
        <f>E21</f>
        <v xml:space="preserve"> </v>
      </c>
      <c r="K91" s="35"/>
      <c r="L91" s="57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5"/>
      <c r="E92" s="35"/>
      <c r="F92" s="24" t="str">
        <f>IF(E18="","",E18)</f>
        <v>Vyplň údaj</v>
      </c>
      <c r="G92" s="35"/>
      <c r="H92" s="35"/>
      <c r="I92" s="29" t="s">
        <v>32</v>
      </c>
      <c r="J92" s="33" t="str">
        <f>E24</f>
        <v xml:space="preserve"> </v>
      </c>
      <c r="K92" s="35"/>
      <c r="L92" s="57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57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44" t="s">
        <v>132</v>
      </c>
      <c r="D94" s="136"/>
      <c r="E94" s="136"/>
      <c r="F94" s="136"/>
      <c r="G94" s="136"/>
      <c r="H94" s="136"/>
      <c r="I94" s="136"/>
      <c r="J94" s="145" t="s">
        <v>133</v>
      </c>
      <c r="K94" s="136"/>
      <c r="L94" s="57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57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46" t="s">
        <v>134</v>
      </c>
      <c r="D96" s="35"/>
      <c r="E96" s="35"/>
      <c r="F96" s="35"/>
      <c r="G96" s="35"/>
      <c r="H96" s="35"/>
      <c r="I96" s="35"/>
      <c r="J96" s="98">
        <f>J152</f>
        <v>0</v>
      </c>
      <c r="K96" s="35"/>
      <c r="L96" s="57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6" t="s">
        <v>135</v>
      </c>
    </row>
    <row r="97" s="9" customFormat="1" ht="24.96" customHeight="1">
      <c r="A97" s="9"/>
      <c r="B97" s="147"/>
      <c r="C97" s="9"/>
      <c r="D97" s="148" t="s">
        <v>136</v>
      </c>
      <c r="E97" s="149"/>
      <c r="F97" s="149"/>
      <c r="G97" s="149"/>
      <c r="H97" s="149"/>
      <c r="I97" s="149"/>
      <c r="J97" s="150">
        <f>J153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1"/>
      <c r="C98" s="10"/>
      <c r="D98" s="152" t="s">
        <v>449</v>
      </c>
      <c r="E98" s="153"/>
      <c r="F98" s="153"/>
      <c r="G98" s="153"/>
      <c r="H98" s="153"/>
      <c r="I98" s="153"/>
      <c r="J98" s="154">
        <f>J154</f>
        <v>0</v>
      </c>
      <c r="K98" s="10"/>
      <c r="L98" s="15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1"/>
      <c r="C99" s="10"/>
      <c r="D99" s="152" t="s">
        <v>450</v>
      </c>
      <c r="E99" s="153"/>
      <c r="F99" s="153"/>
      <c r="G99" s="153"/>
      <c r="H99" s="153"/>
      <c r="I99" s="153"/>
      <c r="J99" s="154">
        <f>J166</f>
        <v>0</v>
      </c>
      <c r="K99" s="10"/>
      <c r="L99" s="15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1"/>
      <c r="C100" s="10"/>
      <c r="D100" s="152" t="s">
        <v>451</v>
      </c>
      <c r="E100" s="153"/>
      <c r="F100" s="153"/>
      <c r="G100" s="153"/>
      <c r="H100" s="153"/>
      <c r="I100" s="153"/>
      <c r="J100" s="154">
        <f>J174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452</v>
      </c>
      <c r="E101" s="153"/>
      <c r="F101" s="153"/>
      <c r="G101" s="153"/>
      <c r="H101" s="153"/>
      <c r="I101" s="153"/>
      <c r="J101" s="154">
        <f>J194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1"/>
      <c r="C102" s="10"/>
      <c r="D102" s="152" t="s">
        <v>453</v>
      </c>
      <c r="E102" s="153"/>
      <c r="F102" s="153"/>
      <c r="G102" s="153"/>
      <c r="H102" s="153"/>
      <c r="I102" s="153"/>
      <c r="J102" s="154">
        <f>J212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1"/>
      <c r="C103" s="10"/>
      <c r="D103" s="152" t="s">
        <v>454</v>
      </c>
      <c r="E103" s="153"/>
      <c r="F103" s="153"/>
      <c r="G103" s="153"/>
      <c r="H103" s="153"/>
      <c r="I103" s="153"/>
      <c r="J103" s="154">
        <f>J236</f>
        <v>0</v>
      </c>
      <c r="K103" s="10"/>
      <c r="L103" s="15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1"/>
      <c r="C104" s="10"/>
      <c r="D104" s="152" t="s">
        <v>455</v>
      </c>
      <c r="E104" s="153"/>
      <c r="F104" s="153"/>
      <c r="G104" s="153"/>
      <c r="H104" s="153"/>
      <c r="I104" s="153"/>
      <c r="J104" s="154">
        <f>J246</f>
        <v>0</v>
      </c>
      <c r="K104" s="10"/>
      <c r="L104" s="15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47"/>
      <c r="C105" s="9"/>
      <c r="D105" s="148" t="s">
        <v>456</v>
      </c>
      <c r="E105" s="149"/>
      <c r="F105" s="149"/>
      <c r="G105" s="149"/>
      <c r="H105" s="149"/>
      <c r="I105" s="149"/>
      <c r="J105" s="150">
        <f>J248</f>
        <v>0</v>
      </c>
      <c r="K105" s="9"/>
      <c r="L105" s="147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51"/>
      <c r="C106" s="10"/>
      <c r="D106" s="152" t="s">
        <v>457</v>
      </c>
      <c r="E106" s="153"/>
      <c r="F106" s="153"/>
      <c r="G106" s="153"/>
      <c r="H106" s="153"/>
      <c r="I106" s="153"/>
      <c r="J106" s="154">
        <f>J249</f>
        <v>0</v>
      </c>
      <c r="K106" s="10"/>
      <c r="L106" s="15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1"/>
      <c r="C107" s="10"/>
      <c r="D107" s="152" t="s">
        <v>458</v>
      </c>
      <c r="E107" s="153"/>
      <c r="F107" s="153"/>
      <c r="G107" s="153"/>
      <c r="H107" s="153"/>
      <c r="I107" s="153"/>
      <c r="J107" s="154">
        <f>J261</f>
        <v>0</v>
      </c>
      <c r="K107" s="10"/>
      <c r="L107" s="15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1"/>
      <c r="C108" s="10"/>
      <c r="D108" s="152" t="s">
        <v>459</v>
      </c>
      <c r="E108" s="153"/>
      <c r="F108" s="153"/>
      <c r="G108" s="153"/>
      <c r="H108" s="153"/>
      <c r="I108" s="153"/>
      <c r="J108" s="154">
        <f>J273</f>
        <v>0</v>
      </c>
      <c r="K108" s="10"/>
      <c r="L108" s="15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51"/>
      <c r="C109" s="10"/>
      <c r="D109" s="152" t="s">
        <v>460</v>
      </c>
      <c r="E109" s="153"/>
      <c r="F109" s="153"/>
      <c r="G109" s="153"/>
      <c r="H109" s="153"/>
      <c r="I109" s="153"/>
      <c r="J109" s="154">
        <f>J276</f>
        <v>0</v>
      </c>
      <c r="K109" s="10"/>
      <c r="L109" s="15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51"/>
      <c r="C110" s="10"/>
      <c r="D110" s="152" t="s">
        <v>461</v>
      </c>
      <c r="E110" s="153"/>
      <c r="F110" s="153"/>
      <c r="G110" s="153"/>
      <c r="H110" s="153"/>
      <c r="I110" s="153"/>
      <c r="J110" s="154">
        <f>J289</f>
        <v>0</v>
      </c>
      <c r="K110" s="10"/>
      <c r="L110" s="15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51"/>
      <c r="C111" s="10"/>
      <c r="D111" s="152" t="s">
        <v>462</v>
      </c>
      <c r="E111" s="153"/>
      <c r="F111" s="153"/>
      <c r="G111" s="153"/>
      <c r="H111" s="153"/>
      <c r="I111" s="153"/>
      <c r="J111" s="154">
        <f>J299</f>
        <v>0</v>
      </c>
      <c r="K111" s="10"/>
      <c r="L111" s="15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51"/>
      <c r="C112" s="10"/>
      <c r="D112" s="152" t="s">
        <v>463</v>
      </c>
      <c r="E112" s="153"/>
      <c r="F112" s="153"/>
      <c r="G112" s="153"/>
      <c r="H112" s="153"/>
      <c r="I112" s="153"/>
      <c r="J112" s="154">
        <f>J306</f>
        <v>0</v>
      </c>
      <c r="K112" s="10"/>
      <c r="L112" s="15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51"/>
      <c r="C113" s="10"/>
      <c r="D113" s="152" t="s">
        <v>464</v>
      </c>
      <c r="E113" s="153"/>
      <c r="F113" s="153"/>
      <c r="G113" s="153"/>
      <c r="H113" s="153"/>
      <c r="I113" s="153"/>
      <c r="J113" s="154">
        <f>J343</f>
        <v>0</v>
      </c>
      <c r="K113" s="10"/>
      <c r="L113" s="15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51"/>
      <c r="C114" s="10"/>
      <c r="D114" s="152" t="s">
        <v>465</v>
      </c>
      <c r="E114" s="153"/>
      <c r="F114" s="153"/>
      <c r="G114" s="153"/>
      <c r="H114" s="153"/>
      <c r="I114" s="153"/>
      <c r="J114" s="154">
        <f>J363</f>
        <v>0</v>
      </c>
      <c r="K114" s="10"/>
      <c r="L114" s="151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51"/>
      <c r="C115" s="10"/>
      <c r="D115" s="152" t="s">
        <v>466</v>
      </c>
      <c r="E115" s="153"/>
      <c r="F115" s="153"/>
      <c r="G115" s="153"/>
      <c r="H115" s="153"/>
      <c r="I115" s="153"/>
      <c r="J115" s="154">
        <f>J367</f>
        <v>0</v>
      </c>
      <c r="K115" s="10"/>
      <c r="L115" s="151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51"/>
      <c r="C116" s="10"/>
      <c r="D116" s="152" t="s">
        <v>467</v>
      </c>
      <c r="E116" s="153"/>
      <c r="F116" s="153"/>
      <c r="G116" s="153"/>
      <c r="H116" s="153"/>
      <c r="I116" s="153"/>
      <c r="J116" s="154">
        <f>J371</f>
        <v>0</v>
      </c>
      <c r="K116" s="10"/>
      <c r="L116" s="151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51"/>
      <c r="C117" s="10"/>
      <c r="D117" s="152" t="s">
        <v>468</v>
      </c>
      <c r="E117" s="153"/>
      <c r="F117" s="153"/>
      <c r="G117" s="153"/>
      <c r="H117" s="153"/>
      <c r="I117" s="153"/>
      <c r="J117" s="154">
        <f>J378</f>
        <v>0</v>
      </c>
      <c r="K117" s="10"/>
      <c r="L117" s="151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51"/>
      <c r="C118" s="10"/>
      <c r="D118" s="152" t="s">
        <v>469</v>
      </c>
      <c r="E118" s="153"/>
      <c r="F118" s="153"/>
      <c r="G118" s="153"/>
      <c r="H118" s="153"/>
      <c r="I118" s="153"/>
      <c r="J118" s="154">
        <f>J382</f>
        <v>0</v>
      </c>
      <c r="K118" s="10"/>
      <c r="L118" s="151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51"/>
      <c r="C119" s="10"/>
      <c r="D119" s="152" t="s">
        <v>470</v>
      </c>
      <c r="E119" s="153"/>
      <c r="F119" s="153"/>
      <c r="G119" s="153"/>
      <c r="H119" s="153"/>
      <c r="I119" s="153"/>
      <c r="J119" s="154">
        <f>J386</f>
        <v>0</v>
      </c>
      <c r="K119" s="10"/>
      <c r="L119" s="151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51"/>
      <c r="C120" s="10"/>
      <c r="D120" s="152" t="s">
        <v>471</v>
      </c>
      <c r="E120" s="153"/>
      <c r="F120" s="153"/>
      <c r="G120" s="153"/>
      <c r="H120" s="153"/>
      <c r="I120" s="153"/>
      <c r="J120" s="154">
        <f>J389</f>
        <v>0</v>
      </c>
      <c r="K120" s="10"/>
      <c r="L120" s="151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9" customFormat="1" ht="24.96" customHeight="1">
      <c r="A121" s="9"/>
      <c r="B121" s="147"/>
      <c r="C121" s="9"/>
      <c r="D121" s="148" t="s">
        <v>472</v>
      </c>
      <c r="E121" s="149"/>
      <c r="F121" s="149"/>
      <c r="G121" s="149"/>
      <c r="H121" s="149"/>
      <c r="I121" s="149"/>
      <c r="J121" s="150">
        <f>J392</f>
        <v>0</v>
      </c>
      <c r="K121" s="9"/>
      <c r="L121" s="147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</row>
    <row r="122" s="10" customFormat="1" ht="19.92" customHeight="1">
      <c r="A122" s="10"/>
      <c r="B122" s="151"/>
      <c r="C122" s="10"/>
      <c r="D122" s="152" t="s">
        <v>473</v>
      </c>
      <c r="E122" s="153"/>
      <c r="F122" s="153"/>
      <c r="G122" s="153"/>
      <c r="H122" s="153"/>
      <c r="I122" s="153"/>
      <c r="J122" s="154">
        <f>J398</f>
        <v>0</v>
      </c>
      <c r="K122" s="10"/>
      <c r="L122" s="151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2" customFormat="1" ht="21.84" customHeight="1">
      <c r="A123" s="35"/>
      <c r="B123" s="36"/>
      <c r="C123" s="35"/>
      <c r="D123" s="35"/>
      <c r="E123" s="35"/>
      <c r="F123" s="35"/>
      <c r="G123" s="35"/>
      <c r="H123" s="35"/>
      <c r="I123" s="35"/>
      <c r="J123" s="35"/>
      <c r="K123" s="35"/>
      <c r="L123" s="57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36"/>
      <c r="C124" s="35"/>
      <c r="D124" s="35"/>
      <c r="E124" s="35"/>
      <c r="F124" s="35"/>
      <c r="G124" s="35"/>
      <c r="H124" s="35"/>
      <c r="I124" s="35"/>
      <c r="J124" s="35"/>
      <c r="K124" s="35"/>
      <c r="L124" s="57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29.28" customHeight="1">
      <c r="A125" s="35"/>
      <c r="B125" s="36"/>
      <c r="C125" s="146" t="s">
        <v>152</v>
      </c>
      <c r="D125" s="35"/>
      <c r="E125" s="35"/>
      <c r="F125" s="35"/>
      <c r="G125" s="35"/>
      <c r="H125" s="35"/>
      <c r="I125" s="35"/>
      <c r="J125" s="155">
        <f>ROUND(J126 + J127 + J128 + J129 + J130 + J131,2)</f>
        <v>0</v>
      </c>
      <c r="K125" s="35"/>
      <c r="L125" s="57"/>
      <c r="N125" s="156" t="s">
        <v>38</v>
      </c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8" customHeight="1">
      <c r="A126" s="35"/>
      <c r="B126" s="157"/>
      <c r="C126" s="158"/>
      <c r="D126" s="159" t="s">
        <v>153</v>
      </c>
      <c r="E126" s="160"/>
      <c r="F126" s="160"/>
      <c r="G126" s="158"/>
      <c r="H126" s="158"/>
      <c r="I126" s="158"/>
      <c r="J126" s="161">
        <v>0</v>
      </c>
      <c r="K126" s="158"/>
      <c r="L126" s="162"/>
      <c r="M126" s="163"/>
      <c r="N126" s="164" t="s">
        <v>40</v>
      </c>
      <c r="O126" s="163"/>
      <c r="P126" s="163"/>
      <c r="Q126" s="163"/>
      <c r="R126" s="163"/>
      <c r="S126" s="158"/>
      <c r="T126" s="158"/>
      <c r="U126" s="158"/>
      <c r="V126" s="158"/>
      <c r="W126" s="158"/>
      <c r="X126" s="158"/>
      <c r="Y126" s="158"/>
      <c r="Z126" s="158"/>
      <c r="AA126" s="158"/>
      <c r="AB126" s="158"/>
      <c r="AC126" s="158"/>
      <c r="AD126" s="158"/>
      <c r="AE126" s="158"/>
      <c r="AF126" s="163"/>
      <c r="AG126" s="163"/>
      <c r="AH126" s="163"/>
      <c r="AI126" s="163"/>
      <c r="AJ126" s="163"/>
      <c r="AK126" s="163"/>
      <c r="AL126" s="163"/>
      <c r="AM126" s="163"/>
      <c r="AN126" s="163"/>
      <c r="AO126" s="163"/>
      <c r="AP126" s="163"/>
      <c r="AQ126" s="163"/>
      <c r="AR126" s="163"/>
      <c r="AS126" s="163"/>
      <c r="AT126" s="163"/>
      <c r="AU126" s="163"/>
      <c r="AV126" s="163"/>
      <c r="AW126" s="163"/>
      <c r="AX126" s="163"/>
      <c r="AY126" s="165" t="s">
        <v>154</v>
      </c>
      <c r="AZ126" s="163"/>
      <c r="BA126" s="163"/>
      <c r="BB126" s="163"/>
      <c r="BC126" s="163"/>
      <c r="BD126" s="163"/>
      <c r="BE126" s="166">
        <f>IF(N126="základná",J126,0)</f>
        <v>0</v>
      </c>
      <c r="BF126" s="166">
        <f>IF(N126="znížená",J126,0)</f>
        <v>0</v>
      </c>
      <c r="BG126" s="166">
        <f>IF(N126="zákl. prenesená",J126,0)</f>
        <v>0</v>
      </c>
      <c r="BH126" s="166">
        <f>IF(N126="zníž. prenesená",J126,0)</f>
        <v>0</v>
      </c>
      <c r="BI126" s="166">
        <f>IF(N126="nulová",J126,0)</f>
        <v>0</v>
      </c>
      <c r="BJ126" s="165" t="s">
        <v>155</v>
      </c>
      <c r="BK126" s="163"/>
      <c r="BL126" s="163"/>
      <c r="BM126" s="163"/>
    </row>
    <row r="127" s="2" customFormat="1" ht="18" customHeight="1">
      <c r="A127" s="35"/>
      <c r="B127" s="157"/>
      <c r="C127" s="158"/>
      <c r="D127" s="159" t="s">
        <v>156</v>
      </c>
      <c r="E127" s="160"/>
      <c r="F127" s="160"/>
      <c r="G127" s="158"/>
      <c r="H127" s="158"/>
      <c r="I127" s="158"/>
      <c r="J127" s="161">
        <v>0</v>
      </c>
      <c r="K127" s="158"/>
      <c r="L127" s="162"/>
      <c r="M127" s="163"/>
      <c r="N127" s="164" t="s">
        <v>40</v>
      </c>
      <c r="O127" s="163"/>
      <c r="P127" s="163"/>
      <c r="Q127" s="163"/>
      <c r="R127" s="163"/>
      <c r="S127" s="158"/>
      <c r="T127" s="158"/>
      <c r="U127" s="158"/>
      <c r="V127" s="158"/>
      <c r="W127" s="158"/>
      <c r="X127" s="158"/>
      <c r="Y127" s="158"/>
      <c r="Z127" s="158"/>
      <c r="AA127" s="158"/>
      <c r="AB127" s="158"/>
      <c r="AC127" s="158"/>
      <c r="AD127" s="158"/>
      <c r="AE127" s="158"/>
      <c r="AF127" s="163"/>
      <c r="AG127" s="163"/>
      <c r="AH127" s="163"/>
      <c r="AI127" s="163"/>
      <c r="AJ127" s="163"/>
      <c r="AK127" s="163"/>
      <c r="AL127" s="163"/>
      <c r="AM127" s="163"/>
      <c r="AN127" s="163"/>
      <c r="AO127" s="163"/>
      <c r="AP127" s="163"/>
      <c r="AQ127" s="163"/>
      <c r="AR127" s="163"/>
      <c r="AS127" s="163"/>
      <c r="AT127" s="163"/>
      <c r="AU127" s="163"/>
      <c r="AV127" s="163"/>
      <c r="AW127" s="163"/>
      <c r="AX127" s="163"/>
      <c r="AY127" s="165" t="s">
        <v>154</v>
      </c>
      <c r="AZ127" s="163"/>
      <c r="BA127" s="163"/>
      <c r="BB127" s="163"/>
      <c r="BC127" s="163"/>
      <c r="BD127" s="163"/>
      <c r="BE127" s="166">
        <f>IF(N127="základná",J127,0)</f>
        <v>0</v>
      </c>
      <c r="BF127" s="166">
        <f>IF(N127="znížená",J127,0)</f>
        <v>0</v>
      </c>
      <c r="BG127" s="166">
        <f>IF(N127="zákl. prenesená",J127,0)</f>
        <v>0</v>
      </c>
      <c r="BH127" s="166">
        <f>IF(N127="zníž. prenesená",J127,0)</f>
        <v>0</v>
      </c>
      <c r="BI127" s="166">
        <f>IF(N127="nulová",J127,0)</f>
        <v>0</v>
      </c>
      <c r="BJ127" s="165" t="s">
        <v>155</v>
      </c>
      <c r="BK127" s="163"/>
      <c r="BL127" s="163"/>
      <c r="BM127" s="163"/>
    </row>
    <row r="128" s="2" customFormat="1" ht="18" customHeight="1">
      <c r="A128" s="35"/>
      <c r="B128" s="157"/>
      <c r="C128" s="158"/>
      <c r="D128" s="159" t="s">
        <v>157</v>
      </c>
      <c r="E128" s="160"/>
      <c r="F128" s="160"/>
      <c r="G128" s="158"/>
      <c r="H128" s="158"/>
      <c r="I128" s="158"/>
      <c r="J128" s="161">
        <v>0</v>
      </c>
      <c r="K128" s="158"/>
      <c r="L128" s="162"/>
      <c r="M128" s="163"/>
      <c r="N128" s="164" t="s">
        <v>40</v>
      </c>
      <c r="O128" s="163"/>
      <c r="P128" s="163"/>
      <c r="Q128" s="163"/>
      <c r="R128" s="163"/>
      <c r="S128" s="158"/>
      <c r="T128" s="158"/>
      <c r="U128" s="158"/>
      <c r="V128" s="158"/>
      <c r="W128" s="158"/>
      <c r="X128" s="158"/>
      <c r="Y128" s="158"/>
      <c r="Z128" s="158"/>
      <c r="AA128" s="158"/>
      <c r="AB128" s="158"/>
      <c r="AC128" s="158"/>
      <c r="AD128" s="158"/>
      <c r="AE128" s="158"/>
      <c r="AF128" s="163"/>
      <c r="AG128" s="163"/>
      <c r="AH128" s="163"/>
      <c r="AI128" s="163"/>
      <c r="AJ128" s="163"/>
      <c r="AK128" s="163"/>
      <c r="AL128" s="163"/>
      <c r="AM128" s="163"/>
      <c r="AN128" s="163"/>
      <c r="AO128" s="163"/>
      <c r="AP128" s="163"/>
      <c r="AQ128" s="163"/>
      <c r="AR128" s="163"/>
      <c r="AS128" s="163"/>
      <c r="AT128" s="163"/>
      <c r="AU128" s="163"/>
      <c r="AV128" s="163"/>
      <c r="AW128" s="163"/>
      <c r="AX128" s="163"/>
      <c r="AY128" s="165" t="s">
        <v>154</v>
      </c>
      <c r="AZ128" s="163"/>
      <c r="BA128" s="163"/>
      <c r="BB128" s="163"/>
      <c r="BC128" s="163"/>
      <c r="BD128" s="163"/>
      <c r="BE128" s="166">
        <f>IF(N128="základná",J128,0)</f>
        <v>0</v>
      </c>
      <c r="BF128" s="166">
        <f>IF(N128="znížená",J128,0)</f>
        <v>0</v>
      </c>
      <c r="BG128" s="166">
        <f>IF(N128="zákl. prenesená",J128,0)</f>
        <v>0</v>
      </c>
      <c r="BH128" s="166">
        <f>IF(N128="zníž. prenesená",J128,0)</f>
        <v>0</v>
      </c>
      <c r="BI128" s="166">
        <f>IF(N128="nulová",J128,0)</f>
        <v>0</v>
      </c>
      <c r="BJ128" s="165" t="s">
        <v>155</v>
      </c>
      <c r="BK128" s="163"/>
      <c r="BL128" s="163"/>
      <c r="BM128" s="163"/>
    </row>
    <row r="129" s="2" customFormat="1" ht="18" customHeight="1">
      <c r="A129" s="35"/>
      <c r="B129" s="157"/>
      <c r="C129" s="158"/>
      <c r="D129" s="159" t="s">
        <v>158</v>
      </c>
      <c r="E129" s="160"/>
      <c r="F129" s="160"/>
      <c r="G129" s="158"/>
      <c r="H129" s="158"/>
      <c r="I129" s="158"/>
      <c r="J129" s="161">
        <v>0</v>
      </c>
      <c r="K129" s="158"/>
      <c r="L129" s="162"/>
      <c r="M129" s="163"/>
      <c r="N129" s="164" t="s">
        <v>40</v>
      </c>
      <c r="O129" s="163"/>
      <c r="P129" s="163"/>
      <c r="Q129" s="163"/>
      <c r="R129" s="163"/>
      <c r="S129" s="158"/>
      <c r="T129" s="158"/>
      <c r="U129" s="158"/>
      <c r="V129" s="158"/>
      <c r="W129" s="158"/>
      <c r="X129" s="158"/>
      <c r="Y129" s="158"/>
      <c r="Z129" s="158"/>
      <c r="AA129" s="158"/>
      <c r="AB129" s="158"/>
      <c r="AC129" s="158"/>
      <c r="AD129" s="158"/>
      <c r="AE129" s="158"/>
      <c r="AF129" s="163"/>
      <c r="AG129" s="163"/>
      <c r="AH129" s="163"/>
      <c r="AI129" s="163"/>
      <c r="AJ129" s="163"/>
      <c r="AK129" s="163"/>
      <c r="AL129" s="163"/>
      <c r="AM129" s="163"/>
      <c r="AN129" s="163"/>
      <c r="AO129" s="163"/>
      <c r="AP129" s="163"/>
      <c r="AQ129" s="163"/>
      <c r="AR129" s="163"/>
      <c r="AS129" s="163"/>
      <c r="AT129" s="163"/>
      <c r="AU129" s="163"/>
      <c r="AV129" s="163"/>
      <c r="AW129" s="163"/>
      <c r="AX129" s="163"/>
      <c r="AY129" s="165" t="s">
        <v>154</v>
      </c>
      <c r="AZ129" s="163"/>
      <c r="BA129" s="163"/>
      <c r="BB129" s="163"/>
      <c r="BC129" s="163"/>
      <c r="BD129" s="163"/>
      <c r="BE129" s="166">
        <f>IF(N129="základná",J129,0)</f>
        <v>0</v>
      </c>
      <c r="BF129" s="166">
        <f>IF(N129="znížená",J129,0)</f>
        <v>0</v>
      </c>
      <c r="BG129" s="166">
        <f>IF(N129="zákl. prenesená",J129,0)</f>
        <v>0</v>
      </c>
      <c r="BH129" s="166">
        <f>IF(N129="zníž. prenesená",J129,0)</f>
        <v>0</v>
      </c>
      <c r="BI129" s="166">
        <f>IF(N129="nulová",J129,0)</f>
        <v>0</v>
      </c>
      <c r="BJ129" s="165" t="s">
        <v>155</v>
      </c>
      <c r="BK129" s="163"/>
      <c r="BL129" s="163"/>
      <c r="BM129" s="163"/>
    </row>
    <row r="130" s="2" customFormat="1" ht="18" customHeight="1">
      <c r="A130" s="35"/>
      <c r="B130" s="157"/>
      <c r="C130" s="158"/>
      <c r="D130" s="159" t="s">
        <v>159</v>
      </c>
      <c r="E130" s="160"/>
      <c r="F130" s="160"/>
      <c r="G130" s="158"/>
      <c r="H130" s="158"/>
      <c r="I130" s="158"/>
      <c r="J130" s="161">
        <v>0</v>
      </c>
      <c r="K130" s="158"/>
      <c r="L130" s="162"/>
      <c r="M130" s="163"/>
      <c r="N130" s="164" t="s">
        <v>40</v>
      </c>
      <c r="O130" s="163"/>
      <c r="P130" s="163"/>
      <c r="Q130" s="163"/>
      <c r="R130" s="163"/>
      <c r="S130" s="158"/>
      <c r="T130" s="158"/>
      <c r="U130" s="158"/>
      <c r="V130" s="158"/>
      <c r="W130" s="158"/>
      <c r="X130" s="158"/>
      <c r="Y130" s="158"/>
      <c r="Z130" s="158"/>
      <c r="AA130" s="158"/>
      <c r="AB130" s="158"/>
      <c r="AC130" s="158"/>
      <c r="AD130" s="158"/>
      <c r="AE130" s="158"/>
      <c r="AF130" s="163"/>
      <c r="AG130" s="163"/>
      <c r="AH130" s="163"/>
      <c r="AI130" s="163"/>
      <c r="AJ130" s="163"/>
      <c r="AK130" s="163"/>
      <c r="AL130" s="163"/>
      <c r="AM130" s="163"/>
      <c r="AN130" s="163"/>
      <c r="AO130" s="163"/>
      <c r="AP130" s="163"/>
      <c r="AQ130" s="163"/>
      <c r="AR130" s="163"/>
      <c r="AS130" s="163"/>
      <c r="AT130" s="163"/>
      <c r="AU130" s="163"/>
      <c r="AV130" s="163"/>
      <c r="AW130" s="163"/>
      <c r="AX130" s="163"/>
      <c r="AY130" s="165" t="s">
        <v>154</v>
      </c>
      <c r="AZ130" s="163"/>
      <c r="BA130" s="163"/>
      <c r="BB130" s="163"/>
      <c r="BC130" s="163"/>
      <c r="BD130" s="163"/>
      <c r="BE130" s="166">
        <f>IF(N130="základná",J130,0)</f>
        <v>0</v>
      </c>
      <c r="BF130" s="166">
        <f>IF(N130="znížená",J130,0)</f>
        <v>0</v>
      </c>
      <c r="BG130" s="166">
        <f>IF(N130="zákl. prenesená",J130,0)</f>
        <v>0</v>
      </c>
      <c r="BH130" s="166">
        <f>IF(N130="zníž. prenesená",J130,0)</f>
        <v>0</v>
      </c>
      <c r="BI130" s="166">
        <f>IF(N130="nulová",J130,0)</f>
        <v>0</v>
      </c>
      <c r="BJ130" s="165" t="s">
        <v>155</v>
      </c>
      <c r="BK130" s="163"/>
      <c r="BL130" s="163"/>
      <c r="BM130" s="163"/>
    </row>
    <row r="131" s="2" customFormat="1" ht="18" customHeight="1">
      <c r="A131" s="35"/>
      <c r="B131" s="157"/>
      <c r="C131" s="158"/>
      <c r="D131" s="160" t="s">
        <v>160</v>
      </c>
      <c r="E131" s="158"/>
      <c r="F131" s="158"/>
      <c r="G131" s="158"/>
      <c r="H131" s="158"/>
      <c r="I131" s="158"/>
      <c r="J131" s="161">
        <f>ROUND(J30*T131,2)</f>
        <v>0</v>
      </c>
      <c r="K131" s="158"/>
      <c r="L131" s="162"/>
      <c r="M131" s="163"/>
      <c r="N131" s="164" t="s">
        <v>40</v>
      </c>
      <c r="O131" s="163"/>
      <c r="P131" s="163"/>
      <c r="Q131" s="163"/>
      <c r="R131" s="163"/>
      <c r="S131" s="158"/>
      <c r="T131" s="158"/>
      <c r="U131" s="158"/>
      <c r="V131" s="158"/>
      <c r="W131" s="158"/>
      <c r="X131" s="158"/>
      <c r="Y131" s="158"/>
      <c r="Z131" s="158"/>
      <c r="AA131" s="158"/>
      <c r="AB131" s="158"/>
      <c r="AC131" s="158"/>
      <c r="AD131" s="158"/>
      <c r="AE131" s="158"/>
      <c r="AF131" s="163"/>
      <c r="AG131" s="163"/>
      <c r="AH131" s="163"/>
      <c r="AI131" s="163"/>
      <c r="AJ131" s="163"/>
      <c r="AK131" s="163"/>
      <c r="AL131" s="163"/>
      <c r="AM131" s="163"/>
      <c r="AN131" s="163"/>
      <c r="AO131" s="163"/>
      <c r="AP131" s="163"/>
      <c r="AQ131" s="163"/>
      <c r="AR131" s="163"/>
      <c r="AS131" s="163"/>
      <c r="AT131" s="163"/>
      <c r="AU131" s="163"/>
      <c r="AV131" s="163"/>
      <c r="AW131" s="163"/>
      <c r="AX131" s="163"/>
      <c r="AY131" s="165" t="s">
        <v>161</v>
      </c>
      <c r="AZ131" s="163"/>
      <c r="BA131" s="163"/>
      <c r="BB131" s="163"/>
      <c r="BC131" s="163"/>
      <c r="BD131" s="163"/>
      <c r="BE131" s="166">
        <f>IF(N131="základná",J131,0)</f>
        <v>0</v>
      </c>
      <c r="BF131" s="166">
        <f>IF(N131="znížená",J131,0)</f>
        <v>0</v>
      </c>
      <c r="BG131" s="166">
        <f>IF(N131="zákl. prenesená",J131,0)</f>
        <v>0</v>
      </c>
      <c r="BH131" s="166">
        <f>IF(N131="zníž. prenesená",J131,0)</f>
        <v>0</v>
      </c>
      <c r="BI131" s="166">
        <f>IF(N131="nulová",J131,0)</f>
        <v>0</v>
      </c>
      <c r="BJ131" s="165" t="s">
        <v>155</v>
      </c>
      <c r="BK131" s="163"/>
      <c r="BL131" s="163"/>
      <c r="BM131" s="163"/>
    </row>
    <row r="132" s="2" customFormat="1">
      <c r="A132" s="35"/>
      <c r="B132" s="36"/>
      <c r="C132" s="35"/>
      <c r="D132" s="35"/>
      <c r="E132" s="35"/>
      <c r="F132" s="35"/>
      <c r="G132" s="35"/>
      <c r="H132" s="35"/>
      <c r="I132" s="35"/>
      <c r="J132" s="35"/>
      <c r="K132" s="35"/>
      <c r="L132" s="57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="2" customFormat="1" ht="29.28" customHeight="1">
      <c r="A133" s="35"/>
      <c r="B133" s="36"/>
      <c r="C133" s="167" t="s">
        <v>162</v>
      </c>
      <c r="D133" s="136"/>
      <c r="E133" s="136"/>
      <c r="F133" s="136"/>
      <c r="G133" s="136"/>
      <c r="H133" s="136"/>
      <c r="I133" s="136"/>
      <c r="J133" s="168">
        <f>ROUND(J96+J125,2)</f>
        <v>0</v>
      </c>
      <c r="K133" s="136"/>
      <c r="L133" s="57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="2" customFormat="1" ht="6.96" customHeight="1">
      <c r="A134" s="35"/>
      <c r="B134" s="62"/>
      <c r="C134" s="63"/>
      <c r="D134" s="63"/>
      <c r="E134" s="63"/>
      <c r="F134" s="63"/>
      <c r="G134" s="63"/>
      <c r="H134" s="63"/>
      <c r="I134" s="63"/>
      <c r="J134" s="63"/>
      <c r="K134" s="63"/>
      <c r="L134" s="57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8" s="2" customFormat="1" ht="6.96" customHeight="1">
      <c r="A138" s="35"/>
      <c r="B138" s="64"/>
      <c r="C138" s="65"/>
      <c r="D138" s="65"/>
      <c r="E138" s="65"/>
      <c r="F138" s="65"/>
      <c r="G138" s="65"/>
      <c r="H138" s="65"/>
      <c r="I138" s="65"/>
      <c r="J138" s="65"/>
      <c r="K138" s="65"/>
      <c r="L138" s="57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</row>
    <row r="139" s="2" customFormat="1" ht="24.96" customHeight="1">
      <c r="A139" s="35"/>
      <c r="B139" s="36"/>
      <c r="C139" s="20" t="s">
        <v>163</v>
      </c>
      <c r="D139" s="35"/>
      <c r="E139" s="35"/>
      <c r="F139" s="35"/>
      <c r="G139" s="35"/>
      <c r="H139" s="35"/>
      <c r="I139" s="35"/>
      <c r="J139" s="35"/>
      <c r="K139" s="35"/>
      <c r="L139" s="57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</row>
    <row r="140" s="2" customFormat="1" ht="6.96" customHeight="1">
      <c r="A140" s="35"/>
      <c r="B140" s="36"/>
      <c r="C140" s="35"/>
      <c r="D140" s="35"/>
      <c r="E140" s="35"/>
      <c r="F140" s="35"/>
      <c r="G140" s="35"/>
      <c r="H140" s="35"/>
      <c r="I140" s="35"/>
      <c r="J140" s="35"/>
      <c r="K140" s="35"/>
      <c r="L140" s="57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</row>
    <row r="141" s="2" customFormat="1" ht="12" customHeight="1">
      <c r="A141" s="35"/>
      <c r="B141" s="36"/>
      <c r="C141" s="29" t="s">
        <v>14</v>
      </c>
      <c r="D141" s="35"/>
      <c r="E141" s="35"/>
      <c r="F141" s="35"/>
      <c r="G141" s="35"/>
      <c r="H141" s="35"/>
      <c r="I141" s="35"/>
      <c r="J141" s="35"/>
      <c r="K141" s="35"/>
      <c r="L141" s="57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</row>
    <row r="142" s="2" customFormat="1" ht="16.5" customHeight="1">
      <c r="A142" s="35"/>
      <c r="B142" s="36"/>
      <c r="C142" s="35"/>
      <c r="D142" s="35"/>
      <c r="E142" s="123" t="str">
        <f>E7</f>
        <v xml:space="preserve">Športová hala Angels Aréna  Rekonštrukcia a Modernizácia</v>
      </c>
      <c r="F142" s="29"/>
      <c r="G142" s="29"/>
      <c r="H142" s="29"/>
      <c r="I142" s="35"/>
      <c r="J142" s="35"/>
      <c r="K142" s="35"/>
      <c r="L142" s="57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</row>
    <row r="143" s="2" customFormat="1" ht="12" customHeight="1">
      <c r="A143" s="35"/>
      <c r="B143" s="36"/>
      <c r="C143" s="29" t="s">
        <v>127</v>
      </c>
      <c r="D143" s="35"/>
      <c r="E143" s="35"/>
      <c r="F143" s="35"/>
      <c r="G143" s="35"/>
      <c r="H143" s="35"/>
      <c r="I143" s="35"/>
      <c r="J143" s="35"/>
      <c r="K143" s="35"/>
      <c r="L143" s="57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</row>
    <row r="144" s="2" customFormat="1" ht="16.5" customHeight="1">
      <c r="A144" s="35"/>
      <c r="B144" s="36"/>
      <c r="C144" s="35"/>
      <c r="D144" s="35"/>
      <c r="E144" s="69" t="str">
        <f>E9</f>
        <v>01 - SO 01 Športová hala - ASR</v>
      </c>
      <c r="F144" s="35"/>
      <c r="G144" s="35"/>
      <c r="H144" s="35"/>
      <c r="I144" s="35"/>
      <c r="J144" s="35"/>
      <c r="K144" s="35"/>
      <c r="L144" s="57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</row>
    <row r="145" s="2" customFormat="1" ht="6.96" customHeight="1">
      <c r="A145" s="35"/>
      <c r="B145" s="36"/>
      <c r="C145" s="35"/>
      <c r="D145" s="35"/>
      <c r="E145" s="35"/>
      <c r="F145" s="35"/>
      <c r="G145" s="35"/>
      <c r="H145" s="35"/>
      <c r="I145" s="35"/>
      <c r="J145" s="35"/>
      <c r="K145" s="35"/>
      <c r="L145" s="57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</row>
    <row r="146" s="2" customFormat="1" ht="12" customHeight="1">
      <c r="A146" s="35"/>
      <c r="B146" s="36"/>
      <c r="C146" s="29" t="s">
        <v>18</v>
      </c>
      <c r="D146" s="35"/>
      <c r="E146" s="35"/>
      <c r="F146" s="24" t="str">
        <f>F12</f>
        <v>Košice</v>
      </c>
      <c r="G146" s="35"/>
      <c r="H146" s="35"/>
      <c r="I146" s="29" t="s">
        <v>20</v>
      </c>
      <c r="J146" s="71" t="str">
        <f>IF(J12="","",J12)</f>
        <v>16. 7. 2021</v>
      </c>
      <c r="K146" s="35"/>
      <c r="L146" s="57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</row>
    <row r="147" s="2" customFormat="1" ht="6.96" customHeight="1">
      <c r="A147" s="35"/>
      <c r="B147" s="36"/>
      <c r="C147" s="35"/>
      <c r="D147" s="35"/>
      <c r="E147" s="35"/>
      <c r="F147" s="35"/>
      <c r="G147" s="35"/>
      <c r="H147" s="35"/>
      <c r="I147" s="35"/>
      <c r="J147" s="35"/>
      <c r="K147" s="35"/>
      <c r="L147" s="57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</row>
    <row r="148" s="2" customFormat="1" ht="15.15" customHeight="1">
      <c r="A148" s="35"/>
      <c r="B148" s="36"/>
      <c r="C148" s="29" t="s">
        <v>22</v>
      </c>
      <c r="D148" s="35"/>
      <c r="E148" s="35"/>
      <c r="F148" s="24" t="str">
        <f>E15</f>
        <v xml:space="preserve">Mesto Košice </v>
      </c>
      <c r="G148" s="35"/>
      <c r="H148" s="35"/>
      <c r="I148" s="29" t="s">
        <v>28</v>
      </c>
      <c r="J148" s="33" t="str">
        <f>E21</f>
        <v xml:space="preserve"> </v>
      </c>
      <c r="K148" s="35"/>
      <c r="L148" s="57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</row>
    <row r="149" s="2" customFormat="1" ht="15.15" customHeight="1">
      <c r="A149" s="35"/>
      <c r="B149" s="36"/>
      <c r="C149" s="29" t="s">
        <v>26</v>
      </c>
      <c r="D149" s="35"/>
      <c r="E149" s="35"/>
      <c r="F149" s="24" t="str">
        <f>IF(E18="","",E18)</f>
        <v>Vyplň údaj</v>
      </c>
      <c r="G149" s="35"/>
      <c r="H149" s="35"/>
      <c r="I149" s="29" t="s">
        <v>32</v>
      </c>
      <c r="J149" s="33" t="str">
        <f>E24</f>
        <v xml:space="preserve"> </v>
      </c>
      <c r="K149" s="35"/>
      <c r="L149" s="57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</row>
    <row r="150" s="2" customFormat="1" ht="10.32" customHeight="1">
      <c r="A150" s="35"/>
      <c r="B150" s="36"/>
      <c r="C150" s="35"/>
      <c r="D150" s="35"/>
      <c r="E150" s="35"/>
      <c r="F150" s="35"/>
      <c r="G150" s="35"/>
      <c r="H150" s="35"/>
      <c r="I150" s="35"/>
      <c r="J150" s="35"/>
      <c r="K150" s="35"/>
      <c r="L150" s="57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</row>
    <row r="151" s="11" customFormat="1" ht="29.28" customHeight="1">
      <c r="A151" s="169"/>
      <c r="B151" s="170"/>
      <c r="C151" s="171" t="s">
        <v>164</v>
      </c>
      <c r="D151" s="172" t="s">
        <v>59</v>
      </c>
      <c r="E151" s="172" t="s">
        <v>55</v>
      </c>
      <c r="F151" s="172" t="s">
        <v>56</v>
      </c>
      <c r="G151" s="172" t="s">
        <v>165</v>
      </c>
      <c r="H151" s="172" t="s">
        <v>166</v>
      </c>
      <c r="I151" s="172" t="s">
        <v>167</v>
      </c>
      <c r="J151" s="173" t="s">
        <v>133</v>
      </c>
      <c r="K151" s="174" t="s">
        <v>168</v>
      </c>
      <c r="L151" s="175"/>
      <c r="M151" s="88" t="s">
        <v>1</v>
      </c>
      <c r="N151" s="89" t="s">
        <v>38</v>
      </c>
      <c r="O151" s="89" t="s">
        <v>169</v>
      </c>
      <c r="P151" s="89" t="s">
        <v>170</v>
      </c>
      <c r="Q151" s="89" t="s">
        <v>171</v>
      </c>
      <c r="R151" s="89" t="s">
        <v>172</v>
      </c>
      <c r="S151" s="89" t="s">
        <v>173</v>
      </c>
      <c r="T151" s="90" t="s">
        <v>174</v>
      </c>
      <c r="U151" s="169"/>
      <c r="V151" s="169"/>
      <c r="W151" s="169"/>
      <c r="X151" s="169"/>
      <c r="Y151" s="169"/>
      <c r="Z151" s="169"/>
      <c r="AA151" s="169"/>
      <c r="AB151" s="169"/>
      <c r="AC151" s="169"/>
      <c r="AD151" s="169"/>
      <c r="AE151" s="169"/>
    </row>
    <row r="152" s="2" customFormat="1" ht="22.8" customHeight="1">
      <c r="A152" s="35"/>
      <c r="B152" s="36"/>
      <c r="C152" s="95" t="s">
        <v>129</v>
      </c>
      <c r="D152" s="35"/>
      <c r="E152" s="35"/>
      <c r="F152" s="35"/>
      <c r="G152" s="35"/>
      <c r="H152" s="35"/>
      <c r="I152" s="35"/>
      <c r="J152" s="176">
        <f>BK152</f>
        <v>0</v>
      </c>
      <c r="K152" s="35"/>
      <c r="L152" s="36"/>
      <c r="M152" s="91"/>
      <c r="N152" s="75"/>
      <c r="O152" s="92"/>
      <c r="P152" s="177">
        <f>P153+P248+P392</f>
        <v>0</v>
      </c>
      <c r="Q152" s="92"/>
      <c r="R152" s="177">
        <f>R153+R248+R392</f>
        <v>2809.6241295</v>
      </c>
      <c r="S152" s="92"/>
      <c r="T152" s="178">
        <f>T153+T248+T392</f>
        <v>0.27527299999999999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6" t="s">
        <v>73</v>
      </c>
      <c r="AU152" s="16" t="s">
        <v>135</v>
      </c>
      <c r="BK152" s="179">
        <f>BK153+BK248+BK392</f>
        <v>0</v>
      </c>
    </row>
    <row r="153" s="12" customFormat="1" ht="25.92" customHeight="1">
      <c r="A153" s="12"/>
      <c r="B153" s="180"/>
      <c r="C153" s="12"/>
      <c r="D153" s="181" t="s">
        <v>73</v>
      </c>
      <c r="E153" s="182" t="s">
        <v>175</v>
      </c>
      <c r="F153" s="182" t="s">
        <v>176</v>
      </c>
      <c r="G153" s="12"/>
      <c r="H153" s="12"/>
      <c r="I153" s="183"/>
      <c r="J153" s="184">
        <f>BK153</f>
        <v>0</v>
      </c>
      <c r="K153" s="12"/>
      <c r="L153" s="180"/>
      <c r="M153" s="185"/>
      <c r="N153" s="186"/>
      <c r="O153" s="186"/>
      <c r="P153" s="187">
        <f>P154+P166+P174+P194+P212+P236+P246</f>
        <v>0</v>
      </c>
      <c r="Q153" s="186"/>
      <c r="R153" s="187">
        <f>R154+R166+R174+R194+R212+R236+R246</f>
        <v>2612.85230434</v>
      </c>
      <c r="S153" s="186"/>
      <c r="T153" s="188">
        <f>T154+T166+T174+T194+T212+T236+T246</f>
        <v>0.048000000000000001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81" t="s">
        <v>82</v>
      </c>
      <c r="AT153" s="189" t="s">
        <v>73</v>
      </c>
      <c r="AU153" s="189" t="s">
        <v>74</v>
      </c>
      <c r="AY153" s="181" t="s">
        <v>177</v>
      </c>
      <c r="BK153" s="190">
        <f>BK154+BK166+BK174+BK194+BK212+BK236+BK246</f>
        <v>0</v>
      </c>
    </row>
    <row r="154" s="12" customFormat="1" ht="22.8" customHeight="1">
      <c r="A154" s="12"/>
      <c r="B154" s="180"/>
      <c r="C154" s="12"/>
      <c r="D154" s="181" t="s">
        <v>73</v>
      </c>
      <c r="E154" s="191" t="s">
        <v>82</v>
      </c>
      <c r="F154" s="191" t="s">
        <v>474</v>
      </c>
      <c r="G154" s="12"/>
      <c r="H154" s="12"/>
      <c r="I154" s="183"/>
      <c r="J154" s="192">
        <f>BK154</f>
        <v>0</v>
      </c>
      <c r="K154" s="12"/>
      <c r="L154" s="180"/>
      <c r="M154" s="185"/>
      <c r="N154" s="186"/>
      <c r="O154" s="186"/>
      <c r="P154" s="187">
        <f>SUM(P155:P165)</f>
        <v>0</v>
      </c>
      <c r="Q154" s="186"/>
      <c r="R154" s="187">
        <f>SUM(R155:R165)</f>
        <v>104.75100000000001</v>
      </c>
      <c r="S154" s="186"/>
      <c r="T154" s="188">
        <f>SUM(T155:T165)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181" t="s">
        <v>82</v>
      </c>
      <c r="AT154" s="189" t="s">
        <v>73</v>
      </c>
      <c r="AU154" s="189" t="s">
        <v>82</v>
      </c>
      <c r="AY154" s="181" t="s">
        <v>177</v>
      </c>
      <c r="BK154" s="190">
        <f>SUM(BK155:BK165)</f>
        <v>0</v>
      </c>
    </row>
    <row r="155" s="2" customFormat="1" ht="37.8" customHeight="1">
      <c r="A155" s="35"/>
      <c r="B155" s="157"/>
      <c r="C155" s="193" t="s">
        <v>82</v>
      </c>
      <c r="D155" s="193" t="s">
        <v>180</v>
      </c>
      <c r="E155" s="194" t="s">
        <v>475</v>
      </c>
      <c r="F155" s="195" t="s">
        <v>476</v>
      </c>
      <c r="G155" s="196" t="s">
        <v>192</v>
      </c>
      <c r="H155" s="197">
        <v>101.325</v>
      </c>
      <c r="I155" s="198"/>
      <c r="J155" s="197">
        <f>ROUND(I155*H155,3)</f>
        <v>0</v>
      </c>
      <c r="K155" s="199"/>
      <c r="L155" s="36"/>
      <c r="M155" s="200" t="s">
        <v>1</v>
      </c>
      <c r="N155" s="201" t="s">
        <v>40</v>
      </c>
      <c r="O155" s="79"/>
      <c r="P155" s="202">
        <f>O155*H155</f>
        <v>0</v>
      </c>
      <c r="Q155" s="202">
        <v>0</v>
      </c>
      <c r="R155" s="202">
        <f>Q155*H155</f>
        <v>0</v>
      </c>
      <c r="S155" s="202">
        <v>0</v>
      </c>
      <c r="T155" s="203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4" t="s">
        <v>184</v>
      </c>
      <c r="AT155" s="204" t="s">
        <v>180</v>
      </c>
      <c r="AU155" s="204" t="s">
        <v>155</v>
      </c>
      <c r="AY155" s="16" t="s">
        <v>177</v>
      </c>
      <c r="BE155" s="205">
        <f>IF(N155="základná",J155,0)</f>
        <v>0</v>
      </c>
      <c r="BF155" s="205">
        <f>IF(N155="znížená",J155,0)</f>
        <v>0</v>
      </c>
      <c r="BG155" s="205">
        <f>IF(N155="zákl. prenesená",J155,0)</f>
        <v>0</v>
      </c>
      <c r="BH155" s="205">
        <f>IF(N155="zníž. prenesená",J155,0)</f>
        <v>0</v>
      </c>
      <c r="BI155" s="205">
        <f>IF(N155="nulová",J155,0)</f>
        <v>0</v>
      </c>
      <c r="BJ155" s="16" t="s">
        <v>155</v>
      </c>
      <c r="BK155" s="206">
        <f>ROUND(I155*H155,3)</f>
        <v>0</v>
      </c>
      <c r="BL155" s="16" t="s">
        <v>184</v>
      </c>
      <c r="BM155" s="204" t="s">
        <v>477</v>
      </c>
    </row>
    <row r="156" s="2" customFormat="1" ht="33" customHeight="1">
      <c r="A156" s="35"/>
      <c r="B156" s="157"/>
      <c r="C156" s="193" t="s">
        <v>155</v>
      </c>
      <c r="D156" s="193" t="s">
        <v>180</v>
      </c>
      <c r="E156" s="194" t="s">
        <v>478</v>
      </c>
      <c r="F156" s="195" t="s">
        <v>479</v>
      </c>
      <c r="G156" s="196" t="s">
        <v>192</v>
      </c>
      <c r="H156" s="197">
        <v>84.775000000000006</v>
      </c>
      <c r="I156" s="198"/>
      <c r="J156" s="197">
        <f>ROUND(I156*H156,3)</f>
        <v>0</v>
      </c>
      <c r="K156" s="199"/>
      <c r="L156" s="36"/>
      <c r="M156" s="200" t="s">
        <v>1</v>
      </c>
      <c r="N156" s="201" t="s">
        <v>40</v>
      </c>
      <c r="O156" s="79"/>
      <c r="P156" s="202">
        <f>O156*H156</f>
        <v>0</v>
      </c>
      <c r="Q156" s="202">
        <v>0</v>
      </c>
      <c r="R156" s="202">
        <f>Q156*H156</f>
        <v>0</v>
      </c>
      <c r="S156" s="202">
        <v>0</v>
      </c>
      <c r="T156" s="203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4" t="s">
        <v>184</v>
      </c>
      <c r="AT156" s="204" t="s">
        <v>180</v>
      </c>
      <c r="AU156" s="204" t="s">
        <v>155</v>
      </c>
      <c r="AY156" s="16" t="s">
        <v>177</v>
      </c>
      <c r="BE156" s="205">
        <f>IF(N156="základná",J156,0)</f>
        <v>0</v>
      </c>
      <c r="BF156" s="205">
        <f>IF(N156="znížená",J156,0)</f>
        <v>0</v>
      </c>
      <c r="BG156" s="205">
        <f>IF(N156="zákl. prenesená",J156,0)</f>
        <v>0</v>
      </c>
      <c r="BH156" s="205">
        <f>IF(N156="zníž. prenesená",J156,0)</f>
        <v>0</v>
      </c>
      <c r="BI156" s="205">
        <f>IF(N156="nulová",J156,0)</f>
        <v>0</v>
      </c>
      <c r="BJ156" s="16" t="s">
        <v>155</v>
      </c>
      <c r="BK156" s="206">
        <f>ROUND(I156*H156,3)</f>
        <v>0</v>
      </c>
      <c r="BL156" s="16" t="s">
        <v>184</v>
      </c>
      <c r="BM156" s="204" t="s">
        <v>480</v>
      </c>
    </row>
    <row r="157" s="2" customFormat="1" ht="24.15" customHeight="1">
      <c r="A157" s="35"/>
      <c r="B157" s="157"/>
      <c r="C157" s="193" t="s">
        <v>189</v>
      </c>
      <c r="D157" s="193" t="s">
        <v>180</v>
      </c>
      <c r="E157" s="194" t="s">
        <v>481</v>
      </c>
      <c r="F157" s="195" t="s">
        <v>482</v>
      </c>
      <c r="G157" s="196" t="s">
        <v>192</v>
      </c>
      <c r="H157" s="197">
        <v>21.698</v>
      </c>
      <c r="I157" s="198"/>
      <c r="J157" s="197">
        <f>ROUND(I157*H157,3)</f>
        <v>0</v>
      </c>
      <c r="K157" s="199"/>
      <c r="L157" s="36"/>
      <c r="M157" s="200" t="s">
        <v>1</v>
      </c>
      <c r="N157" s="201" t="s">
        <v>40</v>
      </c>
      <c r="O157" s="79"/>
      <c r="P157" s="202">
        <f>O157*H157</f>
        <v>0</v>
      </c>
      <c r="Q157" s="202">
        <v>0</v>
      </c>
      <c r="R157" s="202">
        <f>Q157*H157</f>
        <v>0</v>
      </c>
      <c r="S157" s="202">
        <v>0</v>
      </c>
      <c r="T157" s="203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4" t="s">
        <v>184</v>
      </c>
      <c r="AT157" s="204" t="s">
        <v>180</v>
      </c>
      <c r="AU157" s="204" t="s">
        <v>155</v>
      </c>
      <c r="AY157" s="16" t="s">
        <v>177</v>
      </c>
      <c r="BE157" s="205">
        <f>IF(N157="základná",J157,0)</f>
        <v>0</v>
      </c>
      <c r="BF157" s="205">
        <f>IF(N157="znížená",J157,0)</f>
        <v>0</v>
      </c>
      <c r="BG157" s="205">
        <f>IF(N157="zákl. prenesená",J157,0)</f>
        <v>0</v>
      </c>
      <c r="BH157" s="205">
        <f>IF(N157="zníž. prenesená",J157,0)</f>
        <v>0</v>
      </c>
      <c r="BI157" s="205">
        <f>IF(N157="nulová",J157,0)</f>
        <v>0</v>
      </c>
      <c r="BJ157" s="16" t="s">
        <v>155</v>
      </c>
      <c r="BK157" s="206">
        <f>ROUND(I157*H157,3)</f>
        <v>0</v>
      </c>
      <c r="BL157" s="16" t="s">
        <v>184</v>
      </c>
      <c r="BM157" s="204" t="s">
        <v>483</v>
      </c>
    </row>
    <row r="158" s="2" customFormat="1" ht="37.8" customHeight="1">
      <c r="A158" s="35"/>
      <c r="B158" s="157"/>
      <c r="C158" s="193" t="s">
        <v>184</v>
      </c>
      <c r="D158" s="193" t="s">
        <v>180</v>
      </c>
      <c r="E158" s="194" t="s">
        <v>484</v>
      </c>
      <c r="F158" s="195" t="s">
        <v>485</v>
      </c>
      <c r="G158" s="196" t="s">
        <v>192</v>
      </c>
      <c r="H158" s="197">
        <v>186.09999999999999</v>
      </c>
      <c r="I158" s="198"/>
      <c r="J158" s="197">
        <f>ROUND(I158*H158,3)</f>
        <v>0</v>
      </c>
      <c r="K158" s="199"/>
      <c r="L158" s="36"/>
      <c r="M158" s="200" t="s">
        <v>1</v>
      </c>
      <c r="N158" s="201" t="s">
        <v>40</v>
      </c>
      <c r="O158" s="79"/>
      <c r="P158" s="202">
        <f>O158*H158</f>
        <v>0</v>
      </c>
      <c r="Q158" s="202">
        <v>0</v>
      </c>
      <c r="R158" s="202">
        <f>Q158*H158</f>
        <v>0</v>
      </c>
      <c r="S158" s="202">
        <v>0</v>
      </c>
      <c r="T158" s="203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4" t="s">
        <v>184</v>
      </c>
      <c r="AT158" s="204" t="s">
        <v>180</v>
      </c>
      <c r="AU158" s="204" t="s">
        <v>155</v>
      </c>
      <c r="AY158" s="16" t="s">
        <v>177</v>
      </c>
      <c r="BE158" s="205">
        <f>IF(N158="základná",J158,0)</f>
        <v>0</v>
      </c>
      <c r="BF158" s="205">
        <f>IF(N158="znížená",J158,0)</f>
        <v>0</v>
      </c>
      <c r="BG158" s="205">
        <f>IF(N158="zákl. prenesená",J158,0)</f>
        <v>0</v>
      </c>
      <c r="BH158" s="205">
        <f>IF(N158="zníž. prenesená",J158,0)</f>
        <v>0</v>
      </c>
      <c r="BI158" s="205">
        <f>IF(N158="nulová",J158,0)</f>
        <v>0</v>
      </c>
      <c r="BJ158" s="16" t="s">
        <v>155</v>
      </c>
      <c r="BK158" s="206">
        <f>ROUND(I158*H158,3)</f>
        <v>0</v>
      </c>
      <c r="BL158" s="16" t="s">
        <v>184</v>
      </c>
      <c r="BM158" s="204" t="s">
        <v>486</v>
      </c>
    </row>
    <row r="159" s="2" customFormat="1" ht="37.8" customHeight="1">
      <c r="A159" s="35"/>
      <c r="B159" s="157"/>
      <c r="C159" s="193" t="s">
        <v>197</v>
      </c>
      <c r="D159" s="193" t="s">
        <v>180</v>
      </c>
      <c r="E159" s="194" t="s">
        <v>487</v>
      </c>
      <c r="F159" s="195" t="s">
        <v>488</v>
      </c>
      <c r="G159" s="196" t="s">
        <v>192</v>
      </c>
      <c r="H159" s="197">
        <v>186.09999999999999</v>
      </c>
      <c r="I159" s="198"/>
      <c r="J159" s="197">
        <f>ROUND(I159*H159,3)</f>
        <v>0</v>
      </c>
      <c r="K159" s="199"/>
      <c r="L159" s="36"/>
      <c r="M159" s="200" t="s">
        <v>1</v>
      </c>
      <c r="N159" s="201" t="s">
        <v>40</v>
      </c>
      <c r="O159" s="79"/>
      <c r="P159" s="202">
        <f>O159*H159</f>
        <v>0</v>
      </c>
      <c r="Q159" s="202">
        <v>0</v>
      </c>
      <c r="R159" s="202">
        <f>Q159*H159</f>
        <v>0</v>
      </c>
      <c r="S159" s="202">
        <v>0</v>
      </c>
      <c r="T159" s="203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4" t="s">
        <v>184</v>
      </c>
      <c r="AT159" s="204" t="s">
        <v>180</v>
      </c>
      <c r="AU159" s="204" t="s">
        <v>155</v>
      </c>
      <c r="AY159" s="16" t="s">
        <v>177</v>
      </c>
      <c r="BE159" s="205">
        <f>IF(N159="základná",J159,0)</f>
        <v>0</v>
      </c>
      <c r="BF159" s="205">
        <f>IF(N159="znížená",J159,0)</f>
        <v>0</v>
      </c>
      <c r="BG159" s="205">
        <f>IF(N159="zákl. prenesená",J159,0)</f>
        <v>0</v>
      </c>
      <c r="BH159" s="205">
        <f>IF(N159="zníž. prenesená",J159,0)</f>
        <v>0</v>
      </c>
      <c r="BI159" s="205">
        <f>IF(N159="nulová",J159,0)</f>
        <v>0</v>
      </c>
      <c r="BJ159" s="16" t="s">
        <v>155</v>
      </c>
      <c r="BK159" s="206">
        <f>ROUND(I159*H159,3)</f>
        <v>0</v>
      </c>
      <c r="BL159" s="16" t="s">
        <v>184</v>
      </c>
      <c r="BM159" s="204" t="s">
        <v>489</v>
      </c>
    </row>
    <row r="160" s="2" customFormat="1" ht="33" customHeight="1">
      <c r="A160" s="35"/>
      <c r="B160" s="157"/>
      <c r="C160" s="193" t="s">
        <v>201</v>
      </c>
      <c r="D160" s="193" t="s">
        <v>180</v>
      </c>
      <c r="E160" s="194" t="s">
        <v>490</v>
      </c>
      <c r="F160" s="195" t="s">
        <v>491</v>
      </c>
      <c r="G160" s="196" t="s">
        <v>192</v>
      </c>
      <c r="H160" s="197">
        <v>186.09999999999999</v>
      </c>
      <c r="I160" s="198"/>
      <c r="J160" s="197">
        <f>ROUND(I160*H160,3)</f>
        <v>0</v>
      </c>
      <c r="K160" s="199"/>
      <c r="L160" s="36"/>
      <c r="M160" s="200" t="s">
        <v>1</v>
      </c>
      <c r="N160" s="201" t="s">
        <v>40</v>
      </c>
      <c r="O160" s="79"/>
      <c r="P160" s="202">
        <f>O160*H160</f>
        <v>0</v>
      </c>
      <c r="Q160" s="202">
        <v>0</v>
      </c>
      <c r="R160" s="202">
        <f>Q160*H160</f>
        <v>0</v>
      </c>
      <c r="S160" s="202">
        <v>0</v>
      </c>
      <c r="T160" s="203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4" t="s">
        <v>184</v>
      </c>
      <c r="AT160" s="204" t="s">
        <v>180</v>
      </c>
      <c r="AU160" s="204" t="s">
        <v>155</v>
      </c>
      <c r="AY160" s="16" t="s">
        <v>177</v>
      </c>
      <c r="BE160" s="205">
        <f>IF(N160="základná",J160,0)</f>
        <v>0</v>
      </c>
      <c r="BF160" s="205">
        <f>IF(N160="znížená",J160,0)</f>
        <v>0</v>
      </c>
      <c r="BG160" s="205">
        <f>IF(N160="zákl. prenesená",J160,0)</f>
        <v>0</v>
      </c>
      <c r="BH160" s="205">
        <f>IF(N160="zníž. prenesená",J160,0)</f>
        <v>0</v>
      </c>
      <c r="BI160" s="205">
        <f>IF(N160="nulová",J160,0)</f>
        <v>0</v>
      </c>
      <c r="BJ160" s="16" t="s">
        <v>155</v>
      </c>
      <c r="BK160" s="206">
        <f>ROUND(I160*H160,3)</f>
        <v>0</v>
      </c>
      <c r="BL160" s="16" t="s">
        <v>184</v>
      </c>
      <c r="BM160" s="204" t="s">
        <v>492</v>
      </c>
    </row>
    <row r="161" s="2" customFormat="1" ht="16.5" customHeight="1">
      <c r="A161" s="35"/>
      <c r="B161" s="157"/>
      <c r="C161" s="193" t="s">
        <v>205</v>
      </c>
      <c r="D161" s="193" t="s">
        <v>180</v>
      </c>
      <c r="E161" s="194" t="s">
        <v>493</v>
      </c>
      <c r="F161" s="195" t="s">
        <v>494</v>
      </c>
      <c r="G161" s="196" t="s">
        <v>192</v>
      </c>
      <c r="H161" s="197">
        <v>186.09999999999999</v>
      </c>
      <c r="I161" s="198"/>
      <c r="J161" s="197">
        <f>ROUND(I161*H161,3)</f>
        <v>0</v>
      </c>
      <c r="K161" s="199"/>
      <c r="L161" s="36"/>
      <c r="M161" s="200" t="s">
        <v>1</v>
      </c>
      <c r="N161" s="201" t="s">
        <v>40</v>
      </c>
      <c r="O161" s="79"/>
      <c r="P161" s="202">
        <f>O161*H161</f>
        <v>0</v>
      </c>
      <c r="Q161" s="202">
        <v>0</v>
      </c>
      <c r="R161" s="202">
        <f>Q161*H161</f>
        <v>0</v>
      </c>
      <c r="S161" s="202">
        <v>0</v>
      </c>
      <c r="T161" s="203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4" t="s">
        <v>184</v>
      </c>
      <c r="AT161" s="204" t="s">
        <v>180</v>
      </c>
      <c r="AU161" s="204" t="s">
        <v>155</v>
      </c>
      <c r="AY161" s="16" t="s">
        <v>177</v>
      </c>
      <c r="BE161" s="205">
        <f>IF(N161="základná",J161,0)</f>
        <v>0</v>
      </c>
      <c r="BF161" s="205">
        <f>IF(N161="znížená",J161,0)</f>
        <v>0</v>
      </c>
      <c r="BG161" s="205">
        <f>IF(N161="zákl. prenesená",J161,0)</f>
        <v>0</v>
      </c>
      <c r="BH161" s="205">
        <f>IF(N161="zníž. prenesená",J161,0)</f>
        <v>0</v>
      </c>
      <c r="BI161" s="205">
        <f>IF(N161="nulová",J161,0)</f>
        <v>0</v>
      </c>
      <c r="BJ161" s="16" t="s">
        <v>155</v>
      </c>
      <c r="BK161" s="206">
        <f>ROUND(I161*H161,3)</f>
        <v>0</v>
      </c>
      <c r="BL161" s="16" t="s">
        <v>184</v>
      </c>
      <c r="BM161" s="204" t="s">
        <v>495</v>
      </c>
    </row>
    <row r="162" s="2" customFormat="1" ht="24.15" customHeight="1">
      <c r="A162" s="35"/>
      <c r="B162" s="157"/>
      <c r="C162" s="193" t="s">
        <v>209</v>
      </c>
      <c r="D162" s="193" t="s">
        <v>180</v>
      </c>
      <c r="E162" s="194" t="s">
        <v>496</v>
      </c>
      <c r="F162" s="195" t="s">
        <v>497</v>
      </c>
      <c r="G162" s="196" t="s">
        <v>283</v>
      </c>
      <c r="H162" s="197">
        <v>353.58999999999997</v>
      </c>
      <c r="I162" s="198"/>
      <c r="J162" s="197">
        <f>ROUND(I162*H162,3)</f>
        <v>0</v>
      </c>
      <c r="K162" s="199"/>
      <c r="L162" s="36"/>
      <c r="M162" s="200" t="s">
        <v>1</v>
      </c>
      <c r="N162" s="201" t="s">
        <v>40</v>
      </c>
      <c r="O162" s="79"/>
      <c r="P162" s="202">
        <f>O162*H162</f>
        <v>0</v>
      </c>
      <c r="Q162" s="202">
        <v>0</v>
      </c>
      <c r="R162" s="202">
        <f>Q162*H162</f>
        <v>0</v>
      </c>
      <c r="S162" s="202">
        <v>0</v>
      </c>
      <c r="T162" s="203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4" t="s">
        <v>184</v>
      </c>
      <c r="AT162" s="204" t="s">
        <v>180</v>
      </c>
      <c r="AU162" s="204" t="s">
        <v>155</v>
      </c>
      <c r="AY162" s="16" t="s">
        <v>177</v>
      </c>
      <c r="BE162" s="205">
        <f>IF(N162="základná",J162,0)</f>
        <v>0</v>
      </c>
      <c r="BF162" s="205">
        <f>IF(N162="znížená",J162,0)</f>
        <v>0</v>
      </c>
      <c r="BG162" s="205">
        <f>IF(N162="zákl. prenesená",J162,0)</f>
        <v>0</v>
      </c>
      <c r="BH162" s="205">
        <f>IF(N162="zníž. prenesená",J162,0)</f>
        <v>0</v>
      </c>
      <c r="BI162" s="205">
        <f>IF(N162="nulová",J162,0)</f>
        <v>0</v>
      </c>
      <c r="BJ162" s="16" t="s">
        <v>155</v>
      </c>
      <c r="BK162" s="206">
        <f>ROUND(I162*H162,3)</f>
        <v>0</v>
      </c>
      <c r="BL162" s="16" t="s">
        <v>184</v>
      </c>
      <c r="BM162" s="204" t="s">
        <v>498</v>
      </c>
    </row>
    <row r="163" s="2" customFormat="1" ht="24.15" customHeight="1">
      <c r="A163" s="35"/>
      <c r="B163" s="157"/>
      <c r="C163" s="193" t="s">
        <v>178</v>
      </c>
      <c r="D163" s="193" t="s">
        <v>180</v>
      </c>
      <c r="E163" s="194" t="s">
        <v>499</v>
      </c>
      <c r="F163" s="195" t="s">
        <v>500</v>
      </c>
      <c r="G163" s="196" t="s">
        <v>192</v>
      </c>
      <c r="H163" s="197">
        <v>62.725000000000001</v>
      </c>
      <c r="I163" s="198"/>
      <c r="J163" s="197">
        <f>ROUND(I163*H163,3)</f>
        <v>0</v>
      </c>
      <c r="K163" s="199"/>
      <c r="L163" s="36"/>
      <c r="M163" s="200" t="s">
        <v>1</v>
      </c>
      <c r="N163" s="201" t="s">
        <v>40</v>
      </c>
      <c r="O163" s="79"/>
      <c r="P163" s="202">
        <f>O163*H163</f>
        <v>0</v>
      </c>
      <c r="Q163" s="202">
        <v>0</v>
      </c>
      <c r="R163" s="202">
        <f>Q163*H163</f>
        <v>0</v>
      </c>
      <c r="S163" s="202">
        <v>0</v>
      </c>
      <c r="T163" s="203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4" t="s">
        <v>184</v>
      </c>
      <c r="AT163" s="204" t="s">
        <v>180</v>
      </c>
      <c r="AU163" s="204" t="s">
        <v>155</v>
      </c>
      <c r="AY163" s="16" t="s">
        <v>177</v>
      </c>
      <c r="BE163" s="205">
        <f>IF(N163="základná",J163,0)</f>
        <v>0</v>
      </c>
      <c r="BF163" s="205">
        <f>IF(N163="znížená",J163,0)</f>
        <v>0</v>
      </c>
      <c r="BG163" s="205">
        <f>IF(N163="zákl. prenesená",J163,0)</f>
        <v>0</v>
      </c>
      <c r="BH163" s="205">
        <f>IF(N163="zníž. prenesená",J163,0)</f>
        <v>0</v>
      </c>
      <c r="BI163" s="205">
        <f>IF(N163="nulová",J163,0)</f>
        <v>0</v>
      </c>
      <c r="BJ163" s="16" t="s">
        <v>155</v>
      </c>
      <c r="BK163" s="206">
        <f>ROUND(I163*H163,3)</f>
        <v>0</v>
      </c>
      <c r="BL163" s="16" t="s">
        <v>184</v>
      </c>
      <c r="BM163" s="204" t="s">
        <v>501</v>
      </c>
    </row>
    <row r="164" s="2" customFormat="1" ht="16.5" customHeight="1">
      <c r="A164" s="35"/>
      <c r="B164" s="157"/>
      <c r="C164" s="212" t="s">
        <v>111</v>
      </c>
      <c r="D164" s="212" t="s">
        <v>439</v>
      </c>
      <c r="E164" s="213" t="s">
        <v>502</v>
      </c>
      <c r="F164" s="214" t="s">
        <v>503</v>
      </c>
      <c r="G164" s="215" t="s">
        <v>283</v>
      </c>
      <c r="H164" s="216">
        <v>104.75100000000001</v>
      </c>
      <c r="I164" s="217"/>
      <c r="J164" s="216">
        <f>ROUND(I164*H164,3)</f>
        <v>0</v>
      </c>
      <c r="K164" s="218"/>
      <c r="L164" s="219"/>
      <c r="M164" s="220" t="s">
        <v>1</v>
      </c>
      <c r="N164" s="221" t="s">
        <v>40</v>
      </c>
      <c r="O164" s="79"/>
      <c r="P164" s="202">
        <f>O164*H164</f>
        <v>0</v>
      </c>
      <c r="Q164" s="202">
        <v>1</v>
      </c>
      <c r="R164" s="202">
        <f>Q164*H164</f>
        <v>104.75100000000001</v>
      </c>
      <c r="S164" s="202">
        <v>0</v>
      </c>
      <c r="T164" s="203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4" t="s">
        <v>209</v>
      </c>
      <c r="AT164" s="204" t="s">
        <v>439</v>
      </c>
      <c r="AU164" s="204" t="s">
        <v>155</v>
      </c>
      <c r="AY164" s="16" t="s">
        <v>177</v>
      </c>
      <c r="BE164" s="205">
        <f>IF(N164="základná",J164,0)</f>
        <v>0</v>
      </c>
      <c r="BF164" s="205">
        <f>IF(N164="znížená",J164,0)</f>
        <v>0</v>
      </c>
      <c r="BG164" s="205">
        <f>IF(N164="zákl. prenesená",J164,0)</f>
        <v>0</v>
      </c>
      <c r="BH164" s="205">
        <f>IF(N164="zníž. prenesená",J164,0)</f>
        <v>0</v>
      </c>
      <c r="BI164" s="205">
        <f>IF(N164="nulová",J164,0)</f>
        <v>0</v>
      </c>
      <c r="BJ164" s="16" t="s">
        <v>155</v>
      </c>
      <c r="BK164" s="206">
        <f>ROUND(I164*H164,3)</f>
        <v>0</v>
      </c>
      <c r="BL164" s="16" t="s">
        <v>184</v>
      </c>
      <c r="BM164" s="204" t="s">
        <v>504</v>
      </c>
    </row>
    <row r="165" s="2" customFormat="1" ht="24.15" customHeight="1">
      <c r="A165" s="35"/>
      <c r="B165" s="157"/>
      <c r="C165" s="193" t="s">
        <v>114</v>
      </c>
      <c r="D165" s="193" t="s">
        <v>180</v>
      </c>
      <c r="E165" s="194" t="s">
        <v>505</v>
      </c>
      <c r="F165" s="195" t="s">
        <v>506</v>
      </c>
      <c r="G165" s="196" t="s">
        <v>192</v>
      </c>
      <c r="H165" s="197">
        <v>28.949999999999999</v>
      </c>
      <c r="I165" s="198"/>
      <c r="J165" s="197">
        <f>ROUND(I165*H165,3)</f>
        <v>0</v>
      </c>
      <c r="K165" s="199"/>
      <c r="L165" s="36"/>
      <c r="M165" s="200" t="s">
        <v>1</v>
      </c>
      <c r="N165" s="201" t="s">
        <v>40</v>
      </c>
      <c r="O165" s="79"/>
      <c r="P165" s="202">
        <f>O165*H165</f>
        <v>0</v>
      </c>
      <c r="Q165" s="202">
        <v>0</v>
      </c>
      <c r="R165" s="202">
        <f>Q165*H165</f>
        <v>0</v>
      </c>
      <c r="S165" s="202">
        <v>0</v>
      </c>
      <c r="T165" s="203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4" t="s">
        <v>184</v>
      </c>
      <c r="AT165" s="204" t="s">
        <v>180</v>
      </c>
      <c r="AU165" s="204" t="s">
        <v>155</v>
      </c>
      <c r="AY165" s="16" t="s">
        <v>177</v>
      </c>
      <c r="BE165" s="205">
        <f>IF(N165="základná",J165,0)</f>
        <v>0</v>
      </c>
      <c r="BF165" s="205">
        <f>IF(N165="znížená",J165,0)</f>
        <v>0</v>
      </c>
      <c r="BG165" s="205">
        <f>IF(N165="zákl. prenesená",J165,0)</f>
        <v>0</v>
      </c>
      <c r="BH165" s="205">
        <f>IF(N165="zníž. prenesená",J165,0)</f>
        <v>0</v>
      </c>
      <c r="BI165" s="205">
        <f>IF(N165="nulová",J165,0)</f>
        <v>0</v>
      </c>
      <c r="BJ165" s="16" t="s">
        <v>155</v>
      </c>
      <c r="BK165" s="206">
        <f>ROUND(I165*H165,3)</f>
        <v>0</v>
      </c>
      <c r="BL165" s="16" t="s">
        <v>184</v>
      </c>
      <c r="BM165" s="204" t="s">
        <v>507</v>
      </c>
    </row>
    <row r="166" s="12" customFormat="1" ht="22.8" customHeight="1">
      <c r="A166" s="12"/>
      <c r="B166" s="180"/>
      <c r="C166" s="12"/>
      <c r="D166" s="181" t="s">
        <v>73</v>
      </c>
      <c r="E166" s="191" t="s">
        <v>155</v>
      </c>
      <c r="F166" s="191" t="s">
        <v>508</v>
      </c>
      <c r="G166" s="12"/>
      <c r="H166" s="12"/>
      <c r="I166" s="183"/>
      <c r="J166" s="192">
        <f>BK166</f>
        <v>0</v>
      </c>
      <c r="K166" s="12"/>
      <c r="L166" s="180"/>
      <c r="M166" s="185"/>
      <c r="N166" s="186"/>
      <c r="O166" s="186"/>
      <c r="P166" s="187">
        <f>SUM(P167:P173)</f>
        <v>0</v>
      </c>
      <c r="Q166" s="186"/>
      <c r="R166" s="187">
        <f>SUM(R167:R173)</f>
        <v>591.77639321999993</v>
      </c>
      <c r="S166" s="186"/>
      <c r="T166" s="188">
        <f>SUM(T167:T173)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81" t="s">
        <v>82</v>
      </c>
      <c r="AT166" s="189" t="s">
        <v>73</v>
      </c>
      <c r="AU166" s="189" t="s">
        <v>82</v>
      </c>
      <c r="AY166" s="181" t="s">
        <v>177</v>
      </c>
      <c r="BK166" s="190">
        <f>SUM(BK167:BK173)</f>
        <v>0</v>
      </c>
    </row>
    <row r="167" s="2" customFormat="1" ht="24.15" customHeight="1">
      <c r="A167" s="35"/>
      <c r="B167" s="157"/>
      <c r="C167" s="193" t="s">
        <v>117</v>
      </c>
      <c r="D167" s="193" t="s">
        <v>180</v>
      </c>
      <c r="E167" s="194" t="s">
        <v>509</v>
      </c>
      <c r="F167" s="195" t="s">
        <v>510</v>
      </c>
      <c r="G167" s="196" t="s">
        <v>192</v>
      </c>
      <c r="H167" s="197">
        <v>171.566</v>
      </c>
      <c r="I167" s="198"/>
      <c r="J167" s="197">
        <f>ROUND(I167*H167,3)</f>
        <v>0</v>
      </c>
      <c r="K167" s="199"/>
      <c r="L167" s="36"/>
      <c r="M167" s="200" t="s">
        <v>1</v>
      </c>
      <c r="N167" s="201" t="s">
        <v>40</v>
      </c>
      <c r="O167" s="79"/>
      <c r="P167" s="202">
        <f>O167*H167</f>
        <v>0</v>
      </c>
      <c r="Q167" s="202">
        <v>2.4157199999999999</v>
      </c>
      <c r="R167" s="202">
        <f>Q167*H167</f>
        <v>414.45541751999997</v>
      </c>
      <c r="S167" s="202">
        <v>0</v>
      </c>
      <c r="T167" s="203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4" t="s">
        <v>184</v>
      </c>
      <c r="AT167" s="204" t="s">
        <v>180</v>
      </c>
      <c r="AU167" s="204" t="s">
        <v>155</v>
      </c>
      <c r="AY167" s="16" t="s">
        <v>177</v>
      </c>
      <c r="BE167" s="205">
        <f>IF(N167="základná",J167,0)</f>
        <v>0</v>
      </c>
      <c r="BF167" s="205">
        <f>IF(N167="znížená",J167,0)</f>
        <v>0</v>
      </c>
      <c r="BG167" s="205">
        <f>IF(N167="zákl. prenesená",J167,0)</f>
        <v>0</v>
      </c>
      <c r="BH167" s="205">
        <f>IF(N167="zníž. prenesená",J167,0)</f>
        <v>0</v>
      </c>
      <c r="BI167" s="205">
        <f>IF(N167="nulová",J167,0)</f>
        <v>0</v>
      </c>
      <c r="BJ167" s="16" t="s">
        <v>155</v>
      </c>
      <c r="BK167" s="206">
        <f>ROUND(I167*H167,3)</f>
        <v>0</v>
      </c>
      <c r="BL167" s="16" t="s">
        <v>184</v>
      </c>
      <c r="BM167" s="204" t="s">
        <v>511</v>
      </c>
    </row>
    <row r="168" s="2" customFormat="1" ht="33" customHeight="1">
      <c r="A168" s="35"/>
      <c r="B168" s="157"/>
      <c r="C168" s="193" t="s">
        <v>120</v>
      </c>
      <c r="D168" s="193" t="s">
        <v>180</v>
      </c>
      <c r="E168" s="194" t="s">
        <v>512</v>
      </c>
      <c r="F168" s="195" t="s">
        <v>513</v>
      </c>
      <c r="G168" s="196" t="s">
        <v>183</v>
      </c>
      <c r="H168" s="197">
        <v>1156.7539999999999</v>
      </c>
      <c r="I168" s="198"/>
      <c r="J168" s="197">
        <f>ROUND(I168*H168,3)</f>
        <v>0</v>
      </c>
      <c r="K168" s="199"/>
      <c r="L168" s="36"/>
      <c r="M168" s="200" t="s">
        <v>1</v>
      </c>
      <c r="N168" s="201" t="s">
        <v>40</v>
      </c>
      <c r="O168" s="79"/>
      <c r="P168" s="202">
        <f>O168*H168</f>
        <v>0</v>
      </c>
      <c r="Q168" s="202">
        <v>0.0035200000000000001</v>
      </c>
      <c r="R168" s="202">
        <f>Q168*H168</f>
        <v>4.07177408</v>
      </c>
      <c r="S168" s="202">
        <v>0</v>
      </c>
      <c r="T168" s="203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4" t="s">
        <v>184</v>
      </c>
      <c r="AT168" s="204" t="s">
        <v>180</v>
      </c>
      <c r="AU168" s="204" t="s">
        <v>155</v>
      </c>
      <c r="AY168" s="16" t="s">
        <v>177</v>
      </c>
      <c r="BE168" s="205">
        <f>IF(N168="základná",J168,0)</f>
        <v>0</v>
      </c>
      <c r="BF168" s="205">
        <f>IF(N168="znížená",J168,0)</f>
        <v>0</v>
      </c>
      <c r="BG168" s="205">
        <f>IF(N168="zákl. prenesená",J168,0)</f>
        <v>0</v>
      </c>
      <c r="BH168" s="205">
        <f>IF(N168="zníž. prenesená",J168,0)</f>
        <v>0</v>
      </c>
      <c r="BI168" s="205">
        <f>IF(N168="nulová",J168,0)</f>
        <v>0</v>
      </c>
      <c r="BJ168" s="16" t="s">
        <v>155</v>
      </c>
      <c r="BK168" s="206">
        <f>ROUND(I168*H168,3)</f>
        <v>0</v>
      </c>
      <c r="BL168" s="16" t="s">
        <v>184</v>
      </c>
      <c r="BM168" s="204" t="s">
        <v>514</v>
      </c>
    </row>
    <row r="169" s="2" customFormat="1" ht="16.5" customHeight="1">
      <c r="A169" s="35"/>
      <c r="B169" s="157"/>
      <c r="C169" s="193" t="s">
        <v>123</v>
      </c>
      <c r="D169" s="193" t="s">
        <v>180</v>
      </c>
      <c r="E169" s="194" t="s">
        <v>515</v>
      </c>
      <c r="F169" s="195" t="s">
        <v>516</v>
      </c>
      <c r="G169" s="196" t="s">
        <v>192</v>
      </c>
      <c r="H169" s="197">
        <v>44.009</v>
      </c>
      <c r="I169" s="198"/>
      <c r="J169" s="197">
        <f>ROUND(I169*H169,3)</f>
        <v>0</v>
      </c>
      <c r="K169" s="199"/>
      <c r="L169" s="36"/>
      <c r="M169" s="200" t="s">
        <v>1</v>
      </c>
      <c r="N169" s="201" t="s">
        <v>40</v>
      </c>
      <c r="O169" s="79"/>
      <c r="P169" s="202">
        <f>O169*H169</f>
        <v>0</v>
      </c>
      <c r="Q169" s="202">
        <v>2.4157199999999999</v>
      </c>
      <c r="R169" s="202">
        <f>Q169*H169</f>
        <v>106.31342147999999</v>
      </c>
      <c r="S169" s="202">
        <v>0</v>
      </c>
      <c r="T169" s="203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4" t="s">
        <v>184</v>
      </c>
      <c r="AT169" s="204" t="s">
        <v>180</v>
      </c>
      <c r="AU169" s="204" t="s">
        <v>155</v>
      </c>
      <c r="AY169" s="16" t="s">
        <v>177</v>
      </c>
      <c r="BE169" s="205">
        <f>IF(N169="základná",J169,0)</f>
        <v>0</v>
      </c>
      <c r="BF169" s="205">
        <f>IF(N169="znížená",J169,0)</f>
        <v>0</v>
      </c>
      <c r="BG169" s="205">
        <f>IF(N169="zákl. prenesená",J169,0)</f>
        <v>0</v>
      </c>
      <c r="BH169" s="205">
        <f>IF(N169="zníž. prenesená",J169,0)</f>
        <v>0</v>
      </c>
      <c r="BI169" s="205">
        <f>IF(N169="nulová",J169,0)</f>
        <v>0</v>
      </c>
      <c r="BJ169" s="16" t="s">
        <v>155</v>
      </c>
      <c r="BK169" s="206">
        <f>ROUND(I169*H169,3)</f>
        <v>0</v>
      </c>
      <c r="BL169" s="16" t="s">
        <v>184</v>
      </c>
      <c r="BM169" s="204" t="s">
        <v>517</v>
      </c>
    </row>
    <row r="170" s="2" customFormat="1" ht="24.15" customHeight="1">
      <c r="A170" s="35"/>
      <c r="B170" s="157"/>
      <c r="C170" s="193" t="s">
        <v>231</v>
      </c>
      <c r="D170" s="193" t="s">
        <v>180</v>
      </c>
      <c r="E170" s="194" t="s">
        <v>518</v>
      </c>
      <c r="F170" s="195" t="s">
        <v>519</v>
      </c>
      <c r="G170" s="196" t="s">
        <v>192</v>
      </c>
      <c r="H170" s="197">
        <v>8.7149999999999999</v>
      </c>
      <c r="I170" s="198"/>
      <c r="J170" s="197">
        <f>ROUND(I170*H170,3)</f>
        <v>0</v>
      </c>
      <c r="K170" s="199"/>
      <c r="L170" s="36"/>
      <c r="M170" s="200" t="s">
        <v>1</v>
      </c>
      <c r="N170" s="201" t="s">
        <v>40</v>
      </c>
      <c r="O170" s="79"/>
      <c r="P170" s="202">
        <f>O170*H170</f>
        <v>0</v>
      </c>
      <c r="Q170" s="202">
        <v>2.4157199999999999</v>
      </c>
      <c r="R170" s="202">
        <f>Q170*H170</f>
        <v>21.052999799999998</v>
      </c>
      <c r="S170" s="202">
        <v>0</v>
      </c>
      <c r="T170" s="203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4" t="s">
        <v>184</v>
      </c>
      <c r="AT170" s="204" t="s">
        <v>180</v>
      </c>
      <c r="AU170" s="204" t="s">
        <v>155</v>
      </c>
      <c r="AY170" s="16" t="s">
        <v>177</v>
      </c>
      <c r="BE170" s="205">
        <f>IF(N170="základná",J170,0)</f>
        <v>0</v>
      </c>
      <c r="BF170" s="205">
        <f>IF(N170="znížená",J170,0)</f>
        <v>0</v>
      </c>
      <c r="BG170" s="205">
        <f>IF(N170="zákl. prenesená",J170,0)</f>
        <v>0</v>
      </c>
      <c r="BH170" s="205">
        <f>IF(N170="zníž. prenesená",J170,0)</f>
        <v>0</v>
      </c>
      <c r="BI170" s="205">
        <f>IF(N170="nulová",J170,0)</f>
        <v>0</v>
      </c>
      <c r="BJ170" s="16" t="s">
        <v>155</v>
      </c>
      <c r="BK170" s="206">
        <f>ROUND(I170*H170,3)</f>
        <v>0</v>
      </c>
      <c r="BL170" s="16" t="s">
        <v>184</v>
      </c>
      <c r="BM170" s="204" t="s">
        <v>520</v>
      </c>
    </row>
    <row r="171" s="2" customFormat="1" ht="16.5" customHeight="1">
      <c r="A171" s="35"/>
      <c r="B171" s="157"/>
      <c r="C171" s="193" t="s">
        <v>235</v>
      </c>
      <c r="D171" s="193" t="s">
        <v>180</v>
      </c>
      <c r="E171" s="194" t="s">
        <v>521</v>
      </c>
      <c r="F171" s="195" t="s">
        <v>522</v>
      </c>
      <c r="G171" s="196" t="s">
        <v>283</v>
      </c>
      <c r="H171" s="197">
        <v>0.22400000000000001</v>
      </c>
      <c r="I171" s="198"/>
      <c r="J171" s="197">
        <f>ROUND(I171*H171,3)</f>
        <v>0</v>
      </c>
      <c r="K171" s="199"/>
      <c r="L171" s="36"/>
      <c r="M171" s="200" t="s">
        <v>1</v>
      </c>
      <c r="N171" s="201" t="s">
        <v>40</v>
      </c>
      <c r="O171" s="79"/>
      <c r="P171" s="202">
        <f>O171*H171</f>
        <v>0</v>
      </c>
      <c r="Q171" s="202">
        <v>1.0197700000000001</v>
      </c>
      <c r="R171" s="202">
        <f>Q171*H171</f>
        <v>0.22842848000000002</v>
      </c>
      <c r="S171" s="202">
        <v>0</v>
      </c>
      <c r="T171" s="203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4" t="s">
        <v>184</v>
      </c>
      <c r="AT171" s="204" t="s">
        <v>180</v>
      </c>
      <c r="AU171" s="204" t="s">
        <v>155</v>
      </c>
      <c r="AY171" s="16" t="s">
        <v>177</v>
      </c>
      <c r="BE171" s="205">
        <f>IF(N171="základná",J171,0)</f>
        <v>0</v>
      </c>
      <c r="BF171" s="205">
        <f>IF(N171="znížená",J171,0)</f>
        <v>0</v>
      </c>
      <c r="BG171" s="205">
        <f>IF(N171="zákl. prenesená",J171,0)</f>
        <v>0</v>
      </c>
      <c r="BH171" s="205">
        <f>IF(N171="zníž. prenesená",J171,0)</f>
        <v>0</v>
      </c>
      <c r="BI171" s="205">
        <f>IF(N171="nulová",J171,0)</f>
        <v>0</v>
      </c>
      <c r="BJ171" s="16" t="s">
        <v>155</v>
      </c>
      <c r="BK171" s="206">
        <f>ROUND(I171*H171,3)</f>
        <v>0</v>
      </c>
      <c r="BL171" s="16" t="s">
        <v>184</v>
      </c>
      <c r="BM171" s="204" t="s">
        <v>523</v>
      </c>
    </row>
    <row r="172" s="2" customFormat="1" ht="33" customHeight="1">
      <c r="A172" s="35"/>
      <c r="B172" s="157"/>
      <c r="C172" s="193" t="s">
        <v>239</v>
      </c>
      <c r="D172" s="193" t="s">
        <v>180</v>
      </c>
      <c r="E172" s="194" t="s">
        <v>524</v>
      </c>
      <c r="F172" s="195" t="s">
        <v>525</v>
      </c>
      <c r="G172" s="196" t="s">
        <v>183</v>
      </c>
      <c r="H172" s="197">
        <v>20.286000000000001</v>
      </c>
      <c r="I172" s="198"/>
      <c r="J172" s="197">
        <f>ROUND(I172*H172,3)</f>
        <v>0</v>
      </c>
      <c r="K172" s="199"/>
      <c r="L172" s="36"/>
      <c r="M172" s="200" t="s">
        <v>1</v>
      </c>
      <c r="N172" s="201" t="s">
        <v>40</v>
      </c>
      <c r="O172" s="79"/>
      <c r="P172" s="202">
        <f>O172*H172</f>
        <v>0</v>
      </c>
      <c r="Q172" s="202">
        <v>0.0035200000000000001</v>
      </c>
      <c r="R172" s="202">
        <f>Q172*H172</f>
        <v>0.071406720000000007</v>
      </c>
      <c r="S172" s="202">
        <v>0</v>
      </c>
      <c r="T172" s="203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4" t="s">
        <v>184</v>
      </c>
      <c r="AT172" s="204" t="s">
        <v>180</v>
      </c>
      <c r="AU172" s="204" t="s">
        <v>155</v>
      </c>
      <c r="AY172" s="16" t="s">
        <v>177</v>
      </c>
      <c r="BE172" s="205">
        <f>IF(N172="základná",J172,0)</f>
        <v>0</v>
      </c>
      <c r="BF172" s="205">
        <f>IF(N172="znížená",J172,0)</f>
        <v>0</v>
      </c>
      <c r="BG172" s="205">
        <f>IF(N172="zákl. prenesená",J172,0)</f>
        <v>0</v>
      </c>
      <c r="BH172" s="205">
        <f>IF(N172="zníž. prenesená",J172,0)</f>
        <v>0</v>
      </c>
      <c r="BI172" s="205">
        <f>IF(N172="nulová",J172,0)</f>
        <v>0</v>
      </c>
      <c r="BJ172" s="16" t="s">
        <v>155</v>
      </c>
      <c r="BK172" s="206">
        <f>ROUND(I172*H172,3)</f>
        <v>0</v>
      </c>
      <c r="BL172" s="16" t="s">
        <v>184</v>
      </c>
      <c r="BM172" s="204" t="s">
        <v>526</v>
      </c>
    </row>
    <row r="173" s="2" customFormat="1" ht="33" customHeight="1">
      <c r="A173" s="35"/>
      <c r="B173" s="157"/>
      <c r="C173" s="193" t="s">
        <v>243</v>
      </c>
      <c r="D173" s="193" t="s">
        <v>180</v>
      </c>
      <c r="E173" s="194" t="s">
        <v>527</v>
      </c>
      <c r="F173" s="195" t="s">
        <v>528</v>
      </c>
      <c r="G173" s="196" t="s">
        <v>192</v>
      </c>
      <c r="H173" s="197">
        <v>20.577999999999999</v>
      </c>
      <c r="I173" s="198"/>
      <c r="J173" s="197">
        <f>ROUND(I173*H173,3)</f>
        <v>0</v>
      </c>
      <c r="K173" s="199"/>
      <c r="L173" s="36"/>
      <c r="M173" s="200" t="s">
        <v>1</v>
      </c>
      <c r="N173" s="201" t="s">
        <v>40</v>
      </c>
      <c r="O173" s="79"/>
      <c r="P173" s="202">
        <f>O173*H173</f>
        <v>0</v>
      </c>
      <c r="Q173" s="202">
        <v>2.2151299999999998</v>
      </c>
      <c r="R173" s="202">
        <f>Q173*H173</f>
        <v>45.582945139999993</v>
      </c>
      <c r="S173" s="202">
        <v>0</v>
      </c>
      <c r="T173" s="203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4" t="s">
        <v>184</v>
      </c>
      <c r="AT173" s="204" t="s">
        <v>180</v>
      </c>
      <c r="AU173" s="204" t="s">
        <v>155</v>
      </c>
      <c r="AY173" s="16" t="s">
        <v>177</v>
      </c>
      <c r="BE173" s="205">
        <f>IF(N173="základná",J173,0)</f>
        <v>0</v>
      </c>
      <c r="BF173" s="205">
        <f>IF(N173="znížená",J173,0)</f>
        <v>0</v>
      </c>
      <c r="BG173" s="205">
        <f>IF(N173="zákl. prenesená",J173,0)</f>
        <v>0</v>
      </c>
      <c r="BH173" s="205">
        <f>IF(N173="zníž. prenesená",J173,0)</f>
        <v>0</v>
      </c>
      <c r="BI173" s="205">
        <f>IF(N173="nulová",J173,0)</f>
        <v>0</v>
      </c>
      <c r="BJ173" s="16" t="s">
        <v>155</v>
      </c>
      <c r="BK173" s="206">
        <f>ROUND(I173*H173,3)</f>
        <v>0</v>
      </c>
      <c r="BL173" s="16" t="s">
        <v>184</v>
      </c>
      <c r="BM173" s="204" t="s">
        <v>529</v>
      </c>
    </row>
    <row r="174" s="12" customFormat="1" ht="22.8" customHeight="1">
      <c r="A174" s="12"/>
      <c r="B174" s="180"/>
      <c r="C174" s="12"/>
      <c r="D174" s="181" t="s">
        <v>73</v>
      </c>
      <c r="E174" s="191" t="s">
        <v>189</v>
      </c>
      <c r="F174" s="191" t="s">
        <v>530</v>
      </c>
      <c r="G174" s="12"/>
      <c r="H174" s="12"/>
      <c r="I174" s="183"/>
      <c r="J174" s="192">
        <f>BK174</f>
        <v>0</v>
      </c>
      <c r="K174" s="12"/>
      <c r="L174" s="180"/>
      <c r="M174" s="185"/>
      <c r="N174" s="186"/>
      <c r="O174" s="186"/>
      <c r="P174" s="187">
        <f>SUM(P175:P193)</f>
        <v>0</v>
      </c>
      <c r="Q174" s="186"/>
      <c r="R174" s="187">
        <f>SUM(R175:R193)</f>
        <v>406.15327428000001</v>
      </c>
      <c r="S174" s="186"/>
      <c r="T174" s="188">
        <f>SUM(T175:T193)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81" t="s">
        <v>82</v>
      </c>
      <c r="AT174" s="189" t="s">
        <v>73</v>
      </c>
      <c r="AU174" s="189" t="s">
        <v>82</v>
      </c>
      <c r="AY174" s="181" t="s">
        <v>177</v>
      </c>
      <c r="BK174" s="190">
        <f>SUM(BK175:BK193)</f>
        <v>0</v>
      </c>
    </row>
    <row r="175" s="2" customFormat="1" ht="33" customHeight="1">
      <c r="A175" s="35"/>
      <c r="B175" s="157"/>
      <c r="C175" s="193" t="s">
        <v>247</v>
      </c>
      <c r="D175" s="193" t="s">
        <v>180</v>
      </c>
      <c r="E175" s="194" t="s">
        <v>531</v>
      </c>
      <c r="F175" s="195" t="s">
        <v>532</v>
      </c>
      <c r="G175" s="196" t="s">
        <v>192</v>
      </c>
      <c r="H175" s="197">
        <v>9.9269999999999996</v>
      </c>
      <c r="I175" s="198"/>
      <c r="J175" s="197">
        <f>ROUND(I175*H175,3)</f>
        <v>0</v>
      </c>
      <c r="K175" s="199"/>
      <c r="L175" s="36"/>
      <c r="M175" s="200" t="s">
        <v>1</v>
      </c>
      <c r="N175" s="201" t="s">
        <v>40</v>
      </c>
      <c r="O175" s="79"/>
      <c r="P175" s="202">
        <f>O175*H175</f>
        <v>0</v>
      </c>
      <c r="Q175" s="202">
        <v>1.6780600000000001</v>
      </c>
      <c r="R175" s="202">
        <f>Q175*H175</f>
        <v>16.65810162</v>
      </c>
      <c r="S175" s="202">
        <v>0</v>
      </c>
      <c r="T175" s="203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4" t="s">
        <v>184</v>
      </c>
      <c r="AT175" s="204" t="s">
        <v>180</v>
      </c>
      <c r="AU175" s="204" t="s">
        <v>155</v>
      </c>
      <c r="AY175" s="16" t="s">
        <v>177</v>
      </c>
      <c r="BE175" s="205">
        <f>IF(N175="základná",J175,0)</f>
        <v>0</v>
      </c>
      <c r="BF175" s="205">
        <f>IF(N175="znížená",J175,0)</f>
        <v>0</v>
      </c>
      <c r="BG175" s="205">
        <f>IF(N175="zákl. prenesená",J175,0)</f>
        <v>0</v>
      </c>
      <c r="BH175" s="205">
        <f>IF(N175="zníž. prenesená",J175,0)</f>
        <v>0</v>
      </c>
      <c r="BI175" s="205">
        <f>IF(N175="nulová",J175,0)</f>
        <v>0</v>
      </c>
      <c r="BJ175" s="16" t="s">
        <v>155</v>
      </c>
      <c r="BK175" s="206">
        <f>ROUND(I175*H175,3)</f>
        <v>0</v>
      </c>
      <c r="BL175" s="16" t="s">
        <v>184</v>
      </c>
      <c r="BM175" s="204" t="s">
        <v>533</v>
      </c>
    </row>
    <row r="176" s="2" customFormat="1" ht="33" customHeight="1">
      <c r="A176" s="35"/>
      <c r="B176" s="157"/>
      <c r="C176" s="193" t="s">
        <v>7</v>
      </c>
      <c r="D176" s="193" t="s">
        <v>180</v>
      </c>
      <c r="E176" s="194" t="s">
        <v>534</v>
      </c>
      <c r="F176" s="195" t="s">
        <v>535</v>
      </c>
      <c r="G176" s="196" t="s">
        <v>192</v>
      </c>
      <c r="H176" s="197">
        <v>183.518</v>
      </c>
      <c r="I176" s="198"/>
      <c r="J176" s="197">
        <f>ROUND(I176*H176,3)</f>
        <v>0</v>
      </c>
      <c r="K176" s="199"/>
      <c r="L176" s="36"/>
      <c r="M176" s="200" t="s">
        <v>1</v>
      </c>
      <c r="N176" s="201" t="s">
        <v>40</v>
      </c>
      <c r="O176" s="79"/>
      <c r="P176" s="202">
        <f>O176*H176</f>
        <v>0</v>
      </c>
      <c r="Q176" s="202">
        <v>1.1814899999999999</v>
      </c>
      <c r="R176" s="202">
        <f>Q176*H176</f>
        <v>216.82468182</v>
      </c>
      <c r="S176" s="202">
        <v>0</v>
      </c>
      <c r="T176" s="203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4" t="s">
        <v>184</v>
      </c>
      <c r="AT176" s="204" t="s">
        <v>180</v>
      </c>
      <c r="AU176" s="204" t="s">
        <v>155</v>
      </c>
      <c r="AY176" s="16" t="s">
        <v>177</v>
      </c>
      <c r="BE176" s="205">
        <f>IF(N176="základná",J176,0)</f>
        <v>0</v>
      </c>
      <c r="BF176" s="205">
        <f>IF(N176="znížená",J176,0)</f>
        <v>0</v>
      </c>
      <c r="BG176" s="205">
        <f>IF(N176="zákl. prenesená",J176,0)</f>
        <v>0</v>
      </c>
      <c r="BH176" s="205">
        <f>IF(N176="zníž. prenesená",J176,0)</f>
        <v>0</v>
      </c>
      <c r="BI176" s="205">
        <f>IF(N176="nulová",J176,0)</f>
        <v>0</v>
      </c>
      <c r="BJ176" s="16" t="s">
        <v>155</v>
      </c>
      <c r="BK176" s="206">
        <f>ROUND(I176*H176,3)</f>
        <v>0</v>
      </c>
      <c r="BL176" s="16" t="s">
        <v>184</v>
      </c>
      <c r="BM176" s="204" t="s">
        <v>536</v>
      </c>
    </row>
    <row r="177" s="2" customFormat="1" ht="24.15" customHeight="1">
      <c r="A177" s="35"/>
      <c r="B177" s="157"/>
      <c r="C177" s="193" t="s">
        <v>255</v>
      </c>
      <c r="D177" s="193" t="s">
        <v>180</v>
      </c>
      <c r="E177" s="194" t="s">
        <v>537</v>
      </c>
      <c r="F177" s="195" t="s">
        <v>538</v>
      </c>
      <c r="G177" s="196" t="s">
        <v>283</v>
      </c>
      <c r="H177" s="197">
        <v>0.123</v>
      </c>
      <c r="I177" s="198"/>
      <c r="J177" s="197">
        <f>ROUND(I177*H177,3)</f>
        <v>0</v>
      </c>
      <c r="K177" s="199"/>
      <c r="L177" s="36"/>
      <c r="M177" s="200" t="s">
        <v>1</v>
      </c>
      <c r="N177" s="201" t="s">
        <v>40</v>
      </c>
      <c r="O177" s="79"/>
      <c r="P177" s="202">
        <f>O177*H177</f>
        <v>0</v>
      </c>
      <c r="Q177" s="202">
        <v>1.002</v>
      </c>
      <c r="R177" s="202">
        <f>Q177*H177</f>
        <v>0.12324599999999999</v>
      </c>
      <c r="S177" s="202">
        <v>0</v>
      </c>
      <c r="T177" s="203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4" t="s">
        <v>184</v>
      </c>
      <c r="AT177" s="204" t="s">
        <v>180</v>
      </c>
      <c r="AU177" s="204" t="s">
        <v>155</v>
      </c>
      <c r="AY177" s="16" t="s">
        <v>177</v>
      </c>
      <c r="BE177" s="205">
        <f>IF(N177="základná",J177,0)</f>
        <v>0</v>
      </c>
      <c r="BF177" s="205">
        <f>IF(N177="znížená",J177,0)</f>
        <v>0</v>
      </c>
      <c r="BG177" s="205">
        <f>IF(N177="zákl. prenesená",J177,0)</f>
        <v>0</v>
      </c>
      <c r="BH177" s="205">
        <f>IF(N177="zníž. prenesená",J177,0)</f>
        <v>0</v>
      </c>
      <c r="BI177" s="205">
        <f>IF(N177="nulová",J177,0)</f>
        <v>0</v>
      </c>
      <c r="BJ177" s="16" t="s">
        <v>155</v>
      </c>
      <c r="BK177" s="206">
        <f>ROUND(I177*H177,3)</f>
        <v>0</v>
      </c>
      <c r="BL177" s="16" t="s">
        <v>184</v>
      </c>
      <c r="BM177" s="204" t="s">
        <v>539</v>
      </c>
    </row>
    <row r="178" s="2" customFormat="1" ht="24.15" customHeight="1">
      <c r="A178" s="35"/>
      <c r="B178" s="157"/>
      <c r="C178" s="193" t="s">
        <v>260</v>
      </c>
      <c r="D178" s="193" t="s">
        <v>180</v>
      </c>
      <c r="E178" s="194" t="s">
        <v>540</v>
      </c>
      <c r="F178" s="195" t="s">
        <v>541</v>
      </c>
      <c r="G178" s="196" t="s">
        <v>192</v>
      </c>
      <c r="H178" s="197">
        <v>12.250999999999999</v>
      </c>
      <c r="I178" s="198"/>
      <c r="J178" s="197">
        <f>ROUND(I178*H178,3)</f>
        <v>0</v>
      </c>
      <c r="K178" s="199"/>
      <c r="L178" s="36"/>
      <c r="M178" s="200" t="s">
        <v>1</v>
      </c>
      <c r="N178" s="201" t="s">
        <v>40</v>
      </c>
      <c r="O178" s="79"/>
      <c r="P178" s="202">
        <f>O178*H178</f>
        <v>0</v>
      </c>
      <c r="Q178" s="202">
        <v>2.1286399999999999</v>
      </c>
      <c r="R178" s="202">
        <f>Q178*H178</f>
        <v>26.077968639999998</v>
      </c>
      <c r="S178" s="202">
        <v>0</v>
      </c>
      <c r="T178" s="203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4" t="s">
        <v>184</v>
      </c>
      <c r="AT178" s="204" t="s">
        <v>180</v>
      </c>
      <c r="AU178" s="204" t="s">
        <v>155</v>
      </c>
      <c r="AY178" s="16" t="s">
        <v>177</v>
      </c>
      <c r="BE178" s="205">
        <f>IF(N178="základná",J178,0)</f>
        <v>0</v>
      </c>
      <c r="BF178" s="205">
        <f>IF(N178="znížená",J178,0)</f>
        <v>0</v>
      </c>
      <c r="BG178" s="205">
        <f>IF(N178="zákl. prenesená",J178,0)</f>
        <v>0</v>
      </c>
      <c r="BH178" s="205">
        <f>IF(N178="zníž. prenesená",J178,0)</f>
        <v>0</v>
      </c>
      <c r="BI178" s="205">
        <f>IF(N178="nulová",J178,0)</f>
        <v>0</v>
      </c>
      <c r="BJ178" s="16" t="s">
        <v>155</v>
      </c>
      <c r="BK178" s="206">
        <f>ROUND(I178*H178,3)</f>
        <v>0</v>
      </c>
      <c r="BL178" s="16" t="s">
        <v>184</v>
      </c>
      <c r="BM178" s="204" t="s">
        <v>542</v>
      </c>
    </row>
    <row r="179" s="2" customFormat="1" ht="24.15" customHeight="1">
      <c r="A179" s="35"/>
      <c r="B179" s="157"/>
      <c r="C179" s="193" t="s">
        <v>264</v>
      </c>
      <c r="D179" s="193" t="s">
        <v>180</v>
      </c>
      <c r="E179" s="194" t="s">
        <v>543</v>
      </c>
      <c r="F179" s="195" t="s">
        <v>544</v>
      </c>
      <c r="G179" s="196" t="s">
        <v>312</v>
      </c>
      <c r="H179" s="197">
        <v>1</v>
      </c>
      <c r="I179" s="198"/>
      <c r="J179" s="197">
        <f>ROUND(I179*H179,3)</f>
        <v>0</v>
      </c>
      <c r="K179" s="199"/>
      <c r="L179" s="36"/>
      <c r="M179" s="200" t="s">
        <v>1</v>
      </c>
      <c r="N179" s="201" t="s">
        <v>40</v>
      </c>
      <c r="O179" s="79"/>
      <c r="P179" s="202">
        <f>O179*H179</f>
        <v>0</v>
      </c>
      <c r="Q179" s="202">
        <v>0.47001999999999999</v>
      </c>
      <c r="R179" s="202">
        <f>Q179*H179</f>
        <v>0.47001999999999999</v>
      </c>
      <c r="S179" s="202">
        <v>0</v>
      </c>
      <c r="T179" s="203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4" t="s">
        <v>184</v>
      </c>
      <c r="AT179" s="204" t="s">
        <v>180</v>
      </c>
      <c r="AU179" s="204" t="s">
        <v>155</v>
      </c>
      <c r="AY179" s="16" t="s">
        <v>177</v>
      </c>
      <c r="BE179" s="205">
        <f>IF(N179="základná",J179,0)</f>
        <v>0</v>
      </c>
      <c r="BF179" s="205">
        <f>IF(N179="znížená",J179,0)</f>
        <v>0</v>
      </c>
      <c r="BG179" s="205">
        <f>IF(N179="zákl. prenesená",J179,0)</f>
        <v>0</v>
      </c>
      <c r="BH179" s="205">
        <f>IF(N179="zníž. prenesená",J179,0)</f>
        <v>0</v>
      </c>
      <c r="BI179" s="205">
        <f>IF(N179="nulová",J179,0)</f>
        <v>0</v>
      </c>
      <c r="BJ179" s="16" t="s">
        <v>155</v>
      </c>
      <c r="BK179" s="206">
        <f>ROUND(I179*H179,3)</f>
        <v>0</v>
      </c>
      <c r="BL179" s="16" t="s">
        <v>184</v>
      </c>
      <c r="BM179" s="204" t="s">
        <v>545</v>
      </c>
    </row>
    <row r="180" s="2" customFormat="1" ht="24.15" customHeight="1">
      <c r="A180" s="35"/>
      <c r="B180" s="157"/>
      <c r="C180" s="193" t="s">
        <v>268</v>
      </c>
      <c r="D180" s="193" t="s">
        <v>180</v>
      </c>
      <c r="E180" s="194" t="s">
        <v>546</v>
      </c>
      <c r="F180" s="195" t="s">
        <v>547</v>
      </c>
      <c r="G180" s="196" t="s">
        <v>258</v>
      </c>
      <c r="H180" s="197">
        <v>24</v>
      </c>
      <c r="I180" s="198"/>
      <c r="J180" s="197">
        <f>ROUND(I180*H180,3)</f>
        <v>0</v>
      </c>
      <c r="K180" s="199"/>
      <c r="L180" s="36"/>
      <c r="M180" s="200" t="s">
        <v>1</v>
      </c>
      <c r="N180" s="201" t="s">
        <v>40</v>
      </c>
      <c r="O180" s="79"/>
      <c r="P180" s="202">
        <f>O180*H180</f>
        <v>0</v>
      </c>
      <c r="Q180" s="202">
        <v>0.01712</v>
      </c>
      <c r="R180" s="202">
        <f>Q180*H180</f>
        <v>0.41088000000000002</v>
      </c>
      <c r="S180" s="202">
        <v>0</v>
      </c>
      <c r="T180" s="203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4" t="s">
        <v>184</v>
      </c>
      <c r="AT180" s="204" t="s">
        <v>180</v>
      </c>
      <c r="AU180" s="204" t="s">
        <v>155</v>
      </c>
      <c r="AY180" s="16" t="s">
        <v>177</v>
      </c>
      <c r="BE180" s="205">
        <f>IF(N180="základná",J180,0)</f>
        <v>0</v>
      </c>
      <c r="BF180" s="205">
        <f>IF(N180="znížená",J180,0)</f>
        <v>0</v>
      </c>
      <c r="BG180" s="205">
        <f>IF(N180="zákl. prenesená",J180,0)</f>
        <v>0</v>
      </c>
      <c r="BH180" s="205">
        <f>IF(N180="zníž. prenesená",J180,0)</f>
        <v>0</v>
      </c>
      <c r="BI180" s="205">
        <f>IF(N180="nulová",J180,0)</f>
        <v>0</v>
      </c>
      <c r="BJ180" s="16" t="s">
        <v>155</v>
      </c>
      <c r="BK180" s="206">
        <f>ROUND(I180*H180,3)</f>
        <v>0</v>
      </c>
      <c r="BL180" s="16" t="s">
        <v>184</v>
      </c>
      <c r="BM180" s="204" t="s">
        <v>548</v>
      </c>
    </row>
    <row r="181" s="2" customFormat="1" ht="24.15" customHeight="1">
      <c r="A181" s="35"/>
      <c r="B181" s="157"/>
      <c r="C181" s="193" t="s">
        <v>272</v>
      </c>
      <c r="D181" s="193" t="s">
        <v>180</v>
      </c>
      <c r="E181" s="194" t="s">
        <v>549</v>
      </c>
      <c r="F181" s="195" t="s">
        <v>550</v>
      </c>
      <c r="G181" s="196" t="s">
        <v>258</v>
      </c>
      <c r="H181" s="197">
        <v>45</v>
      </c>
      <c r="I181" s="198"/>
      <c r="J181" s="197">
        <f>ROUND(I181*H181,3)</f>
        <v>0</v>
      </c>
      <c r="K181" s="199"/>
      <c r="L181" s="36"/>
      <c r="M181" s="200" t="s">
        <v>1</v>
      </c>
      <c r="N181" s="201" t="s">
        <v>40</v>
      </c>
      <c r="O181" s="79"/>
      <c r="P181" s="202">
        <f>O181*H181</f>
        <v>0</v>
      </c>
      <c r="Q181" s="202">
        <v>0.021839999999999998</v>
      </c>
      <c r="R181" s="202">
        <f>Q181*H181</f>
        <v>0.9827999999999999</v>
      </c>
      <c r="S181" s="202">
        <v>0</v>
      </c>
      <c r="T181" s="203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4" t="s">
        <v>184</v>
      </c>
      <c r="AT181" s="204" t="s">
        <v>180</v>
      </c>
      <c r="AU181" s="204" t="s">
        <v>155</v>
      </c>
      <c r="AY181" s="16" t="s">
        <v>177</v>
      </c>
      <c r="BE181" s="205">
        <f>IF(N181="základná",J181,0)</f>
        <v>0</v>
      </c>
      <c r="BF181" s="205">
        <f>IF(N181="znížená",J181,0)</f>
        <v>0</v>
      </c>
      <c r="BG181" s="205">
        <f>IF(N181="zákl. prenesená",J181,0)</f>
        <v>0</v>
      </c>
      <c r="BH181" s="205">
        <f>IF(N181="zníž. prenesená",J181,0)</f>
        <v>0</v>
      </c>
      <c r="BI181" s="205">
        <f>IF(N181="nulová",J181,0)</f>
        <v>0</v>
      </c>
      <c r="BJ181" s="16" t="s">
        <v>155</v>
      </c>
      <c r="BK181" s="206">
        <f>ROUND(I181*H181,3)</f>
        <v>0</v>
      </c>
      <c r="BL181" s="16" t="s">
        <v>184</v>
      </c>
      <c r="BM181" s="204" t="s">
        <v>551</v>
      </c>
    </row>
    <row r="182" s="2" customFormat="1" ht="24.15" customHeight="1">
      <c r="A182" s="35"/>
      <c r="B182" s="157"/>
      <c r="C182" s="193" t="s">
        <v>276</v>
      </c>
      <c r="D182" s="193" t="s">
        <v>180</v>
      </c>
      <c r="E182" s="194" t="s">
        <v>552</v>
      </c>
      <c r="F182" s="195" t="s">
        <v>553</v>
      </c>
      <c r="G182" s="196" t="s">
        <v>258</v>
      </c>
      <c r="H182" s="197">
        <v>1</v>
      </c>
      <c r="I182" s="198"/>
      <c r="J182" s="197">
        <f>ROUND(I182*H182,3)</f>
        <v>0</v>
      </c>
      <c r="K182" s="199"/>
      <c r="L182" s="36"/>
      <c r="M182" s="200" t="s">
        <v>1</v>
      </c>
      <c r="N182" s="201" t="s">
        <v>40</v>
      </c>
      <c r="O182" s="79"/>
      <c r="P182" s="202">
        <f>O182*H182</f>
        <v>0</v>
      </c>
      <c r="Q182" s="202">
        <v>0.030040000000000001</v>
      </c>
      <c r="R182" s="202">
        <f>Q182*H182</f>
        <v>0.030040000000000001</v>
      </c>
      <c r="S182" s="202">
        <v>0</v>
      </c>
      <c r="T182" s="203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4" t="s">
        <v>184</v>
      </c>
      <c r="AT182" s="204" t="s">
        <v>180</v>
      </c>
      <c r="AU182" s="204" t="s">
        <v>155</v>
      </c>
      <c r="AY182" s="16" t="s">
        <v>177</v>
      </c>
      <c r="BE182" s="205">
        <f>IF(N182="základná",J182,0)</f>
        <v>0</v>
      </c>
      <c r="BF182" s="205">
        <f>IF(N182="znížená",J182,0)</f>
        <v>0</v>
      </c>
      <c r="BG182" s="205">
        <f>IF(N182="zákl. prenesená",J182,0)</f>
        <v>0</v>
      </c>
      <c r="BH182" s="205">
        <f>IF(N182="zníž. prenesená",J182,0)</f>
        <v>0</v>
      </c>
      <c r="BI182" s="205">
        <f>IF(N182="nulová",J182,0)</f>
        <v>0</v>
      </c>
      <c r="BJ182" s="16" t="s">
        <v>155</v>
      </c>
      <c r="BK182" s="206">
        <f>ROUND(I182*H182,3)</f>
        <v>0</v>
      </c>
      <c r="BL182" s="16" t="s">
        <v>184</v>
      </c>
      <c r="BM182" s="204" t="s">
        <v>554</v>
      </c>
    </row>
    <row r="183" s="2" customFormat="1" ht="24.15" customHeight="1">
      <c r="A183" s="35"/>
      <c r="B183" s="157"/>
      <c r="C183" s="193" t="s">
        <v>280</v>
      </c>
      <c r="D183" s="193" t="s">
        <v>180</v>
      </c>
      <c r="E183" s="194" t="s">
        <v>555</v>
      </c>
      <c r="F183" s="195" t="s">
        <v>556</v>
      </c>
      <c r="G183" s="196" t="s">
        <v>258</v>
      </c>
      <c r="H183" s="197">
        <v>6</v>
      </c>
      <c r="I183" s="198"/>
      <c r="J183" s="197">
        <f>ROUND(I183*H183,3)</f>
        <v>0</v>
      </c>
      <c r="K183" s="199"/>
      <c r="L183" s="36"/>
      <c r="M183" s="200" t="s">
        <v>1</v>
      </c>
      <c r="N183" s="201" t="s">
        <v>40</v>
      </c>
      <c r="O183" s="79"/>
      <c r="P183" s="202">
        <f>O183*H183</f>
        <v>0</v>
      </c>
      <c r="Q183" s="202">
        <v>0.052130000000000003</v>
      </c>
      <c r="R183" s="202">
        <f>Q183*H183</f>
        <v>0.31278</v>
      </c>
      <c r="S183" s="202">
        <v>0</v>
      </c>
      <c r="T183" s="203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4" t="s">
        <v>184</v>
      </c>
      <c r="AT183" s="204" t="s">
        <v>180</v>
      </c>
      <c r="AU183" s="204" t="s">
        <v>155</v>
      </c>
      <c r="AY183" s="16" t="s">
        <v>177</v>
      </c>
      <c r="BE183" s="205">
        <f>IF(N183="základná",J183,0)</f>
        <v>0</v>
      </c>
      <c r="BF183" s="205">
        <f>IF(N183="znížená",J183,0)</f>
        <v>0</v>
      </c>
      <c r="BG183" s="205">
        <f>IF(N183="zákl. prenesená",J183,0)</f>
        <v>0</v>
      </c>
      <c r="BH183" s="205">
        <f>IF(N183="zníž. prenesená",J183,0)</f>
        <v>0</v>
      </c>
      <c r="BI183" s="205">
        <f>IF(N183="nulová",J183,0)</f>
        <v>0</v>
      </c>
      <c r="BJ183" s="16" t="s">
        <v>155</v>
      </c>
      <c r="BK183" s="206">
        <f>ROUND(I183*H183,3)</f>
        <v>0</v>
      </c>
      <c r="BL183" s="16" t="s">
        <v>184</v>
      </c>
      <c r="BM183" s="204" t="s">
        <v>557</v>
      </c>
    </row>
    <row r="184" s="2" customFormat="1" ht="24.15" customHeight="1">
      <c r="A184" s="35"/>
      <c r="B184" s="157"/>
      <c r="C184" s="193" t="s">
        <v>285</v>
      </c>
      <c r="D184" s="193" t="s">
        <v>180</v>
      </c>
      <c r="E184" s="194" t="s">
        <v>558</v>
      </c>
      <c r="F184" s="195" t="s">
        <v>559</v>
      </c>
      <c r="G184" s="196" t="s">
        <v>258</v>
      </c>
      <c r="H184" s="197">
        <v>9</v>
      </c>
      <c r="I184" s="198"/>
      <c r="J184" s="197">
        <f>ROUND(I184*H184,3)</f>
        <v>0</v>
      </c>
      <c r="K184" s="199"/>
      <c r="L184" s="36"/>
      <c r="M184" s="200" t="s">
        <v>1</v>
      </c>
      <c r="N184" s="201" t="s">
        <v>40</v>
      </c>
      <c r="O184" s="79"/>
      <c r="P184" s="202">
        <f>O184*H184</f>
        <v>0</v>
      </c>
      <c r="Q184" s="202">
        <v>0.093740000000000004</v>
      </c>
      <c r="R184" s="202">
        <f>Q184*H184</f>
        <v>0.84366000000000008</v>
      </c>
      <c r="S184" s="202">
        <v>0</v>
      </c>
      <c r="T184" s="203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4" t="s">
        <v>184</v>
      </c>
      <c r="AT184" s="204" t="s">
        <v>180</v>
      </c>
      <c r="AU184" s="204" t="s">
        <v>155</v>
      </c>
      <c r="AY184" s="16" t="s">
        <v>177</v>
      </c>
      <c r="BE184" s="205">
        <f>IF(N184="základná",J184,0)</f>
        <v>0</v>
      </c>
      <c r="BF184" s="205">
        <f>IF(N184="znížená",J184,0)</f>
        <v>0</v>
      </c>
      <c r="BG184" s="205">
        <f>IF(N184="zákl. prenesená",J184,0)</f>
        <v>0</v>
      </c>
      <c r="BH184" s="205">
        <f>IF(N184="zníž. prenesená",J184,0)</f>
        <v>0</v>
      </c>
      <c r="BI184" s="205">
        <f>IF(N184="nulová",J184,0)</f>
        <v>0</v>
      </c>
      <c r="BJ184" s="16" t="s">
        <v>155</v>
      </c>
      <c r="BK184" s="206">
        <f>ROUND(I184*H184,3)</f>
        <v>0</v>
      </c>
      <c r="BL184" s="16" t="s">
        <v>184</v>
      </c>
      <c r="BM184" s="204" t="s">
        <v>560</v>
      </c>
    </row>
    <row r="185" s="2" customFormat="1" ht="21.75" customHeight="1">
      <c r="A185" s="35"/>
      <c r="B185" s="157"/>
      <c r="C185" s="193" t="s">
        <v>289</v>
      </c>
      <c r="D185" s="193" t="s">
        <v>180</v>
      </c>
      <c r="E185" s="194" t="s">
        <v>561</v>
      </c>
      <c r="F185" s="195" t="s">
        <v>562</v>
      </c>
      <c r="G185" s="196" t="s">
        <v>192</v>
      </c>
      <c r="H185" s="197">
        <v>4.4539999999999997</v>
      </c>
      <c r="I185" s="198"/>
      <c r="J185" s="197">
        <f>ROUND(I185*H185,3)</f>
        <v>0</v>
      </c>
      <c r="K185" s="199"/>
      <c r="L185" s="36"/>
      <c r="M185" s="200" t="s">
        <v>1</v>
      </c>
      <c r="N185" s="201" t="s">
        <v>40</v>
      </c>
      <c r="O185" s="79"/>
      <c r="P185" s="202">
        <f>O185*H185</f>
        <v>0</v>
      </c>
      <c r="Q185" s="202">
        <v>2.4160300000000001</v>
      </c>
      <c r="R185" s="202">
        <f>Q185*H185</f>
        <v>10.76099762</v>
      </c>
      <c r="S185" s="202">
        <v>0</v>
      </c>
      <c r="T185" s="203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4" t="s">
        <v>184</v>
      </c>
      <c r="AT185" s="204" t="s">
        <v>180</v>
      </c>
      <c r="AU185" s="204" t="s">
        <v>155</v>
      </c>
      <c r="AY185" s="16" t="s">
        <v>177</v>
      </c>
      <c r="BE185" s="205">
        <f>IF(N185="základná",J185,0)</f>
        <v>0</v>
      </c>
      <c r="BF185" s="205">
        <f>IF(N185="znížená",J185,0)</f>
        <v>0</v>
      </c>
      <c r="BG185" s="205">
        <f>IF(N185="zákl. prenesená",J185,0)</f>
        <v>0</v>
      </c>
      <c r="BH185" s="205">
        <f>IF(N185="zníž. prenesená",J185,0)</f>
        <v>0</v>
      </c>
      <c r="BI185" s="205">
        <f>IF(N185="nulová",J185,0)</f>
        <v>0</v>
      </c>
      <c r="BJ185" s="16" t="s">
        <v>155</v>
      </c>
      <c r="BK185" s="206">
        <f>ROUND(I185*H185,3)</f>
        <v>0</v>
      </c>
      <c r="BL185" s="16" t="s">
        <v>184</v>
      </c>
      <c r="BM185" s="204" t="s">
        <v>563</v>
      </c>
    </row>
    <row r="186" s="2" customFormat="1" ht="24.15" customHeight="1">
      <c r="A186" s="35"/>
      <c r="B186" s="157"/>
      <c r="C186" s="193" t="s">
        <v>293</v>
      </c>
      <c r="D186" s="193" t="s">
        <v>180</v>
      </c>
      <c r="E186" s="194" t="s">
        <v>564</v>
      </c>
      <c r="F186" s="195" t="s">
        <v>565</v>
      </c>
      <c r="G186" s="196" t="s">
        <v>183</v>
      </c>
      <c r="H186" s="197">
        <v>54.445</v>
      </c>
      <c r="I186" s="198"/>
      <c r="J186" s="197">
        <f>ROUND(I186*H186,3)</f>
        <v>0</v>
      </c>
      <c r="K186" s="199"/>
      <c r="L186" s="36"/>
      <c r="M186" s="200" t="s">
        <v>1</v>
      </c>
      <c r="N186" s="201" t="s">
        <v>40</v>
      </c>
      <c r="O186" s="79"/>
      <c r="P186" s="202">
        <f>O186*H186</f>
        <v>0</v>
      </c>
      <c r="Q186" s="202">
        <v>0.0072500000000000004</v>
      </c>
      <c r="R186" s="202">
        <f>Q186*H186</f>
        <v>0.39472625</v>
      </c>
      <c r="S186" s="202">
        <v>0</v>
      </c>
      <c r="T186" s="203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4" t="s">
        <v>184</v>
      </c>
      <c r="AT186" s="204" t="s">
        <v>180</v>
      </c>
      <c r="AU186" s="204" t="s">
        <v>155</v>
      </c>
      <c r="AY186" s="16" t="s">
        <v>177</v>
      </c>
      <c r="BE186" s="205">
        <f>IF(N186="základná",J186,0)</f>
        <v>0</v>
      </c>
      <c r="BF186" s="205">
        <f>IF(N186="znížená",J186,0)</f>
        <v>0</v>
      </c>
      <c r="BG186" s="205">
        <f>IF(N186="zákl. prenesená",J186,0)</f>
        <v>0</v>
      </c>
      <c r="BH186" s="205">
        <f>IF(N186="zníž. prenesená",J186,0)</f>
        <v>0</v>
      </c>
      <c r="BI186" s="205">
        <f>IF(N186="nulová",J186,0)</f>
        <v>0</v>
      </c>
      <c r="BJ186" s="16" t="s">
        <v>155</v>
      </c>
      <c r="BK186" s="206">
        <f>ROUND(I186*H186,3)</f>
        <v>0</v>
      </c>
      <c r="BL186" s="16" t="s">
        <v>184</v>
      </c>
      <c r="BM186" s="204" t="s">
        <v>566</v>
      </c>
    </row>
    <row r="187" s="2" customFormat="1" ht="24.15" customHeight="1">
      <c r="A187" s="35"/>
      <c r="B187" s="157"/>
      <c r="C187" s="193" t="s">
        <v>297</v>
      </c>
      <c r="D187" s="193" t="s">
        <v>180</v>
      </c>
      <c r="E187" s="194" t="s">
        <v>567</v>
      </c>
      <c r="F187" s="195" t="s">
        <v>568</v>
      </c>
      <c r="G187" s="196" t="s">
        <v>183</v>
      </c>
      <c r="H187" s="197">
        <v>54.445</v>
      </c>
      <c r="I187" s="198"/>
      <c r="J187" s="197">
        <f>ROUND(I187*H187,3)</f>
        <v>0</v>
      </c>
      <c r="K187" s="199"/>
      <c r="L187" s="36"/>
      <c r="M187" s="200" t="s">
        <v>1</v>
      </c>
      <c r="N187" s="201" t="s">
        <v>40</v>
      </c>
      <c r="O187" s="79"/>
      <c r="P187" s="202">
        <f>O187*H187</f>
        <v>0</v>
      </c>
      <c r="Q187" s="202">
        <v>0</v>
      </c>
      <c r="R187" s="202">
        <f>Q187*H187</f>
        <v>0</v>
      </c>
      <c r="S187" s="202">
        <v>0</v>
      </c>
      <c r="T187" s="203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04" t="s">
        <v>184</v>
      </c>
      <c r="AT187" s="204" t="s">
        <v>180</v>
      </c>
      <c r="AU187" s="204" t="s">
        <v>155</v>
      </c>
      <c r="AY187" s="16" t="s">
        <v>177</v>
      </c>
      <c r="BE187" s="205">
        <f>IF(N187="základná",J187,0)</f>
        <v>0</v>
      </c>
      <c r="BF187" s="205">
        <f>IF(N187="znížená",J187,0)</f>
        <v>0</v>
      </c>
      <c r="BG187" s="205">
        <f>IF(N187="zákl. prenesená",J187,0)</f>
        <v>0</v>
      </c>
      <c r="BH187" s="205">
        <f>IF(N187="zníž. prenesená",J187,0)</f>
        <v>0</v>
      </c>
      <c r="BI187" s="205">
        <f>IF(N187="nulová",J187,0)</f>
        <v>0</v>
      </c>
      <c r="BJ187" s="16" t="s">
        <v>155</v>
      </c>
      <c r="BK187" s="206">
        <f>ROUND(I187*H187,3)</f>
        <v>0</v>
      </c>
      <c r="BL187" s="16" t="s">
        <v>184</v>
      </c>
      <c r="BM187" s="204" t="s">
        <v>569</v>
      </c>
    </row>
    <row r="188" s="2" customFormat="1" ht="33" customHeight="1">
      <c r="A188" s="35"/>
      <c r="B188" s="157"/>
      <c r="C188" s="193" t="s">
        <v>301</v>
      </c>
      <c r="D188" s="193" t="s">
        <v>180</v>
      </c>
      <c r="E188" s="194" t="s">
        <v>570</v>
      </c>
      <c r="F188" s="195" t="s">
        <v>571</v>
      </c>
      <c r="G188" s="196" t="s">
        <v>183</v>
      </c>
      <c r="H188" s="197">
        <v>2.9700000000000002</v>
      </c>
      <c r="I188" s="198"/>
      <c r="J188" s="197">
        <f>ROUND(I188*H188,3)</f>
        <v>0</v>
      </c>
      <c r="K188" s="199"/>
      <c r="L188" s="36"/>
      <c r="M188" s="200" t="s">
        <v>1</v>
      </c>
      <c r="N188" s="201" t="s">
        <v>40</v>
      </c>
      <c r="O188" s="79"/>
      <c r="P188" s="202">
        <f>O188*H188</f>
        <v>0</v>
      </c>
      <c r="Q188" s="202">
        <v>0.00055999999999999995</v>
      </c>
      <c r="R188" s="202">
        <f>Q188*H188</f>
        <v>0.0016631999999999999</v>
      </c>
      <c r="S188" s="202">
        <v>0</v>
      </c>
      <c r="T188" s="203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4" t="s">
        <v>184</v>
      </c>
      <c r="AT188" s="204" t="s">
        <v>180</v>
      </c>
      <c r="AU188" s="204" t="s">
        <v>155</v>
      </c>
      <c r="AY188" s="16" t="s">
        <v>177</v>
      </c>
      <c r="BE188" s="205">
        <f>IF(N188="základná",J188,0)</f>
        <v>0</v>
      </c>
      <c r="BF188" s="205">
        <f>IF(N188="znížená",J188,0)</f>
        <v>0</v>
      </c>
      <c r="BG188" s="205">
        <f>IF(N188="zákl. prenesená",J188,0)</f>
        <v>0</v>
      </c>
      <c r="BH188" s="205">
        <f>IF(N188="zníž. prenesená",J188,0)</f>
        <v>0</v>
      </c>
      <c r="BI188" s="205">
        <f>IF(N188="nulová",J188,0)</f>
        <v>0</v>
      </c>
      <c r="BJ188" s="16" t="s">
        <v>155</v>
      </c>
      <c r="BK188" s="206">
        <f>ROUND(I188*H188,3)</f>
        <v>0</v>
      </c>
      <c r="BL188" s="16" t="s">
        <v>184</v>
      </c>
      <c r="BM188" s="204" t="s">
        <v>572</v>
      </c>
    </row>
    <row r="189" s="2" customFormat="1" ht="16.5" customHeight="1">
      <c r="A189" s="35"/>
      <c r="B189" s="157"/>
      <c r="C189" s="193" t="s">
        <v>309</v>
      </c>
      <c r="D189" s="193" t="s">
        <v>180</v>
      </c>
      <c r="E189" s="194" t="s">
        <v>573</v>
      </c>
      <c r="F189" s="195" t="s">
        <v>574</v>
      </c>
      <c r="G189" s="196" t="s">
        <v>283</v>
      </c>
      <c r="H189" s="197">
        <v>0.79500000000000004</v>
      </c>
      <c r="I189" s="198"/>
      <c r="J189" s="197">
        <f>ROUND(I189*H189,3)</f>
        <v>0</v>
      </c>
      <c r="K189" s="199"/>
      <c r="L189" s="36"/>
      <c r="M189" s="200" t="s">
        <v>1</v>
      </c>
      <c r="N189" s="201" t="s">
        <v>40</v>
      </c>
      <c r="O189" s="79"/>
      <c r="P189" s="202">
        <f>O189*H189</f>
        <v>0</v>
      </c>
      <c r="Q189" s="202">
        <v>1.01145</v>
      </c>
      <c r="R189" s="202">
        <f>Q189*H189</f>
        <v>0.80410274999999998</v>
      </c>
      <c r="S189" s="202">
        <v>0</v>
      </c>
      <c r="T189" s="203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4" t="s">
        <v>184</v>
      </c>
      <c r="AT189" s="204" t="s">
        <v>180</v>
      </c>
      <c r="AU189" s="204" t="s">
        <v>155</v>
      </c>
      <c r="AY189" s="16" t="s">
        <v>177</v>
      </c>
      <c r="BE189" s="205">
        <f>IF(N189="základná",J189,0)</f>
        <v>0</v>
      </c>
      <c r="BF189" s="205">
        <f>IF(N189="znížená",J189,0)</f>
        <v>0</v>
      </c>
      <c r="BG189" s="205">
        <f>IF(N189="zákl. prenesená",J189,0)</f>
        <v>0</v>
      </c>
      <c r="BH189" s="205">
        <f>IF(N189="zníž. prenesená",J189,0)</f>
        <v>0</v>
      </c>
      <c r="BI189" s="205">
        <f>IF(N189="nulová",J189,0)</f>
        <v>0</v>
      </c>
      <c r="BJ189" s="16" t="s">
        <v>155</v>
      </c>
      <c r="BK189" s="206">
        <f>ROUND(I189*H189,3)</f>
        <v>0</v>
      </c>
      <c r="BL189" s="16" t="s">
        <v>184</v>
      </c>
      <c r="BM189" s="204" t="s">
        <v>575</v>
      </c>
    </row>
    <row r="190" s="2" customFormat="1" ht="24.15" customHeight="1">
      <c r="A190" s="35"/>
      <c r="B190" s="157"/>
      <c r="C190" s="193" t="s">
        <v>314</v>
      </c>
      <c r="D190" s="193" t="s">
        <v>180</v>
      </c>
      <c r="E190" s="194" t="s">
        <v>576</v>
      </c>
      <c r="F190" s="195" t="s">
        <v>577</v>
      </c>
      <c r="G190" s="196" t="s">
        <v>183</v>
      </c>
      <c r="H190" s="197">
        <v>248.78299999999999</v>
      </c>
      <c r="I190" s="198"/>
      <c r="J190" s="197">
        <f>ROUND(I190*H190,3)</f>
        <v>0</v>
      </c>
      <c r="K190" s="199"/>
      <c r="L190" s="36"/>
      <c r="M190" s="200" t="s">
        <v>1</v>
      </c>
      <c r="N190" s="201" t="s">
        <v>40</v>
      </c>
      <c r="O190" s="79"/>
      <c r="P190" s="202">
        <f>O190*H190</f>
        <v>0</v>
      </c>
      <c r="Q190" s="202">
        <v>0.10292</v>
      </c>
      <c r="R190" s="202">
        <f>Q190*H190</f>
        <v>25.604746359999996</v>
      </c>
      <c r="S190" s="202">
        <v>0</v>
      </c>
      <c r="T190" s="203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04" t="s">
        <v>184</v>
      </c>
      <c r="AT190" s="204" t="s">
        <v>180</v>
      </c>
      <c r="AU190" s="204" t="s">
        <v>155</v>
      </c>
      <c r="AY190" s="16" t="s">
        <v>177</v>
      </c>
      <c r="BE190" s="205">
        <f>IF(N190="základná",J190,0)</f>
        <v>0</v>
      </c>
      <c r="BF190" s="205">
        <f>IF(N190="znížená",J190,0)</f>
        <v>0</v>
      </c>
      <c r="BG190" s="205">
        <f>IF(N190="zákl. prenesená",J190,0)</f>
        <v>0</v>
      </c>
      <c r="BH190" s="205">
        <f>IF(N190="zníž. prenesená",J190,0)</f>
        <v>0</v>
      </c>
      <c r="BI190" s="205">
        <f>IF(N190="nulová",J190,0)</f>
        <v>0</v>
      </c>
      <c r="BJ190" s="16" t="s">
        <v>155</v>
      </c>
      <c r="BK190" s="206">
        <f>ROUND(I190*H190,3)</f>
        <v>0</v>
      </c>
      <c r="BL190" s="16" t="s">
        <v>184</v>
      </c>
      <c r="BM190" s="204" t="s">
        <v>578</v>
      </c>
    </row>
    <row r="191" s="2" customFormat="1" ht="24.15" customHeight="1">
      <c r="A191" s="35"/>
      <c r="B191" s="157"/>
      <c r="C191" s="193" t="s">
        <v>318</v>
      </c>
      <c r="D191" s="193" t="s">
        <v>180</v>
      </c>
      <c r="E191" s="194" t="s">
        <v>579</v>
      </c>
      <c r="F191" s="195" t="s">
        <v>580</v>
      </c>
      <c r="G191" s="196" t="s">
        <v>183</v>
      </c>
      <c r="H191" s="197">
        <v>606.39400000000001</v>
      </c>
      <c r="I191" s="198"/>
      <c r="J191" s="197">
        <f>ROUND(I191*H191,3)</f>
        <v>0</v>
      </c>
      <c r="K191" s="199"/>
      <c r="L191" s="36"/>
      <c r="M191" s="200" t="s">
        <v>1</v>
      </c>
      <c r="N191" s="201" t="s">
        <v>40</v>
      </c>
      <c r="O191" s="79"/>
      <c r="P191" s="202">
        <f>O191*H191</f>
        <v>0</v>
      </c>
      <c r="Q191" s="202">
        <v>0.12587999999999999</v>
      </c>
      <c r="R191" s="202">
        <f>Q191*H191</f>
        <v>76.332876720000002</v>
      </c>
      <c r="S191" s="202">
        <v>0</v>
      </c>
      <c r="T191" s="203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04" t="s">
        <v>184</v>
      </c>
      <c r="AT191" s="204" t="s">
        <v>180</v>
      </c>
      <c r="AU191" s="204" t="s">
        <v>155</v>
      </c>
      <c r="AY191" s="16" t="s">
        <v>177</v>
      </c>
      <c r="BE191" s="205">
        <f>IF(N191="základná",J191,0)</f>
        <v>0</v>
      </c>
      <c r="BF191" s="205">
        <f>IF(N191="znížená",J191,0)</f>
        <v>0</v>
      </c>
      <c r="BG191" s="205">
        <f>IF(N191="zákl. prenesená",J191,0)</f>
        <v>0</v>
      </c>
      <c r="BH191" s="205">
        <f>IF(N191="zníž. prenesená",J191,0)</f>
        <v>0</v>
      </c>
      <c r="BI191" s="205">
        <f>IF(N191="nulová",J191,0)</f>
        <v>0</v>
      </c>
      <c r="BJ191" s="16" t="s">
        <v>155</v>
      </c>
      <c r="BK191" s="206">
        <f>ROUND(I191*H191,3)</f>
        <v>0</v>
      </c>
      <c r="BL191" s="16" t="s">
        <v>184</v>
      </c>
      <c r="BM191" s="204" t="s">
        <v>581</v>
      </c>
    </row>
    <row r="192" s="2" customFormat="1" ht="24.15" customHeight="1">
      <c r="A192" s="35"/>
      <c r="B192" s="157"/>
      <c r="C192" s="193" t="s">
        <v>322</v>
      </c>
      <c r="D192" s="193" t="s">
        <v>180</v>
      </c>
      <c r="E192" s="194" t="s">
        <v>582</v>
      </c>
      <c r="F192" s="195" t="s">
        <v>583</v>
      </c>
      <c r="G192" s="196" t="s">
        <v>183</v>
      </c>
      <c r="H192" s="197">
        <v>6.1100000000000003</v>
      </c>
      <c r="I192" s="198"/>
      <c r="J192" s="197">
        <f>ROUND(I192*H192,3)</f>
        <v>0</v>
      </c>
      <c r="K192" s="199"/>
      <c r="L192" s="36"/>
      <c r="M192" s="200" t="s">
        <v>1</v>
      </c>
      <c r="N192" s="201" t="s">
        <v>40</v>
      </c>
      <c r="O192" s="79"/>
      <c r="P192" s="202">
        <f>O192*H192</f>
        <v>0</v>
      </c>
      <c r="Q192" s="202">
        <v>0.15962000000000001</v>
      </c>
      <c r="R192" s="202">
        <f>Q192*H192</f>
        <v>0.9752782000000001</v>
      </c>
      <c r="S192" s="202">
        <v>0</v>
      </c>
      <c r="T192" s="203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4" t="s">
        <v>184</v>
      </c>
      <c r="AT192" s="204" t="s">
        <v>180</v>
      </c>
      <c r="AU192" s="204" t="s">
        <v>155</v>
      </c>
      <c r="AY192" s="16" t="s">
        <v>177</v>
      </c>
      <c r="BE192" s="205">
        <f>IF(N192="základná",J192,0)</f>
        <v>0</v>
      </c>
      <c r="BF192" s="205">
        <f>IF(N192="znížená",J192,0)</f>
        <v>0</v>
      </c>
      <c r="BG192" s="205">
        <f>IF(N192="zákl. prenesená",J192,0)</f>
        <v>0</v>
      </c>
      <c r="BH192" s="205">
        <f>IF(N192="zníž. prenesená",J192,0)</f>
        <v>0</v>
      </c>
      <c r="BI192" s="205">
        <f>IF(N192="nulová",J192,0)</f>
        <v>0</v>
      </c>
      <c r="BJ192" s="16" t="s">
        <v>155</v>
      </c>
      <c r="BK192" s="206">
        <f>ROUND(I192*H192,3)</f>
        <v>0</v>
      </c>
      <c r="BL192" s="16" t="s">
        <v>184</v>
      </c>
      <c r="BM192" s="204" t="s">
        <v>584</v>
      </c>
    </row>
    <row r="193" s="2" customFormat="1" ht="24.15" customHeight="1">
      <c r="A193" s="35"/>
      <c r="B193" s="157"/>
      <c r="C193" s="193" t="s">
        <v>326</v>
      </c>
      <c r="D193" s="193" t="s">
        <v>180</v>
      </c>
      <c r="E193" s="194" t="s">
        <v>585</v>
      </c>
      <c r="F193" s="195" t="s">
        <v>586</v>
      </c>
      <c r="G193" s="196" t="s">
        <v>253</v>
      </c>
      <c r="H193" s="197">
        <v>364.23000000000002</v>
      </c>
      <c r="I193" s="198"/>
      <c r="J193" s="197">
        <f>ROUND(I193*H193,3)</f>
        <v>0</v>
      </c>
      <c r="K193" s="199"/>
      <c r="L193" s="36"/>
      <c r="M193" s="200" t="s">
        <v>1</v>
      </c>
      <c r="N193" s="201" t="s">
        <v>40</v>
      </c>
      <c r="O193" s="79"/>
      <c r="P193" s="202">
        <f>O193*H193</f>
        <v>0</v>
      </c>
      <c r="Q193" s="202">
        <v>0.078369999999999995</v>
      </c>
      <c r="R193" s="202">
        <f>Q193*H193</f>
        <v>28.544705099999998</v>
      </c>
      <c r="S193" s="202">
        <v>0</v>
      </c>
      <c r="T193" s="203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4" t="s">
        <v>184</v>
      </c>
      <c r="AT193" s="204" t="s">
        <v>180</v>
      </c>
      <c r="AU193" s="204" t="s">
        <v>155</v>
      </c>
      <c r="AY193" s="16" t="s">
        <v>177</v>
      </c>
      <c r="BE193" s="205">
        <f>IF(N193="základná",J193,0)</f>
        <v>0</v>
      </c>
      <c r="BF193" s="205">
        <f>IF(N193="znížená",J193,0)</f>
        <v>0</v>
      </c>
      <c r="BG193" s="205">
        <f>IF(N193="zákl. prenesená",J193,0)</f>
        <v>0</v>
      </c>
      <c r="BH193" s="205">
        <f>IF(N193="zníž. prenesená",J193,0)</f>
        <v>0</v>
      </c>
      <c r="BI193" s="205">
        <f>IF(N193="nulová",J193,0)</f>
        <v>0</v>
      </c>
      <c r="BJ193" s="16" t="s">
        <v>155</v>
      </c>
      <c r="BK193" s="206">
        <f>ROUND(I193*H193,3)</f>
        <v>0</v>
      </c>
      <c r="BL193" s="16" t="s">
        <v>184</v>
      </c>
      <c r="BM193" s="204" t="s">
        <v>587</v>
      </c>
    </row>
    <row r="194" s="12" customFormat="1" ht="22.8" customHeight="1">
      <c r="A194" s="12"/>
      <c r="B194" s="180"/>
      <c r="C194" s="12"/>
      <c r="D194" s="181" t="s">
        <v>73</v>
      </c>
      <c r="E194" s="191" t="s">
        <v>184</v>
      </c>
      <c r="F194" s="191" t="s">
        <v>588</v>
      </c>
      <c r="G194" s="12"/>
      <c r="H194" s="12"/>
      <c r="I194" s="183"/>
      <c r="J194" s="192">
        <f>BK194</f>
        <v>0</v>
      </c>
      <c r="K194" s="12"/>
      <c r="L194" s="180"/>
      <c r="M194" s="185"/>
      <c r="N194" s="186"/>
      <c r="O194" s="186"/>
      <c r="P194" s="187">
        <f>SUM(P195:P211)</f>
        <v>0</v>
      </c>
      <c r="Q194" s="186"/>
      <c r="R194" s="187">
        <f>SUM(R195:R211)</f>
        <v>300.27792421999993</v>
      </c>
      <c r="S194" s="186"/>
      <c r="T194" s="188">
        <f>SUM(T195:T211)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181" t="s">
        <v>82</v>
      </c>
      <c r="AT194" s="189" t="s">
        <v>73</v>
      </c>
      <c r="AU194" s="189" t="s">
        <v>82</v>
      </c>
      <c r="AY194" s="181" t="s">
        <v>177</v>
      </c>
      <c r="BK194" s="190">
        <f>SUM(BK195:BK211)</f>
        <v>0</v>
      </c>
    </row>
    <row r="195" s="2" customFormat="1" ht="24.15" customHeight="1">
      <c r="A195" s="35"/>
      <c r="B195" s="157"/>
      <c r="C195" s="193" t="s">
        <v>330</v>
      </c>
      <c r="D195" s="193" t="s">
        <v>180</v>
      </c>
      <c r="E195" s="194" t="s">
        <v>589</v>
      </c>
      <c r="F195" s="195" t="s">
        <v>590</v>
      </c>
      <c r="G195" s="196" t="s">
        <v>192</v>
      </c>
      <c r="H195" s="197">
        <v>79.358999999999995</v>
      </c>
      <c r="I195" s="198"/>
      <c r="J195" s="197">
        <f>ROUND(I195*H195,3)</f>
        <v>0</v>
      </c>
      <c r="K195" s="199"/>
      <c r="L195" s="36"/>
      <c r="M195" s="200" t="s">
        <v>1</v>
      </c>
      <c r="N195" s="201" t="s">
        <v>40</v>
      </c>
      <c r="O195" s="79"/>
      <c r="P195" s="202">
        <f>O195*H195</f>
        <v>0</v>
      </c>
      <c r="Q195" s="202">
        <v>2.4018999999999999</v>
      </c>
      <c r="R195" s="202">
        <f>Q195*H195</f>
        <v>190.61238209999999</v>
      </c>
      <c r="S195" s="202">
        <v>0</v>
      </c>
      <c r="T195" s="203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04" t="s">
        <v>184</v>
      </c>
      <c r="AT195" s="204" t="s">
        <v>180</v>
      </c>
      <c r="AU195" s="204" t="s">
        <v>155</v>
      </c>
      <c r="AY195" s="16" t="s">
        <v>177</v>
      </c>
      <c r="BE195" s="205">
        <f>IF(N195="základná",J195,0)</f>
        <v>0</v>
      </c>
      <c r="BF195" s="205">
        <f>IF(N195="znížená",J195,0)</f>
        <v>0</v>
      </c>
      <c r="BG195" s="205">
        <f>IF(N195="zákl. prenesená",J195,0)</f>
        <v>0</v>
      </c>
      <c r="BH195" s="205">
        <f>IF(N195="zníž. prenesená",J195,0)</f>
        <v>0</v>
      </c>
      <c r="BI195" s="205">
        <f>IF(N195="nulová",J195,0)</f>
        <v>0</v>
      </c>
      <c r="BJ195" s="16" t="s">
        <v>155</v>
      </c>
      <c r="BK195" s="206">
        <f>ROUND(I195*H195,3)</f>
        <v>0</v>
      </c>
      <c r="BL195" s="16" t="s">
        <v>184</v>
      </c>
      <c r="BM195" s="204" t="s">
        <v>591</v>
      </c>
    </row>
    <row r="196" s="2" customFormat="1" ht="16.5" customHeight="1">
      <c r="A196" s="35"/>
      <c r="B196" s="157"/>
      <c r="C196" s="193" t="s">
        <v>336</v>
      </c>
      <c r="D196" s="193" t="s">
        <v>180</v>
      </c>
      <c r="E196" s="194" t="s">
        <v>592</v>
      </c>
      <c r="F196" s="195" t="s">
        <v>593</v>
      </c>
      <c r="G196" s="196" t="s">
        <v>183</v>
      </c>
      <c r="H196" s="197">
        <v>408.93000000000001</v>
      </c>
      <c r="I196" s="198"/>
      <c r="J196" s="197">
        <f>ROUND(I196*H196,3)</f>
        <v>0</v>
      </c>
      <c r="K196" s="199"/>
      <c r="L196" s="36"/>
      <c r="M196" s="200" t="s">
        <v>1</v>
      </c>
      <c r="N196" s="201" t="s">
        <v>40</v>
      </c>
      <c r="O196" s="79"/>
      <c r="P196" s="202">
        <f>O196*H196</f>
        <v>0</v>
      </c>
      <c r="Q196" s="202">
        <v>0.00115</v>
      </c>
      <c r="R196" s="202">
        <f>Q196*H196</f>
        <v>0.47026950000000001</v>
      </c>
      <c r="S196" s="202">
        <v>0</v>
      </c>
      <c r="T196" s="203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04" t="s">
        <v>184</v>
      </c>
      <c r="AT196" s="204" t="s">
        <v>180</v>
      </c>
      <c r="AU196" s="204" t="s">
        <v>155</v>
      </c>
      <c r="AY196" s="16" t="s">
        <v>177</v>
      </c>
      <c r="BE196" s="205">
        <f>IF(N196="základná",J196,0)</f>
        <v>0</v>
      </c>
      <c r="BF196" s="205">
        <f>IF(N196="znížená",J196,0)</f>
        <v>0</v>
      </c>
      <c r="BG196" s="205">
        <f>IF(N196="zákl. prenesená",J196,0)</f>
        <v>0</v>
      </c>
      <c r="BH196" s="205">
        <f>IF(N196="zníž. prenesená",J196,0)</f>
        <v>0</v>
      </c>
      <c r="BI196" s="205">
        <f>IF(N196="nulová",J196,0)</f>
        <v>0</v>
      </c>
      <c r="BJ196" s="16" t="s">
        <v>155</v>
      </c>
      <c r="BK196" s="206">
        <f>ROUND(I196*H196,3)</f>
        <v>0</v>
      </c>
      <c r="BL196" s="16" t="s">
        <v>184</v>
      </c>
      <c r="BM196" s="204" t="s">
        <v>594</v>
      </c>
    </row>
    <row r="197" s="2" customFormat="1" ht="16.5" customHeight="1">
      <c r="A197" s="35"/>
      <c r="B197" s="157"/>
      <c r="C197" s="193" t="s">
        <v>342</v>
      </c>
      <c r="D197" s="193" t="s">
        <v>180</v>
      </c>
      <c r="E197" s="194" t="s">
        <v>595</v>
      </c>
      <c r="F197" s="195" t="s">
        <v>596</v>
      </c>
      <c r="G197" s="196" t="s">
        <v>183</v>
      </c>
      <c r="H197" s="197">
        <v>408.93000000000001</v>
      </c>
      <c r="I197" s="198"/>
      <c r="J197" s="197">
        <f>ROUND(I197*H197,3)</f>
        <v>0</v>
      </c>
      <c r="K197" s="199"/>
      <c r="L197" s="36"/>
      <c r="M197" s="200" t="s">
        <v>1</v>
      </c>
      <c r="N197" s="201" t="s">
        <v>40</v>
      </c>
      <c r="O197" s="79"/>
      <c r="P197" s="202">
        <f>O197*H197</f>
        <v>0</v>
      </c>
      <c r="Q197" s="202">
        <v>0</v>
      </c>
      <c r="R197" s="202">
        <f>Q197*H197</f>
        <v>0</v>
      </c>
      <c r="S197" s="202">
        <v>0</v>
      </c>
      <c r="T197" s="203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04" t="s">
        <v>184</v>
      </c>
      <c r="AT197" s="204" t="s">
        <v>180</v>
      </c>
      <c r="AU197" s="204" t="s">
        <v>155</v>
      </c>
      <c r="AY197" s="16" t="s">
        <v>177</v>
      </c>
      <c r="BE197" s="205">
        <f>IF(N197="základná",J197,0)</f>
        <v>0</v>
      </c>
      <c r="BF197" s="205">
        <f>IF(N197="znížená",J197,0)</f>
        <v>0</v>
      </c>
      <c r="BG197" s="205">
        <f>IF(N197="zákl. prenesená",J197,0)</f>
        <v>0</v>
      </c>
      <c r="BH197" s="205">
        <f>IF(N197="zníž. prenesená",J197,0)</f>
        <v>0</v>
      </c>
      <c r="BI197" s="205">
        <f>IF(N197="nulová",J197,0)</f>
        <v>0</v>
      </c>
      <c r="BJ197" s="16" t="s">
        <v>155</v>
      </c>
      <c r="BK197" s="206">
        <f>ROUND(I197*H197,3)</f>
        <v>0</v>
      </c>
      <c r="BL197" s="16" t="s">
        <v>184</v>
      </c>
      <c r="BM197" s="204" t="s">
        <v>597</v>
      </c>
    </row>
    <row r="198" s="2" customFormat="1" ht="24.15" customHeight="1">
      <c r="A198" s="35"/>
      <c r="B198" s="157"/>
      <c r="C198" s="193" t="s">
        <v>346</v>
      </c>
      <c r="D198" s="193" t="s">
        <v>180</v>
      </c>
      <c r="E198" s="194" t="s">
        <v>598</v>
      </c>
      <c r="F198" s="195" t="s">
        <v>599</v>
      </c>
      <c r="G198" s="196" t="s">
        <v>183</v>
      </c>
      <c r="H198" s="197">
        <v>378.41699999999997</v>
      </c>
      <c r="I198" s="198"/>
      <c r="J198" s="197">
        <f>ROUND(I198*H198,3)</f>
        <v>0</v>
      </c>
      <c r="K198" s="199"/>
      <c r="L198" s="36"/>
      <c r="M198" s="200" t="s">
        <v>1</v>
      </c>
      <c r="N198" s="201" t="s">
        <v>40</v>
      </c>
      <c r="O198" s="79"/>
      <c r="P198" s="202">
        <f>O198*H198</f>
        <v>0</v>
      </c>
      <c r="Q198" s="202">
        <v>0.0038700000000000002</v>
      </c>
      <c r="R198" s="202">
        <f>Q198*H198</f>
        <v>1.46447379</v>
      </c>
      <c r="S198" s="202">
        <v>0</v>
      </c>
      <c r="T198" s="203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4" t="s">
        <v>184</v>
      </c>
      <c r="AT198" s="204" t="s">
        <v>180</v>
      </c>
      <c r="AU198" s="204" t="s">
        <v>155</v>
      </c>
      <c r="AY198" s="16" t="s">
        <v>177</v>
      </c>
      <c r="BE198" s="205">
        <f>IF(N198="základná",J198,0)</f>
        <v>0</v>
      </c>
      <c r="BF198" s="205">
        <f>IF(N198="znížená",J198,0)</f>
        <v>0</v>
      </c>
      <c r="BG198" s="205">
        <f>IF(N198="zákl. prenesená",J198,0)</f>
        <v>0</v>
      </c>
      <c r="BH198" s="205">
        <f>IF(N198="zníž. prenesená",J198,0)</f>
        <v>0</v>
      </c>
      <c r="BI198" s="205">
        <f>IF(N198="nulová",J198,0)</f>
        <v>0</v>
      </c>
      <c r="BJ198" s="16" t="s">
        <v>155</v>
      </c>
      <c r="BK198" s="206">
        <f>ROUND(I198*H198,3)</f>
        <v>0</v>
      </c>
      <c r="BL198" s="16" t="s">
        <v>184</v>
      </c>
      <c r="BM198" s="204" t="s">
        <v>600</v>
      </c>
    </row>
    <row r="199" s="2" customFormat="1" ht="24.15" customHeight="1">
      <c r="A199" s="35"/>
      <c r="B199" s="157"/>
      <c r="C199" s="193" t="s">
        <v>350</v>
      </c>
      <c r="D199" s="193" t="s">
        <v>180</v>
      </c>
      <c r="E199" s="194" t="s">
        <v>601</v>
      </c>
      <c r="F199" s="195" t="s">
        <v>602</v>
      </c>
      <c r="G199" s="196" t="s">
        <v>183</v>
      </c>
      <c r="H199" s="197">
        <v>378.41699999999997</v>
      </c>
      <c r="I199" s="198"/>
      <c r="J199" s="197">
        <f>ROUND(I199*H199,3)</f>
        <v>0</v>
      </c>
      <c r="K199" s="199"/>
      <c r="L199" s="36"/>
      <c r="M199" s="200" t="s">
        <v>1</v>
      </c>
      <c r="N199" s="201" t="s">
        <v>40</v>
      </c>
      <c r="O199" s="79"/>
      <c r="P199" s="202">
        <f>O199*H199</f>
        <v>0</v>
      </c>
      <c r="Q199" s="202">
        <v>0</v>
      </c>
      <c r="R199" s="202">
        <f>Q199*H199</f>
        <v>0</v>
      </c>
      <c r="S199" s="202">
        <v>0</v>
      </c>
      <c r="T199" s="203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04" t="s">
        <v>184</v>
      </c>
      <c r="AT199" s="204" t="s">
        <v>180</v>
      </c>
      <c r="AU199" s="204" t="s">
        <v>155</v>
      </c>
      <c r="AY199" s="16" t="s">
        <v>177</v>
      </c>
      <c r="BE199" s="205">
        <f>IF(N199="základná",J199,0)</f>
        <v>0</v>
      </c>
      <c r="BF199" s="205">
        <f>IF(N199="znížená",J199,0)</f>
        <v>0</v>
      </c>
      <c r="BG199" s="205">
        <f>IF(N199="zákl. prenesená",J199,0)</f>
        <v>0</v>
      </c>
      <c r="BH199" s="205">
        <f>IF(N199="zníž. prenesená",J199,0)</f>
        <v>0</v>
      </c>
      <c r="BI199" s="205">
        <f>IF(N199="nulová",J199,0)</f>
        <v>0</v>
      </c>
      <c r="BJ199" s="16" t="s">
        <v>155</v>
      </c>
      <c r="BK199" s="206">
        <f>ROUND(I199*H199,3)</f>
        <v>0</v>
      </c>
      <c r="BL199" s="16" t="s">
        <v>184</v>
      </c>
      <c r="BM199" s="204" t="s">
        <v>603</v>
      </c>
    </row>
    <row r="200" s="2" customFormat="1" ht="24.15" customHeight="1">
      <c r="A200" s="35"/>
      <c r="B200" s="157"/>
      <c r="C200" s="193" t="s">
        <v>356</v>
      </c>
      <c r="D200" s="193" t="s">
        <v>180</v>
      </c>
      <c r="E200" s="194" t="s">
        <v>604</v>
      </c>
      <c r="F200" s="195" t="s">
        <v>605</v>
      </c>
      <c r="G200" s="196" t="s">
        <v>183</v>
      </c>
      <c r="H200" s="197">
        <v>28.449999999999999</v>
      </c>
      <c r="I200" s="198"/>
      <c r="J200" s="197">
        <f>ROUND(I200*H200,3)</f>
        <v>0</v>
      </c>
      <c r="K200" s="199"/>
      <c r="L200" s="36"/>
      <c r="M200" s="200" t="s">
        <v>1</v>
      </c>
      <c r="N200" s="201" t="s">
        <v>40</v>
      </c>
      <c r="O200" s="79"/>
      <c r="P200" s="202">
        <f>O200*H200</f>
        <v>0</v>
      </c>
      <c r="Q200" s="202">
        <v>0.016809999999999999</v>
      </c>
      <c r="R200" s="202">
        <f>Q200*H200</f>
        <v>0.47824449999999996</v>
      </c>
      <c r="S200" s="202">
        <v>0</v>
      </c>
      <c r="T200" s="203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04" t="s">
        <v>184</v>
      </c>
      <c r="AT200" s="204" t="s">
        <v>180</v>
      </c>
      <c r="AU200" s="204" t="s">
        <v>155</v>
      </c>
      <c r="AY200" s="16" t="s">
        <v>177</v>
      </c>
      <c r="BE200" s="205">
        <f>IF(N200="základná",J200,0)</f>
        <v>0</v>
      </c>
      <c r="BF200" s="205">
        <f>IF(N200="znížená",J200,0)</f>
        <v>0</v>
      </c>
      <c r="BG200" s="205">
        <f>IF(N200="zákl. prenesená",J200,0)</f>
        <v>0</v>
      </c>
      <c r="BH200" s="205">
        <f>IF(N200="zníž. prenesená",J200,0)</f>
        <v>0</v>
      </c>
      <c r="BI200" s="205">
        <f>IF(N200="nulová",J200,0)</f>
        <v>0</v>
      </c>
      <c r="BJ200" s="16" t="s">
        <v>155</v>
      </c>
      <c r="BK200" s="206">
        <f>ROUND(I200*H200,3)</f>
        <v>0</v>
      </c>
      <c r="BL200" s="16" t="s">
        <v>184</v>
      </c>
      <c r="BM200" s="204" t="s">
        <v>606</v>
      </c>
    </row>
    <row r="201" s="2" customFormat="1" ht="37.8" customHeight="1">
      <c r="A201" s="35"/>
      <c r="B201" s="157"/>
      <c r="C201" s="193" t="s">
        <v>362</v>
      </c>
      <c r="D201" s="193" t="s">
        <v>180</v>
      </c>
      <c r="E201" s="194" t="s">
        <v>607</v>
      </c>
      <c r="F201" s="195" t="s">
        <v>608</v>
      </c>
      <c r="G201" s="196" t="s">
        <v>283</v>
      </c>
      <c r="H201" s="197">
        <v>6.8470000000000004</v>
      </c>
      <c r="I201" s="198"/>
      <c r="J201" s="197">
        <f>ROUND(I201*H201,3)</f>
        <v>0</v>
      </c>
      <c r="K201" s="199"/>
      <c r="L201" s="36"/>
      <c r="M201" s="200" t="s">
        <v>1</v>
      </c>
      <c r="N201" s="201" t="s">
        <v>40</v>
      </c>
      <c r="O201" s="79"/>
      <c r="P201" s="202">
        <f>O201*H201</f>
        <v>0</v>
      </c>
      <c r="Q201" s="202">
        <v>1.0162899999999999</v>
      </c>
      <c r="R201" s="202">
        <f>Q201*H201</f>
        <v>6.9585376299999995</v>
      </c>
      <c r="S201" s="202">
        <v>0</v>
      </c>
      <c r="T201" s="203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04" t="s">
        <v>184</v>
      </c>
      <c r="AT201" s="204" t="s">
        <v>180</v>
      </c>
      <c r="AU201" s="204" t="s">
        <v>155</v>
      </c>
      <c r="AY201" s="16" t="s">
        <v>177</v>
      </c>
      <c r="BE201" s="205">
        <f>IF(N201="základná",J201,0)</f>
        <v>0</v>
      </c>
      <c r="BF201" s="205">
        <f>IF(N201="znížená",J201,0)</f>
        <v>0</v>
      </c>
      <c r="BG201" s="205">
        <f>IF(N201="zákl. prenesená",J201,0)</f>
        <v>0</v>
      </c>
      <c r="BH201" s="205">
        <f>IF(N201="zníž. prenesená",J201,0)</f>
        <v>0</v>
      </c>
      <c r="BI201" s="205">
        <f>IF(N201="nulová",J201,0)</f>
        <v>0</v>
      </c>
      <c r="BJ201" s="16" t="s">
        <v>155</v>
      </c>
      <c r="BK201" s="206">
        <f>ROUND(I201*H201,3)</f>
        <v>0</v>
      </c>
      <c r="BL201" s="16" t="s">
        <v>184</v>
      </c>
      <c r="BM201" s="204" t="s">
        <v>609</v>
      </c>
    </row>
    <row r="202" s="2" customFormat="1" ht="24.15" customHeight="1">
      <c r="A202" s="35"/>
      <c r="B202" s="157"/>
      <c r="C202" s="193" t="s">
        <v>366</v>
      </c>
      <c r="D202" s="193" t="s">
        <v>180</v>
      </c>
      <c r="E202" s="194" t="s">
        <v>610</v>
      </c>
      <c r="F202" s="195" t="s">
        <v>611</v>
      </c>
      <c r="G202" s="196" t="s">
        <v>283</v>
      </c>
      <c r="H202" s="197">
        <v>506.35000000000002</v>
      </c>
      <c r="I202" s="198"/>
      <c r="J202" s="197">
        <f>ROUND(I202*H202,3)</f>
        <v>0</v>
      </c>
      <c r="K202" s="199"/>
      <c r="L202" s="36"/>
      <c r="M202" s="200" t="s">
        <v>1</v>
      </c>
      <c r="N202" s="201" t="s">
        <v>40</v>
      </c>
      <c r="O202" s="79"/>
      <c r="P202" s="202">
        <f>O202*H202</f>
        <v>0</v>
      </c>
      <c r="Q202" s="202">
        <v>0.017100000000000001</v>
      </c>
      <c r="R202" s="202">
        <f>Q202*H202</f>
        <v>8.6585850000000004</v>
      </c>
      <c r="S202" s="202">
        <v>0</v>
      </c>
      <c r="T202" s="203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04" t="s">
        <v>184</v>
      </c>
      <c r="AT202" s="204" t="s">
        <v>180</v>
      </c>
      <c r="AU202" s="204" t="s">
        <v>155</v>
      </c>
      <c r="AY202" s="16" t="s">
        <v>177</v>
      </c>
      <c r="BE202" s="205">
        <f>IF(N202="základná",J202,0)</f>
        <v>0</v>
      </c>
      <c r="BF202" s="205">
        <f>IF(N202="znížená",J202,0)</f>
        <v>0</v>
      </c>
      <c r="BG202" s="205">
        <f>IF(N202="zákl. prenesená",J202,0)</f>
        <v>0</v>
      </c>
      <c r="BH202" s="205">
        <f>IF(N202="zníž. prenesená",J202,0)</f>
        <v>0</v>
      </c>
      <c r="BI202" s="205">
        <f>IF(N202="nulová",J202,0)</f>
        <v>0</v>
      </c>
      <c r="BJ202" s="16" t="s">
        <v>155</v>
      </c>
      <c r="BK202" s="206">
        <f>ROUND(I202*H202,3)</f>
        <v>0</v>
      </c>
      <c r="BL202" s="16" t="s">
        <v>184</v>
      </c>
      <c r="BM202" s="204" t="s">
        <v>612</v>
      </c>
    </row>
    <row r="203" s="2" customFormat="1" ht="37.8" customHeight="1">
      <c r="A203" s="35"/>
      <c r="B203" s="157"/>
      <c r="C203" s="212" t="s">
        <v>372</v>
      </c>
      <c r="D203" s="212" t="s">
        <v>439</v>
      </c>
      <c r="E203" s="213" t="s">
        <v>613</v>
      </c>
      <c r="F203" s="214" t="s">
        <v>614</v>
      </c>
      <c r="G203" s="215" t="s">
        <v>283</v>
      </c>
      <c r="H203" s="216">
        <v>0.54700000000000004</v>
      </c>
      <c r="I203" s="217"/>
      <c r="J203" s="216">
        <f>ROUND(I203*H203,3)</f>
        <v>0</v>
      </c>
      <c r="K203" s="218"/>
      <c r="L203" s="219"/>
      <c r="M203" s="220" t="s">
        <v>1</v>
      </c>
      <c r="N203" s="221" t="s">
        <v>40</v>
      </c>
      <c r="O203" s="79"/>
      <c r="P203" s="202">
        <f>O203*H203</f>
        <v>0</v>
      </c>
      <c r="Q203" s="202">
        <v>1</v>
      </c>
      <c r="R203" s="202">
        <f>Q203*H203</f>
        <v>0.54700000000000004</v>
      </c>
      <c r="S203" s="202">
        <v>0</v>
      </c>
      <c r="T203" s="203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4" t="s">
        <v>209</v>
      </c>
      <c r="AT203" s="204" t="s">
        <v>439</v>
      </c>
      <c r="AU203" s="204" t="s">
        <v>155</v>
      </c>
      <c r="AY203" s="16" t="s">
        <v>177</v>
      </c>
      <c r="BE203" s="205">
        <f>IF(N203="základná",J203,0)</f>
        <v>0</v>
      </c>
      <c r="BF203" s="205">
        <f>IF(N203="znížená",J203,0)</f>
        <v>0</v>
      </c>
      <c r="BG203" s="205">
        <f>IF(N203="zákl. prenesená",J203,0)</f>
        <v>0</v>
      </c>
      <c r="BH203" s="205">
        <f>IF(N203="zníž. prenesená",J203,0)</f>
        <v>0</v>
      </c>
      <c r="BI203" s="205">
        <f>IF(N203="nulová",J203,0)</f>
        <v>0</v>
      </c>
      <c r="BJ203" s="16" t="s">
        <v>155</v>
      </c>
      <c r="BK203" s="206">
        <f>ROUND(I203*H203,3)</f>
        <v>0</v>
      </c>
      <c r="BL203" s="16" t="s">
        <v>184</v>
      </c>
      <c r="BM203" s="204" t="s">
        <v>615</v>
      </c>
    </row>
    <row r="204" s="2" customFormat="1" ht="21.75" customHeight="1">
      <c r="A204" s="35"/>
      <c r="B204" s="157"/>
      <c r="C204" s="193" t="s">
        <v>376</v>
      </c>
      <c r="D204" s="193" t="s">
        <v>180</v>
      </c>
      <c r="E204" s="194" t="s">
        <v>616</v>
      </c>
      <c r="F204" s="195" t="s">
        <v>617</v>
      </c>
      <c r="G204" s="196" t="s">
        <v>192</v>
      </c>
      <c r="H204" s="197">
        <v>2.0790000000000002</v>
      </c>
      <c r="I204" s="198"/>
      <c r="J204" s="197">
        <f>ROUND(I204*H204,3)</f>
        <v>0</v>
      </c>
      <c r="K204" s="199"/>
      <c r="L204" s="36"/>
      <c r="M204" s="200" t="s">
        <v>1</v>
      </c>
      <c r="N204" s="201" t="s">
        <v>40</v>
      </c>
      <c r="O204" s="79"/>
      <c r="P204" s="202">
        <f>O204*H204</f>
        <v>0</v>
      </c>
      <c r="Q204" s="202">
        <v>2.29698</v>
      </c>
      <c r="R204" s="202">
        <f>Q204*H204</f>
        <v>4.7754214200000007</v>
      </c>
      <c r="S204" s="202">
        <v>0</v>
      </c>
      <c r="T204" s="203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4" t="s">
        <v>184</v>
      </c>
      <c r="AT204" s="204" t="s">
        <v>180</v>
      </c>
      <c r="AU204" s="204" t="s">
        <v>155</v>
      </c>
      <c r="AY204" s="16" t="s">
        <v>177</v>
      </c>
      <c r="BE204" s="205">
        <f>IF(N204="základná",J204,0)</f>
        <v>0</v>
      </c>
      <c r="BF204" s="205">
        <f>IF(N204="znížená",J204,0)</f>
        <v>0</v>
      </c>
      <c r="BG204" s="205">
        <f>IF(N204="zákl. prenesená",J204,0)</f>
        <v>0</v>
      </c>
      <c r="BH204" s="205">
        <f>IF(N204="zníž. prenesená",J204,0)</f>
        <v>0</v>
      </c>
      <c r="BI204" s="205">
        <f>IF(N204="nulová",J204,0)</f>
        <v>0</v>
      </c>
      <c r="BJ204" s="16" t="s">
        <v>155</v>
      </c>
      <c r="BK204" s="206">
        <f>ROUND(I204*H204,3)</f>
        <v>0</v>
      </c>
      <c r="BL204" s="16" t="s">
        <v>184</v>
      </c>
      <c r="BM204" s="204" t="s">
        <v>618</v>
      </c>
    </row>
    <row r="205" s="2" customFormat="1" ht="24.15" customHeight="1">
      <c r="A205" s="35"/>
      <c r="B205" s="157"/>
      <c r="C205" s="193" t="s">
        <v>382</v>
      </c>
      <c r="D205" s="193" t="s">
        <v>180</v>
      </c>
      <c r="E205" s="194" t="s">
        <v>619</v>
      </c>
      <c r="F205" s="195" t="s">
        <v>620</v>
      </c>
      <c r="G205" s="196" t="s">
        <v>183</v>
      </c>
      <c r="H205" s="197">
        <v>20.789999999999999</v>
      </c>
      <c r="I205" s="198"/>
      <c r="J205" s="197">
        <f>ROUND(I205*H205,3)</f>
        <v>0</v>
      </c>
      <c r="K205" s="199"/>
      <c r="L205" s="36"/>
      <c r="M205" s="200" t="s">
        <v>1</v>
      </c>
      <c r="N205" s="201" t="s">
        <v>40</v>
      </c>
      <c r="O205" s="79"/>
      <c r="P205" s="202">
        <f>O205*H205</f>
        <v>0</v>
      </c>
      <c r="Q205" s="202">
        <v>0.0034099999999999998</v>
      </c>
      <c r="R205" s="202">
        <f>Q205*H205</f>
        <v>0.070893899999999996</v>
      </c>
      <c r="S205" s="202">
        <v>0</v>
      </c>
      <c r="T205" s="203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04" t="s">
        <v>184</v>
      </c>
      <c r="AT205" s="204" t="s">
        <v>180</v>
      </c>
      <c r="AU205" s="204" t="s">
        <v>155</v>
      </c>
      <c r="AY205" s="16" t="s">
        <v>177</v>
      </c>
      <c r="BE205" s="205">
        <f>IF(N205="základná",J205,0)</f>
        <v>0</v>
      </c>
      <c r="BF205" s="205">
        <f>IF(N205="znížená",J205,0)</f>
        <v>0</v>
      </c>
      <c r="BG205" s="205">
        <f>IF(N205="zákl. prenesená",J205,0)</f>
        <v>0</v>
      </c>
      <c r="BH205" s="205">
        <f>IF(N205="zníž. prenesená",J205,0)</f>
        <v>0</v>
      </c>
      <c r="BI205" s="205">
        <f>IF(N205="nulová",J205,0)</f>
        <v>0</v>
      </c>
      <c r="BJ205" s="16" t="s">
        <v>155</v>
      </c>
      <c r="BK205" s="206">
        <f>ROUND(I205*H205,3)</f>
        <v>0</v>
      </c>
      <c r="BL205" s="16" t="s">
        <v>184</v>
      </c>
      <c r="BM205" s="204" t="s">
        <v>621</v>
      </c>
    </row>
    <row r="206" s="2" customFormat="1" ht="24.15" customHeight="1">
      <c r="A206" s="35"/>
      <c r="B206" s="157"/>
      <c r="C206" s="193" t="s">
        <v>386</v>
      </c>
      <c r="D206" s="193" t="s">
        <v>180</v>
      </c>
      <c r="E206" s="194" t="s">
        <v>622</v>
      </c>
      <c r="F206" s="195" t="s">
        <v>623</v>
      </c>
      <c r="G206" s="196" t="s">
        <v>183</v>
      </c>
      <c r="H206" s="197">
        <v>20.789999999999999</v>
      </c>
      <c r="I206" s="198"/>
      <c r="J206" s="197">
        <f>ROUND(I206*H206,3)</f>
        <v>0</v>
      </c>
      <c r="K206" s="199"/>
      <c r="L206" s="36"/>
      <c r="M206" s="200" t="s">
        <v>1</v>
      </c>
      <c r="N206" s="201" t="s">
        <v>40</v>
      </c>
      <c r="O206" s="79"/>
      <c r="P206" s="202">
        <f>O206*H206</f>
        <v>0</v>
      </c>
      <c r="Q206" s="202">
        <v>0</v>
      </c>
      <c r="R206" s="202">
        <f>Q206*H206</f>
        <v>0</v>
      </c>
      <c r="S206" s="202">
        <v>0</v>
      </c>
      <c r="T206" s="203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4" t="s">
        <v>184</v>
      </c>
      <c r="AT206" s="204" t="s">
        <v>180</v>
      </c>
      <c r="AU206" s="204" t="s">
        <v>155</v>
      </c>
      <c r="AY206" s="16" t="s">
        <v>177</v>
      </c>
      <c r="BE206" s="205">
        <f>IF(N206="základná",J206,0)</f>
        <v>0</v>
      </c>
      <c r="BF206" s="205">
        <f>IF(N206="znížená",J206,0)</f>
        <v>0</v>
      </c>
      <c r="BG206" s="205">
        <f>IF(N206="zákl. prenesená",J206,0)</f>
        <v>0</v>
      </c>
      <c r="BH206" s="205">
        <f>IF(N206="zníž. prenesená",J206,0)</f>
        <v>0</v>
      </c>
      <c r="BI206" s="205">
        <f>IF(N206="nulová",J206,0)</f>
        <v>0</v>
      </c>
      <c r="BJ206" s="16" t="s">
        <v>155</v>
      </c>
      <c r="BK206" s="206">
        <f>ROUND(I206*H206,3)</f>
        <v>0</v>
      </c>
      <c r="BL206" s="16" t="s">
        <v>184</v>
      </c>
      <c r="BM206" s="204" t="s">
        <v>624</v>
      </c>
    </row>
    <row r="207" s="2" customFormat="1" ht="24.15" customHeight="1">
      <c r="A207" s="35"/>
      <c r="B207" s="157"/>
      <c r="C207" s="193" t="s">
        <v>390</v>
      </c>
      <c r="D207" s="193" t="s">
        <v>180</v>
      </c>
      <c r="E207" s="194" t="s">
        <v>625</v>
      </c>
      <c r="F207" s="195" t="s">
        <v>626</v>
      </c>
      <c r="G207" s="196" t="s">
        <v>283</v>
      </c>
      <c r="H207" s="197">
        <v>0.188</v>
      </c>
      <c r="I207" s="198"/>
      <c r="J207" s="197">
        <f>ROUND(I207*H207,3)</f>
        <v>0</v>
      </c>
      <c r="K207" s="199"/>
      <c r="L207" s="36"/>
      <c r="M207" s="200" t="s">
        <v>1</v>
      </c>
      <c r="N207" s="201" t="s">
        <v>40</v>
      </c>
      <c r="O207" s="79"/>
      <c r="P207" s="202">
        <f>O207*H207</f>
        <v>0</v>
      </c>
      <c r="Q207" s="202">
        <v>1.0166</v>
      </c>
      <c r="R207" s="202">
        <f>Q207*H207</f>
        <v>0.19112079999999998</v>
      </c>
      <c r="S207" s="202">
        <v>0</v>
      </c>
      <c r="T207" s="203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4" t="s">
        <v>184</v>
      </c>
      <c r="AT207" s="204" t="s">
        <v>180</v>
      </c>
      <c r="AU207" s="204" t="s">
        <v>155</v>
      </c>
      <c r="AY207" s="16" t="s">
        <v>177</v>
      </c>
      <c r="BE207" s="205">
        <f>IF(N207="základná",J207,0)</f>
        <v>0</v>
      </c>
      <c r="BF207" s="205">
        <f>IF(N207="znížená",J207,0)</f>
        <v>0</v>
      </c>
      <c r="BG207" s="205">
        <f>IF(N207="zákl. prenesená",J207,0)</f>
        <v>0</v>
      </c>
      <c r="BH207" s="205">
        <f>IF(N207="zníž. prenesená",J207,0)</f>
        <v>0</v>
      </c>
      <c r="BI207" s="205">
        <f>IF(N207="nulová",J207,0)</f>
        <v>0</v>
      </c>
      <c r="BJ207" s="16" t="s">
        <v>155</v>
      </c>
      <c r="BK207" s="206">
        <f>ROUND(I207*H207,3)</f>
        <v>0</v>
      </c>
      <c r="BL207" s="16" t="s">
        <v>184</v>
      </c>
      <c r="BM207" s="204" t="s">
        <v>627</v>
      </c>
    </row>
    <row r="208" s="2" customFormat="1" ht="24.15" customHeight="1">
      <c r="A208" s="35"/>
      <c r="B208" s="157"/>
      <c r="C208" s="193" t="s">
        <v>394</v>
      </c>
      <c r="D208" s="193" t="s">
        <v>180</v>
      </c>
      <c r="E208" s="194" t="s">
        <v>628</v>
      </c>
      <c r="F208" s="195" t="s">
        <v>629</v>
      </c>
      <c r="G208" s="196" t="s">
        <v>192</v>
      </c>
      <c r="H208" s="197">
        <v>25.518000000000001</v>
      </c>
      <c r="I208" s="198"/>
      <c r="J208" s="197">
        <f>ROUND(I208*H208,3)</f>
        <v>0</v>
      </c>
      <c r="K208" s="199"/>
      <c r="L208" s="36"/>
      <c r="M208" s="200" t="s">
        <v>1</v>
      </c>
      <c r="N208" s="201" t="s">
        <v>40</v>
      </c>
      <c r="O208" s="79"/>
      <c r="P208" s="202">
        <f>O208*H208</f>
        <v>0</v>
      </c>
      <c r="Q208" s="202">
        <v>2.2405599999999999</v>
      </c>
      <c r="R208" s="202">
        <f>Q208*H208</f>
        <v>57.174610080000001</v>
      </c>
      <c r="S208" s="202">
        <v>0</v>
      </c>
      <c r="T208" s="203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04" t="s">
        <v>184</v>
      </c>
      <c r="AT208" s="204" t="s">
        <v>180</v>
      </c>
      <c r="AU208" s="204" t="s">
        <v>155</v>
      </c>
      <c r="AY208" s="16" t="s">
        <v>177</v>
      </c>
      <c r="BE208" s="205">
        <f>IF(N208="základná",J208,0)</f>
        <v>0</v>
      </c>
      <c r="BF208" s="205">
        <f>IF(N208="znížená",J208,0)</f>
        <v>0</v>
      </c>
      <c r="BG208" s="205">
        <f>IF(N208="zákl. prenesená",J208,0)</f>
        <v>0</v>
      </c>
      <c r="BH208" s="205">
        <f>IF(N208="zníž. prenesená",J208,0)</f>
        <v>0</v>
      </c>
      <c r="BI208" s="205">
        <f>IF(N208="nulová",J208,0)</f>
        <v>0</v>
      </c>
      <c r="BJ208" s="16" t="s">
        <v>155</v>
      </c>
      <c r="BK208" s="206">
        <f>ROUND(I208*H208,3)</f>
        <v>0</v>
      </c>
      <c r="BL208" s="16" t="s">
        <v>184</v>
      </c>
      <c r="BM208" s="204" t="s">
        <v>630</v>
      </c>
    </row>
    <row r="209" s="2" customFormat="1" ht="24.15" customHeight="1">
      <c r="A209" s="35"/>
      <c r="B209" s="157"/>
      <c r="C209" s="193" t="s">
        <v>400</v>
      </c>
      <c r="D209" s="193" t="s">
        <v>180</v>
      </c>
      <c r="E209" s="194" t="s">
        <v>631</v>
      </c>
      <c r="F209" s="195" t="s">
        <v>632</v>
      </c>
      <c r="G209" s="196" t="s">
        <v>283</v>
      </c>
      <c r="H209" s="197">
        <v>0.625</v>
      </c>
      <c r="I209" s="198"/>
      <c r="J209" s="197">
        <f>ROUND(I209*H209,3)</f>
        <v>0</v>
      </c>
      <c r="K209" s="199"/>
      <c r="L209" s="36"/>
      <c r="M209" s="200" t="s">
        <v>1</v>
      </c>
      <c r="N209" s="201" t="s">
        <v>40</v>
      </c>
      <c r="O209" s="79"/>
      <c r="P209" s="202">
        <f>O209*H209</f>
        <v>0</v>
      </c>
      <c r="Q209" s="202">
        <v>1.0165500000000001</v>
      </c>
      <c r="R209" s="202">
        <f>Q209*H209</f>
        <v>0.6353437500000001</v>
      </c>
      <c r="S209" s="202">
        <v>0</v>
      </c>
      <c r="T209" s="203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04" t="s">
        <v>184</v>
      </c>
      <c r="AT209" s="204" t="s">
        <v>180</v>
      </c>
      <c r="AU209" s="204" t="s">
        <v>155</v>
      </c>
      <c r="AY209" s="16" t="s">
        <v>177</v>
      </c>
      <c r="BE209" s="205">
        <f>IF(N209="základná",J209,0)</f>
        <v>0</v>
      </c>
      <c r="BF209" s="205">
        <f>IF(N209="znížená",J209,0)</f>
        <v>0</v>
      </c>
      <c r="BG209" s="205">
        <f>IF(N209="zákl. prenesená",J209,0)</f>
        <v>0</v>
      </c>
      <c r="BH209" s="205">
        <f>IF(N209="zníž. prenesená",J209,0)</f>
        <v>0</v>
      </c>
      <c r="BI209" s="205">
        <f>IF(N209="nulová",J209,0)</f>
        <v>0</v>
      </c>
      <c r="BJ209" s="16" t="s">
        <v>155</v>
      </c>
      <c r="BK209" s="206">
        <f>ROUND(I209*H209,3)</f>
        <v>0</v>
      </c>
      <c r="BL209" s="16" t="s">
        <v>184</v>
      </c>
      <c r="BM209" s="204" t="s">
        <v>633</v>
      </c>
    </row>
    <row r="210" s="2" customFormat="1" ht="24.15" customHeight="1">
      <c r="A210" s="35"/>
      <c r="B210" s="157"/>
      <c r="C210" s="193" t="s">
        <v>404</v>
      </c>
      <c r="D210" s="193" t="s">
        <v>180</v>
      </c>
      <c r="E210" s="194" t="s">
        <v>634</v>
      </c>
      <c r="F210" s="195" t="s">
        <v>635</v>
      </c>
      <c r="G210" s="196" t="s">
        <v>283</v>
      </c>
      <c r="H210" s="197">
        <v>0.72499999999999998</v>
      </c>
      <c r="I210" s="198"/>
      <c r="J210" s="197">
        <f>ROUND(I210*H210,3)</f>
        <v>0</v>
      </c>
      <c r="K210" s="199"/>
      <c r="L210" s="36"/>
      <c r="M210" s="200" t="s">
        <v>1</v>
      </c>
      <c r="N210" s="201" t="s">
        <v>40</v>
      </c>
      <c r="O210" s="79"/>
      <c r="P210" s="202">
        <f>O210*H210</f>
        <v>0</v>
      </c>
      <c r="Q210" s="202">
        <v>1.20296</v>
      </c>
      <c r="R210" s="202">
        <f>Q210*H210</f>
        <v>0.87214599999999998</v>
      </c>
      <c r="S210" s="202">
        <v>0</v>
      </c>
      <c r="T210" s="203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04" t="s">
        <v>184</v>
      </c>
      <c r="AT210" s="204" t="s">
        <v>180</v>
      </c>
      <c r="AU210" s="204" t="s">
        <v>155</v>
      </c>
      <c r="AY210" s="16" t="s">
        <v>177</v>
      </c>
      <c r="BE210" s="205">
        <f>IF(N210="základná",J210,0)</f>
        <v>0</v>
      </c>
      <c r="BF210" s="205">
        <f>IF(N210="znížená",J210,0)</f>
        <v>0</v>
      </c>
      <c r="BG210" s="205">
        <f>IF(N210="zákl. prenesená",J210,0)</f>
        <v>0</v>
      </c>
      <c r="BH210" s="205">
        <f>IF(N210="zníž. prenesená",J210,0)</f>
        <v>0</v>
      </c>
      <c r="BI210" s="205">
        <f>IF(N210="nulová",J210,0)</f>
        <v>0</v>
      </c>
      <c r="BJ210" s="16" t="s">
        <v>155</v>
      </c>
      <c r="BK210" s="206">
        <f>ROUND(I210*H210,3)</f>
        <v>0</v>
      </c>
      <c r="BL210" s="16" t="s">
        <v>184</v>
      </c>
      <c r="BM210" s="204" t="s">
        <v>636</v>
      </c>
    </row>
    <row r="211" s="2" customFormat="1" ht="37.8" customHeight="1">
      <c r="A211" s="35"/>
      <c r="B211" s="157"/>
      <c r="C211" s="193" t="s">
        <v>408</v>
      </c>
      <c r="D211" s="193" t="s">
        <v>180</v>
      </c>
      <c r="E211" s="194" t="s">
        <v>637</v>
      </c>
      <c r="F211" s="195" t="s">
        <v>638</v>
      </c>
      <c r="G211" s="196" t="s">
        <v>192</v>
      </c>
      <c r="H211" s="197">
        <v>14.475</v>
      </c>
      <c r="I211" s="198"/>
      <c r="J211" s="197">
        <f>ROUND(I211*H211,3)</f>
        <v>0</v>
      </c>
      <c r="K211" s="199"/>
      <c r="L211" s="36"/>
      <c r="M211" s="200" t="s">
        <v>1</v>
      </c>
      <c r="N211" s="201" t="s">
        <v>40</v>
      </c>
      <c r="O211" s="79"/>
      <c r="P211" s="202">
        <f>O211*H211</f>
        <v>0</v>
      </c>
      <c r="Q211" s="202">
        <v>1.8907700000000001</v>
      </c>
      <c r="R211" s="202">
        <f>Q211*H211</f>
        <v>27.36889575</v>
      </c>
      <c r="S211" s="202">
        <v>0</v>
      </c>
      <c r="T211" s="203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04" t="s">
        <v>184</v>
      </c>
      <c r="AT211" s="204" t="s">
        <v>180</v>
      </c>
      <c r="AU211" s="204" t="s">
        <v>155</v>
      </c>
      <c r="AY211" s="16" t="s">
        <v>177</v>
      </c>
      <c r="BE211" s="205">
        <f>IF(N211="základná",J211,0)</f>
        <v>0</v>
      </c>
      <c r="BF211" s="205">
        <f>IF(N211="znížená",J211,0)</f>
        <v>0</v>
      </c>
      <c r="BG211" s="205">
        <f>IF(N211="zákl. prenesená",J211,0)</f>
        <v>0</v>
      </c>
      <c r="BH211" s="205">
        <f>IF(N211="zníž. prenesená",J211,0)</f>
        <v>0</v>
      </c>
      <c r="BI211" s="205">
        <f>IF(N211="nulová",J211,0)</f>
        <v>0</v>
      </c>
      <c r="BJ211" s="16" t="s">
        <v>155</v>
      </c>
      <c r="BK211" s="206">
        <f>ROUND(I211*H211,3)</f>
        <v>0</v>
      </c>
      <c r="BL211" s="16" t="s">
        <v>184</v>
      </c>
      <c r="BM211" s="204" t="s">
        <v>639</v>
      </c>
    </row>
    <row r="212" s="12" customFormat="1" ht="22.8" customHeight="1">
      <c r="A212" s="12"/>
      <c r="B212" s="180"/>
      <c r="C212" s="12"/>
      <c r="D212" s="181" t="s">
        <v>73</v>
      </c>
      <c r="E212" s="191" t="s">
        <v>201</v>
      </c>
      <c r="F212" s="191" t="s">
        <v>640</v>
      </c>
      <c r="G212" s="12"/>
      <c r="H212" s="12"/>
      <c r="I212" s="183"/>
      <c r="J212" s="192">
        <f>BK212</f>
        <v>0</v>
      </c>
      <c r="K212" s="12"/>
      <c r="L212" s="180"/>
      <c r="M212" s="185"/>
      <c r="N212" s="186"/>
      <c r="O212" s="186"/>
      <c r="P212" s="187">
        <f>SUM(P213:P235)</f>
        <v>0</v>
      </c>
      <c r="Q212" s="186"/>
      <c r="R212" s="187">
        <f>SUM(R213:R235)</f>
        <v>1077.25092952</v>
      </c>
      <c r="S212" s="186"/>
      <c r="T212" s="188">
        <f>SUM(T213:T235)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181" t="s">
        <v>82</v>
      </c>
      <c r="AT212" s="189" t="s">
        <v>73</v>
      </c>
      <c r="AU212" s="189" t="s">
        <v>82</v>
      </c>
      <c r="AY212" s="181" t="s">
        <v>177</v>
      </c>
      <c r="BK212" s="190">
        <f>SUM(BK213:BK235)</f>
        <v>0</v>
      </c>
    </row>
    <row r="213" s="2" customFormat="1" ht="24.15" customHeight="1">
      <c r="A213" s="35"/>
      <c r="B213" s="157"/>
      <c r="C213" s="193" t="s">
        <v>415</v>
      </c>
      <c r="D213" s="193" t="s">
        <v>180</v>
      </c>
      <c r="E213" s="194" t="s">
        <v>641</v>
      </c>
      <c r="F213" s="195" t="s">
        <v>642</v>
      </c>
      <c r="G213" s="196" t="s">
        <v>183</v>
      </c>
      <c r="H213" s="197">
        <v>552.45000000000005</v>
      </c>
      <c r="I213" s="198"/>
      <c r="J213" s="197">
        <f>ROUND(I213*H213,3)</f>
        <v>0</v>
      </c>
      <c r="K213" s="199"/>
      <c r="L213" s="36"/>
      <c r="M213" s="200" t="s">
        <v>1</v>
      </c>
      <c r="N213" s="201" t="s">
        <v>40</v>
      </c>
      <c r="O213" s="79"/>
      <c r="P213" s="202">
        <f>O213*H213</f>
        <v>0</v>
      </c>
      <c r="Q213" s="202">
        <v>0.0049500000000000004</v>
      </c>
      <c r="R213" s="202">
        <f>Q213*H213</f>
        <v>2.7346275000000007</v>
      </c>
      <c r="S213" s="202">
        <v>0</v>
      </c>
      <c r="T213" s="203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04" t="s">
        <v>184</v>
      </c>
      <c r="AT213" s="204" t="s">
        <v>180</v>
      </c>
      <c r="AU213" s="204" t="s">
        <v>155</v>
      </c>
      <c r="AY213" s="16" t="s">
        <v>177</v>
      </c>
      <c r="BE213" s="205">
        <f>IF(N213="základná",J213,0)</f>
        <v>0</v>
      </c>
      <c r="BF213" s="205">
        <f>IF(N213="znížená",J213,0)</f>
        <v>0</v>
      </c>
      <c r="BG213" s="205">
        <f>IF(N213="zákl. prenesená",J213,0)</f>
        <v>0</v>
      </c>
      <c r="BH213" s="205">
        <f>IF(N213="zníž. prenesená",J213,0)</f>
        <v>0</v>
      </c>
      <c r="BI213" s="205">
        <f>IF(N213="nulová",J213,0)</f>
        <v>0</v>
      </c>
      <c r="BJ213" s="16" t="s">
        <v>155</v>
      </c>
      <c r="BK213" s="206">
        <f>ROUND(I213*H213,3)</f>
        <v>0</v>
      </c>
      <c r="BL213" s="16" t="s">
        <v>184</v>
      </c>
      <c r="BM213" s="204" t="s">
        <v>643</v>
      </c>
    </row>
    <row r="214" s="2" customFormat="1" ht="24.15" customHeight="1">
      <c r="A214" s="35"/>
      <c r="B214" s="157"/>
      <c r="C214" s="193" t="s">
        <v>421</v>
      </c>
      <c r="D214" s="193" t="s">
        <v>180</v>
      </c>
      <c r="E214" s="194" t="s">
        <v>644</v>
      </c>
      <c r="F214" s="195" t="s">
        <v>645</v>
      </c>
      <c r="G214" s="196" t="s">
        <v>183</v>
      </c>
      <c r="H214" s="197">
        <v>552.45000000000005</v>
      </c>
      <c r="I214" s="198"/>
      <c r="J214" s="197">
        <f>ROUND(I214*H214,3)</f>
        <v>0</v>
      </c>
      <c r="K214" s="199"/>
      <c r="L214" s="36"/>
      <c r="M214" s="200" t="s">
        <v>1</v>
      </c>
      <c r="N214" s="201" t="s">
        <v>40</v>
      </c>
      <c r="O214" s="79"/>
      <c r="P214" s="202">
        <f>O214*H214</f>
        <v>0</v>
      </c>
      <c r="Q214" s="202">
        <v>0.00415</v>
      </c>
      <c r="R214" s="202">
        <f>Q214*H214</f>
        <v>2.2926675000000003</v>
      </c>
      <c r="S214" s="202">
        <v>0</v>
      </c>
      <c r="T214" s="203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04" t="s">
        <v>184</v>
      </c>
      <c r="AT214" s="204" t="s">
        <v>180</v>
      </c>
      <c r="AU214" s="204" t="s">
        <v>155</v>
      </c>
      <c r="AY214" s="16" t="s">
        <v>177</v>
      </c>
      <c r="BE214" s="205">
        <f>IF(N214="základná",J214,0)</f>
        <v>0</v>
      </c>
      <c r="BF214" s="205">
        <f>IF(N214="znížená",J214,0)</f>
        <v>0</v>
      </c>
      <c r="BG214" s="205">
        <f>IF(N214="zákl. prenesená",J214,0)</f>
        <v>0</v>
      </c>
      <c r="BH214" s="205">
        <f>IF(N214="zníž. prenesená",J214,0)</f>
        <v>0</v>
      </c>
      <c r="BI214" s="205">
        <f>IF(N214="nulová",J214,0)</f>
        <v>0</v>
      </c>
      <c r="BJ214" s="16" t="s">
        <v>155</v>
      </c>
      <c r="BK214" s="206">
        <f>ROUND(I214*H214,3)</f>
        <v>0</v>
      </c>
      <c r="BL214" s="16" t="s">
        <v>184</v>
      </c>
      <c r="BM214" s="204" t="s">
        <v>646</v>
      </c>
    </row>
    <row r="215" s="2" customFormat="1" ht="33" customHeight="1">
      <c r="A215" s="35"/>
      <c r="B215" s="157"/>
      <c r="C215" s="193" t="s">
        <v>425</v>
      </c>
      <c r="D215" s="193" t="s">
        <v>180</v>
      </c>
      <c r="E215" s="194" t="s">
        <v>647</v>
      </c>
      <c r="F215" s="195" t="s">
        <v>648</v>
      </c>
      <c r="G215" s="196" t="s">
        <v>183</v>
      </c>
      <c r="H215" s="197">
        <v>1172.6590000000001</v>
      </c>
      <c r="I215" s="198"/>
      <c r="J215" s="197">
        <f>ROUND(I215*H215,3)</f>
        <v>0</v>
      </c>
      <c r="K215" s="199"/>
      <c r="L215" s="36"/>
      <c r="M215" s="200" t="s">
        <v>1</v>
      </c>
      <c r="N215" s="201" t="s">
        <v>40</v>
      </c>
      <c r="O215" s="79"/>
      <c r="P215" s="202">
        <f>O215*H215</f>
        <v>0</v>
      </c>
      <c r="Q215" s="202">
        <v>0.01119</v>
      </c>
      <c r="R215" s="202">
        <f>Q215*H215</f>
        <v>13.122054210000002</v>
      </c>
      <c r="S215" s="202">
        <v>0</v>
      </c>
      <c r="T215" s="203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4" t="s">
        <v>184</v>
      </c>
      <c r="AT215" s="204" t="s">
        <v>180</v>
      </c>
      <c r="AU215" s="204" t="s">
        <v>155</v>
      </c>
      <c r="AY215" s="16" t="s">
        <v>177</v>
      </c>
      <c r="BE215" s="205">
        <f>IF(N215="základná",J215,0)</f>
        <v>0</v>
      </c>
      <c r="BF215" s="205">
        <f>IF(N215="znížená",J215,0)</f>
        <v>0</v>
      </c>
      <c r="BG215" s="205">
        <f>IF(N215="zákl. prenesená",J215,0)</f>
        <v>0</v>
      </c>
      <c r="BH215" s="205">
        <f>IF(N215="zníž. prenesená",J215,0)</f>
        <v>0</v>
      </c>
      <c r="BI215" s="205">
        <f>IF(N215="nulová",J215,0)</f>
        <v>0</v>
      </c>
      <c r="BJ215" s="16" t="s">
        <v>155</v>
      </c>
      <c r="BK215" s="206">
        <f>ROUND(I215*H215,3)</f>
        <v>0</v>
      </c>
      <c r="BL215" s="16" t="s">
        <v>184</v>
      </c>
      <c r="BM215" s="204" t="s">
        <v>649</v>
      </c>
    </row>
    <row r="216" s="2" customFormat="1" ht="24.15" customHeight="1">
      <c r="A216" s="35"/>
      <c r="B216" s="157"/>
      <c r="C216" s="193" t="s">
        <v>431</v>
      </c>
      <c r="D216" s="193" t="s">
        <v>180</v>
      </c>
      <c r="E216" s="194" t="s">
        <v>650</v>
      </c>
      <c r="F216" s="195" t="s">
        <v>651</v>
      </c>
      <c r="G216" s="196" t="s">
        <v>183</v>
      </c>
      <c r="H216" s="197">
        <v>2545.9070000000002</v>
      </c>
      <c r="I216" s="198"/>
      <c r="J216" s="197">
        <f>ROUND(I216*H216,3)</f>
        <v>0</v>
      </c>
      <c r="K216" s="199"/>
      <c r="L216" s="36"/>
      <c r="M216" s="200" t="s">
        <v>1</v>
      </c>
      <c r="N216" s="201" t="s">
        <v>40</v>
      </c>
      <c r="O216" s="79"/>
      <c r="P216" s="202">
        <f>O216*H216</f>
        <v>0</v>
      </c>
      <c r="Q216" s="202">
        <v>0.0049300000000000004</v>
      </c>
      <c r="R216" s="202">
        <f>Q216*H216</f>
        <v>12.551321510000001</v>
      </c>
      <c r="S216" s="202">
        <v>0</v>
      </c>
      <c r="T216" s="203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4" t="s">
        <v>184</v>
      </c>
      <c r="AT216" s="204" t="s">
        <v>180</v>
      </c>
      <c r="AU216" s="204" t="s">
        <v>155</v>
      </c>
      <c r="AY216" s="16" t="s">
        <v>177</v>
      </c>
      <c r="BE216" s="205">
        <f>IF(N216="základná",J216,0)</f>
        <v>0</v>
      </c>
      <c r="BF216" s="205">
        <f>IF(N216="znížená",J216,0)</f>
        <v>0</v>
      </c>
      <c r="BG216" s="205">
        <f>IF(N216="zákl. prenesená",J216,0)</f>
        <v>0</v>
      </c>
      <c r="BH216" s="205">
        <f>IF(N216="zníž. prenesená",J216,0)</f>
        <v>0</v>
      </c>
      <c r="BI216" s="205">
        <f>IF(N216="nulová",J216,0)</f>
        <v>0</v>
      </c>
      <c r="BJ216" s="16" t="s">
        <v>155</v>
      </c>
      <c r="BK216" s="206">
        <f>ROUND(I216*H216,3)</f>
        <v>0</v>
      </c>
      <c r="BL216" s="16" t="s">
        <v>184</v>
      </c>
      <c r="BM216" s="204" t="s">
        <v>652</v>
      </c>
    </row>
    <row r="217" s="2" customFormat="1" ht="24.15" customHeight="1">
      <c r="A217" s="35"/>
      <c r="B217" s="157"/>
      <c r="C217" s="193" t="s">
        <v>435</v>
      </c>
      <c r="D217" s="193" t="s">
        <v>180</v>
      </c>
      <c r="E217" s="194" t="s">
        <v>653</v>
      </c>
      <c r="F217" s="195" t="s">
        <v>654</v>
      </c>
      <c r="G217" s="196" t="s">
        <v>183</v>
      </c>
      <c r="H217" s="197">
        <v>2545.9070000000002</v>
      </c>
      <c r="I217" s="198"/>
      <c r="J217" s="197">
        <f>ROUND(I217*H217,3)</f>
        <v>0</v>
      </c>
      <c r="K217" s="199"/>
      <c r="L217" s="36"/>
      <c r="M217" s="200" t="s">
        <v>1</v>
      </c>
      <c r="N217" s="201" t="s">
        <v>40</v>
      </c>
      <c r="O217" s="79"/>
      <c r="P217" s="202">
        <f>O217*H217</f>
        <v>0</v>
      </c>
      <c r="Q217" s="202">
        <v>0.01312</v>
      </c>
      <c r="R217" s="202">
        <f>Q217*H217</f>
        <v>33.402299839999998</v>
      </c>
      <c r="S217" s="202">
        <v>0</v>
      </c>
      <c r="T217" s="203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04" t="s">
        <v>184</v>
      </c>
      <c r="AT217" s="204" t="s">
        <v>180</v>
      </c>
      <c r="AU217" s="204" t="s">
        <v>155</v>
      </c>
      <c r="AY217" s="16" t="s">
        <v>177</v>
      </c>
      <c r="BE217" s="205">
        <f>IF(N217="základná",J217,0)</f>
        <v>0</v>
      </c>
      <c r="BF217" s="205">
        <f>IF(N217="znížená",J217,0)</f>
        <v>0</v>
      </c>
      <c r="BG217" s="205">
        <f>IF(N217="zákl. prenesená",J217,0)</f>
        <v>0</v>
      </c>
      <c r="BH217" s="205">
        <f>IF(N217="zníž. prenesená",J217,0)</f>
        <v>0</v>
      </c>
      <c r="BI217" s="205">
        <f>IF(N217="nulová",J217,0)</f>
        <v>0</v>
      </c>
      <c r="BJ217" s="16" t="s">
        <v>155</v>
      </c>
      <c r="BK217" s="206">
        <f>ROUND(I217*H217,3)</f>
        <v>0</v>
      </c>
      <c r="BL217" s="16" t="s">
        <v>184</v>
      </c>
      <c r="BM217" s="204" t="s">
        <v>655</v>
      </c>
    </row>
    <row r="218" s="2" customFormat="1" ht="24.15" customHeight="1">
      <c r="A218" s="35"/>
      <c r="B218" s="157"/>
      <c r="C218" s="193" t="s">
        <v>443</v>
      </c>
      <c r="D218" s="193" t="s">
        <v>180</v>
      </c>
      <c r="E218" s="194" t="s">
        <v>656</v>
      </c>
      <c r="F218" s="195" t="s">
        <v>657</v>
      </c>
      <c r="G218" s="196" t="s">
        <v>183</v>
      </c>
      <c r="H218" s="197">
        <v>1812.827</v>
      </c>
      <c r="I218" s="198"/>
      <c r="J218" s="197">
        <f>ROUND(I218*H218,3)</f>
        <v>0</v>
      </c>
      <c r="K218" s="199"/>
      <c r="L218" s="36"/>
      <c r="M218" s="200" t="s">
        <v>1</v>
      </c>
      <c r="N218" s="201" t="s">
        <v>40</v>
      </c>
      <c r="O218" s="79"/>
      <c r="P218" s="202">
        <f>O218*H218</f>
        <v>0</v>
      </c>
      <c r="Q218" s="202">
        <v>0.0047200000000000002</v>
      </c>
      <c r="R218" s="202">
        <f>Q218*H218</f>
        <v>8.5565434400000004</v>
      </c>
      <c r="S218" s="202">
        <v>0</v>
      </c>
      <c r="T218" s="203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04" t="s">
        <v>184</v>
      </c>
      <c r="AT218" s="204" t="s">
        <v>180</v>
      </c>
      <c r="AU218" s="204" t="s">
        <v>155</v>
      </c>
      <c r="AY218" s="16" t="s">
        <v>177</v>
      </c>
      <c r="BE218" s="205">
        <f>IF(N218="základná",J218,0)</f>
        <v>0</v>
      </c>
      <c r="BF218" s="205">
        <f>IF(N218="znížená",J218,0)</f>
        <v>0</v>
      </c>
      <c r="BG218" s="205">
        <f>IF(N218="zákl. prenesená",J218,0)</f>
        <v>0</v>
      </c>
      <c r="BH218" s="205">
        <f>IF(N218="zníž. prenesená",J218,0)</f>
        <v>0</v>
      </c>
      <c r="BI218" s="205">
        <f>IF(N218="nulová",J218,0)</f>
        <v>0</v>
      </c>
      <c r="BJ218" s="16" t="s">
        <v>155</v>
      </c>
      <c r="BK218" s="206">
        <f>ROUND(I218*H218,3)</f>
        <v>0</v>
      </c>
      <c r="BL218" s="16" t="s">
        <v>184</v>
      </c>
      <c r="BM218" s="204" t="s">
        <v>658</v>
      </c>
    </row>
    <row r="219" s="2" customFormat="1" ht="24.15" customHeight="1">
      <c r="A219" s="35"/>
      <c r="B219" s="157"/>
      <c r="C219" s="193" t="s">
        <v>659</v>
      </c>
      <c r="D219" s="193" t="s">
        <v>180</v>
      </c>
      <c r="E219" s="194" t="s">
        <v>660</v>
      </c>
      <c r="F219" s="195" t="s">
        <v>661</v>
      </c>
      <c r="G219" s="196" t="s">
        <v>183</v>
      </c>
      <c r="H219" s="197">
        <v>1701.239</v>
      </c>
      <c r="I219" s="198"/>
      <c r="J219" s="197">
        <f>ROUND(I219*H219,3)</f>
        <v>0</v>
      </c>
      <c r="K219" s="199"/>
      <c r="L219" s="36"/>
      <c r="M219" s="200" t="s">
        <v>1</v>
      </c>
      <c r="N219" s="201" t="s">
        <v>40</v>
      </c>
      <c r="O219" s="79"/>
      <c r="P219" s="202">
        <f>O219*H219</f>
        <v>0</v>
      </c>
      <c r="Q219" s="202">
        <v>0.01115</v>
      </c>
      <c r="R219" s="202">
        <f>Q219*H219</f>
        <v>18.968814850000001</v>
      </c>
      <c r="S219" s="202">
        <v>0</v>
      </c>
      <c r="T219" s="203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04" t="s">
        <v>184</v>
      </c>
      <c r="AT219" s="204" t="s">
        <v>180</v>
      </c>
      <c r="AU219" s="204" t="s">
        <v>155</v>
      </c>
      <c r="AY219" s="16" t="s">
        <v>177</v>
      </c>
      <c r="BE219" s="205">
        <f>IF(N219="základná",J219,0)</f>
        <v>0</v>
      </c>
      <c r="BF219" s="205">
        <f>IF(N219="znížená",J219,0)</f>
        <v>0</v>
      </c>
      <c r="BG219" s="205">
        <f>IF(N219="zákl. prenesená",J219,0)</f>
        <v>0</v>
      </c>
      <c r="BH219" s="205">
        <f>IF(N219="zníž. prenesená",J219,0)</f>
        <v>0</v>
      </c>
      <c r="BI219" s="205">
        <f>IF(N219="nulová",J219,0)</f>
        <v>0</v>
      </c>
      <c r="BJ219" s="16" t="s">
        <v>155</v>
      </c>
      <c r="BK219" s="206">
        <f>ROUND(I219*H219,3)</f>
        <v>0</v>
      </c>
      <c r="BL219" s="16" t="s">
        <v>184</v>
      </c>
      <c r="BM219" s="204" t="s">
        <v>662</v>
      </c>
    </row>
    <row r="220" s="2" customFormat="1" ht="24.15" customHeight="1">
      <c r="A220" s="35"/>
      <c r="B220" s="157"/>
      <c r="C220" s="193" t="s">
        <v>663</v>
      </c>
      <c r="D220" s="193" t="s">
        <v>180</v>
      </c>
      <c r="E220" s="194" t="s">
        <v>664</v>
      </c>
      <c r="F220" s="195" t="s">
        <v>665</v>
      </c>
      <c r="G220" s="196" t="s">
        <v>183</v>
      </c>
      <c r="H220" s="197">
        <v>189.80000000000001</v>
      </c>
      <c r="I220" s="198"/>
      <c r="J220" s="197">
        <f>ROUND(I220*H220,3)</f>
        <v>0</v>
      </c>
      <c r="K220" s="199"/>
      <c r="L220" s="36"/>
      <c r="M220" s="200" t="s">
        <v>1</v>
      </c>
      <c r="N220" s="201" t="s">
        <v>40</v>
      </c>
      <c r="O220" s="79"/>
      <c r="P220" s="202">
        <f>O220*H220</f>
        <v>0</v>
      </c>
      <c r="Q220" s="202">
        <v>0.0026199999999999999</v>
      </c>
      <c r="R220" s="202">
        <f>Q220*H220</f>
        <v>0.497276</v>
      </c>
      <c r="S220" s="202">
        <v>0</v>
      </c>
      <c r="T220" s="203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04" t="s">
        <v>184</v>
      </c>
      <c r="AT220" s="204" t="s">
        <v>180</v>
      </c>
      <c r="AU220" s="204" t="s">
        <v>155</v>
      </c>
      <c r="AY220" s="16" t="s">
        <v>177</v>
      </c>
      <c r="BE220" s="205">
        <f>IF(N220="základná",J220,0)</f>
        <v>0</v>
      </c>
      <c r="BF220" s="205">
        <f>IF(N220="znížená",J220,0)</f>
        <v>0</v>
      </c>
      <c r="BG220" s="205">
        <f>IF(N220="zákl. prenesená",J220,0)</f>
        <v>0</v>
      </c>
      <c r="BH220" s="205">
        <f>IF(N220="zníž. prenesená",J220,0)</f>
        <v>0</v>
      </c>
      <c r="BI220" s="205">
        <f>IF(N220="nulová",J220,0)</f>
        <v>0</v>
      </c>
      <c r="BJ220" s="16" t="s">
        <v>155</v>
      </c>
      <c r="BK220" s="206">
        <f>ROUND(I220*H220,3)</f>
        <v>0</v>
      </c>
      <c r="BL220" s="16" t="s">
        <v>184</v>
      </c>
      <c r="BM220" s="204" t="s">
        <v>666</v>
      </c>
    </row>
    <row r="221" s="2" customFormat="1" ht="33" customHeight="1">
      <c r="A221" s="35"/>
      <c r="B221" s="157"/>
      <c r="C221" s="193" t="s">
        <v>667</v>
      </c>
      <c r="D221" s="193" t="s">
        <v>180</v>
      </c>
      <c r="E221" s="194" t="s">
        <v>668</v>
      </c>
      <c r="F221" s="195" t="s">
        <v>669</v>
      </c>
      <c r="G221" s="196" t="s">
        <v>183</v>
      </c>
      <c r="H221" s="197">
        <v>1391.51</v>
      </c>
      <c r="I221" s="198"/>
      <c r="J221" s="197">
        <f>ROUND(I221*H221,3)</f>
        <v>0</v>
      </c>
      <c r="K221" s="199"/>
      <c r="L221" s="36"/>
      <c r="M221" s="200" t="s">
        <v>1</v>
      </c>
      <c r="N221" s="201" t="s">
        <v>40</v>
      </c>
      <c r="O221" s="79"/>
      <c r="P221" s="202">
        <f>O221*H221</f>
        <v>0</v>
      </c>
      <c r="Q221" s="202">
        <v>0.0026199999999999999</v>
      </c>
      <c r="R221" s="202">
        <f>Q221*H221</f>
        <v>3.6457561999999997</v>
      </c>
      <c r="S221" s="202">
        <v>0</v>
      </c>
      <c r="T221" s="203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04" t="s">
        <v>184</v>
      </c>
      <c r="AT221" s="204" t="s">
        <v>180</v>
      </c>
      <c r="AU221" s="204" t="s">
        <v>155</v>
      </c>
      <c r="AY221" s="16" t="s">
        <v>177</v>
      </c>
      <c r="BE221" s="205">
        <f>IF(N221="základná",J221,0)</f>
        <v>0</v>
      </c>
      <c r="BF221" s="205">
        <f>IF(N221="znížená",J221,0)</f>
        <v>0</v>
      </c>
      <c r="BG221" s="205">
        <f>IF(N221="zákl. prenesená",J221,0)</f>
        <v>0</v>
      </c>
      <c r="BH221" s="205">
        <f>IF(N221="zníž. prenesená",J221,0)</f>
        <v>0</v>
      </c>
      <c r="BI221" s="205">
        <f>IF(N221="nulová",J221,0)</f>
        <v>0</v>
      </c>
      <c r="BJ221" s="16" t="s">
        <v>155</v>
      </c>
      <c r="BK221" s="206">
        <f>ROUND(I221*H221,3)</f>
        <v>0</v>
      </c>
      <c r="BL221" s="16" t="s">
        <v>184</v>
      </c>
      <c r="BM221" s="204" t="s">
        <v>670</v>
      </c>
    </row>
    <row r="222" s="2" customFormat="1" ht="24.15" customHeight="1">
      <c r="A222" s="35"/>
      <c r="B222" s="157"/>
      <c r="C222" s="193" t="s">
        <v>446</v>
      </c>
      <c r="D222" s="193" t="s">
        <v>180</v>
      </c>
      <c r="E222" s="194" t="s">
        <v>671</v>
      </c>
      <c r="F222" s="195" t="s">
        <v>672</v>
      </c>
      <c r="G222" s="196" t="s">
        <v>183</v>
      </c>
      <c r="H222" s="197">
        <v>1701.239</v>
      </c>
      <c r="I222" s="198"/>
      <c r="J222" s="197">
        <f>ROUND(I222*H222,3)</f>
        <v>0</v>
      </c>
      <c r="K222" s="199"/>
      <c r="L222" s="36"/>
      <c r="M222" s="200" t="s">
        <v>1</v>
      </c>
      <c r="N222" s="201" t="s">
        <v>40</v>
      </c>
      <c r="O222" s="79"/>
      <c r="P222" s="202">
        <f>O222*H222</f>
        <v>0</v>
      </c>
      <c r="Q222" s="202">
        <v>0.00042000000000000002</v>
      </c>
      <c r="R222" s="202">
        <f>Q222*H222</f>
        <v>0.71452038000000007</v>
      </c>
      <c r="S222" s="202">
        <v>0</v>
      </c>
      <c r="T222" s="203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04" t="s">
        <v>184</v>
      </c>
      <c r="AT222" s="204" t="s">
        <v>180</v>
      </c>
      <c r="AU222" s="204" t="s">
        <v>155</v>
      </c>
      <c r="AY222" s="16" t="s">
        <v>177</v>
      </c>
      <c r="BE222" s="205">
        <f>IF(N222="základná",J222,0)</f>
        <v>0</v>
      </c>
      <c r="BF222" s="205">
        <f>IF(N222="znížená",J222,0)</f>
        <v>0</v>
      </c>
      <c r="BG222" s="205">
        <f>IF(N222="zákl. prenesená",J222,0)</f>
        <v>0</v>
      </c>
      <c r="BH222" s="205">
        <f>IF(N222="zníž. prenesená",J222,0)</f>
        <v>0</v>
      </c>
      <c r="BI222" s="205">
        <f>IF(N222="nulová",J222,0)</f>
        <v>0</v>
      </c>
      <c r="BJ222" s="16" t="s">
        <v>155</v>
      </c>
      <c r="BK222" s="206">
        <f>ROUND(I222*H222,3)</f>
        <v>0</v>
      </c>
      <c r="BL222" s="16" t="s">
        <v>184</v>
      </c>
      <c r="BM222" s="204" t="s">
        <v>673</v>
      </c>
    </row>
    <row r="223" s="2" customFormat="1" ht="24.15" customHeight="1">
      <c r="A223" s="35"/>
      <c r="B223" s="157"/>
      <c r="C223" s="193" t="s">
        <v>674</v>
      </c>
      <c r="D223" s="193" t="s">
        <v>180</v>
      </c>
      <c r="E223" s="194" t="s">
        <v>675</v>
      </c>
      <c r="F223" s="195" t="s">
        <v>676</v>
      </c>
      <c r="G223" s="196" t="s">
        <v>183</v>
      </c>
      <c r="H223" s="197">
        <v>180.08099999999999</v>
      </c>
      <c r="I223" s="198"/>
      <c r="J223" s="197">
        <f>ROUND(I223*H223,3)</f>
        <v>0</v>
      </c>
      <c r="K223" s="199"/>
      <c r="L223" s="36"/>
      <c r="M223" s="200" t="s">
        <v>1</v>
      </c>
      <c r="N223" s="201" t="s">
        <v>40</v>
      </c>
      <c r="O223" s="79"/>
      <c r="P223" s="202">
        <f>O223*H223</f>
        <v>0</v>
      </c>
      <c r="Q223" s="202">
        <v>0.0103</v>
      </c>
      <c r="R223" s="202">
        <f>Q223*H223</f>
        <v>1.8548342999999998</v>
      </c>
      <c r="S223" s="202">
        <v>0</v>
      </c>
      <c r="T223" s="203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4" t="s">
        <v>184</v>
      </c>
      <c r="AT223" s="204" t="s">
        <v>180</v>
      </c>
      <c r="AU223" s="204" t="s">
        <v>155</v>
      </c>
      <c r="AY223" s="16" t="s">
        <v>177</v>
      </c>
      <c r="BE223" s="205">
        <f>IF(N223="základná",J223,0)</f>
        <v>0</v>
      </c>
      <c r="BF223" s="205">
        <f>IF(N223="znížená",J223,0)</f>
        <v>0</v>
      </c>
      <c r="BG223" s="205">
        <f>IF(N223="zákl. prenesená",J223,0)</f>
        <v>0</v>
      </c>
      <c r="BH223" s="205">
        <f>IF(N223="zníž. prenesená",J223,0)</f>
        <v>0</v>
      </c>
      <c r="BI223" s="205">
        <f>IF(N223="nulová",J223,0)</f>
        <v>0</v>
      </c>
      <c r="BJ223" s="16" t="s">
        <v>155</v>
      </c>
      <c r="BK223" s="206">
        <f>ROUND(I223*H223,3)</f>
        <v>0</v>
      </c>
      <c r="BL223" s="16" t="s">
        <v>184</v>
      </c>
      <c r="BM223" s="204" t="s">
        <v>677</v>
      </c>
    </row>
    <row r="224" s="2" customFormat="1" ht="33" customHeight="1">
      <c r="A224" s="35"/>
      <c r="B224" s="157"/>
      <c r="C224" s="193" t="s">
        <v>678</v>
      </c>
      <c r="D224" s="193" t="s">
        <v>180</v>
      </c>
      <c r="E224" s="194" t="s">
        <v>679</v>
      </c>
      <c r="F224" s="195" t="s">
        <v>680</v>
      </c>
      <c r="G224" s="196" t="s">
        <v>192</v>
      </c>
      <c r="H224" s="197">
        <v>48.25</v>
      </c>
      <c r="I224" s="198"/>
      <c r="J224" s="197">
        <f>ROUND(I224*H224,3)</f>
        <v>0</v>
      </c>
      <c r="K224" s="199"/>
      <c r="L224" s="36"/>
      <c r="M224" s="200" t="s">
        <v>1</v>
      </c>
      <c r="N224" s="201" t="s">
        <v>40</v>
      </c>
      <c r="O224" s="79"/>
      <c r="P224" s="202">
        <f>O224*H224</f>
        <v>0</v>
      </c>
      <c r="Q224" s="202">
        <v>2.0952500000000001</v>
      </c>
      <c r="R224" s="202">
        <f>Q224*H224</f>
        <v>101.09581250000001</v>
      </c>
      <c r="S224" s="202">
        <v>0</v>
      </c>
      <c r="T224" s="203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04" t="s">
        <v>184</v>
      </c>
      <c r="AT224" s="204" t="s">
        <v>180</v>
      </c>
      <c r="AU224" s="204" t="s">
        <v>155</v>
      </c>
      <c r="AY224" s="16" t="s">
        <v>177</v>
      </c>
      <c r="BE224" s="205">
        <f>IF(N224="základná",J224,0)</f>
        <v>0</v>
      </c>
      <c r="BF224" s="205">
        <f>IF(N224="znížená",J224,0)</f>
        <v>0</v>
      </c>
      <c r="BG224" s="205">
        <f>IF(N224="zákl. prenesená",J224,0)</f>
        <v>0</v>
      </c>
      <c r="BH224" s="205">
        <f>IF(N224="zníž. prenesená",J224,0)</f>
        <v>0</v>
      </c>
      <c r="BI224" s="205">
        <f>IF(N224="nulová",J224,0)</f>
        <v>0</v>
      </c>
      <c r="BJ224" s="16" t="s">
        <v>155</v>
      </c>
      <c r="BK224" s="206">
        <f>ROUND(I224*H224,3)</f>
        <v>0</v>
      </c>
      <c r="BL224" s="16" t="s">
        <v>184</v>
      </c>
      <c r="BM224" s="204" t="s">
        <v>681</v>
      </c>
    </row>
    <row r="225" s="2" customFormat="1" ht="24.15" customHeight="1">
      <c r="A225" s="35"/>
      <c r="B225" s="157"/>
      <c r="C225" s="193" t="s">
        <v>682</v>
      </c>
      <c r="D225" s="193" t="s">
        <v>180</v>
      </c>
      <c r="E225" s="194" t="s">
        <v>683</v>
      </c>
      <c r="F225" s="195" t="s">
        <v>684</v>
      </c>
      <c r="G225" s="196" t="s">
        <v>192</v>
      </c>
      <c r="H225" s="197">
        <v>48.918999999999997</v>
      </c>
      <c r="I225" s="198"/>
      <c r="J225" s="197">
        <f>ROUND(I225*H225,3)</f>
        <v>0</v>
      </c>
      <c r="K225" s="199"/>
      <c r="L225" s="36"/>
      <c r="M225" s="200" t="s">
        <v>1</v>
      </c>
      <c r="N225" s="201" t="s">
        <v>40</v>
      </c>
      <c r="O225" s="79"/>
      <c r="P225" s="202">
        <f>O225*H225</f>
        <v>0</v>
      </c>
      <c r="Q225" s="202">
        <v>2.19407</v>
      </c>
      <c r="R225" s="202">
        <f>Q225*H225</f>
        <v>107.33171032999999</v>
      </c>
      <c r="S225" s="202">
        <v>0</v>
      </c>
      <c r="T225" s="203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04" t="s">
        <v>184</v>
      </c>
      <c r="AT225" s="204" t="s">
        <v>180</v>
      </c>
      <c r="AU225" s="204" t="s">
        <v>155</v>
      </c>
      <c r="AY225" s="16" t="s">
        <v>177</v>
      </c>
      <c r="BE225" s="205">
        <f>IF(N225="základná",J225,0)</f>
        <v>0</v>
      </c>
      <c r="BF225" s="205">
        <f>IF(N225="znížená",J225,0)</f>
        <v>0</v>
      </c>
      <c r="BG225" s="205">
        <f>IF(N225="zákl. prenesená",J225,0)</f>
        <v>0</v>
      </c>
      <c r="BH225" s="205">
        <f>IF(N225="zníž. prenesená",J225,0)</f>
        <v>0</v>
      </c>
      <c r="BI225" s="205">
        <f>IF(N225="nulová",J225,0)</f>
        <v>0</v>
      </c>
      <c r="BJ225" s="16" t="s">
        <v>155</v>
      </c>
      <c r="BK225" s="206">
        <f>ROUND(I225*H225,3)</f>
        <v>0</v>
      </c>
      <c r="BL225" s="16" t="s">
        <v>184</v>
      </c>
      <c r="BM225" s="204" t="s">
        <v>685</v>
      </c>
    </row>
    <row r="226" s="2" customFormat="1" ht="24.15" customHeight="1">
      <c r="A226" s="35"/>
      <c r="B226" s="157"/>
      <c r="C226" s="193" t="s">
        <v>686</v>
      </c>
      <c r="D226" s="193" t="s">
        <v>180</v>
      </c>
      <c r="E226" s="194" t="s">
        <v>687</v>
      </c>
      <c r="F226" s="195" t="s">
        <v>688</v>
      </c>
      <c r="G226" s="196" t="s">
        <v>192</v>
      </c>
      <c r="H226" s="197">
        <v>152.09200000000001</v>
      </c>
      <c r="I226" s="198"/>
      <c r="J226" s="197">
        <f>ROUND(I226*H226,3)</f>
        <v>0</v>
      </c>
      <c r="K226" s="199"/>
      <c r="L226" s="36"/>
      <c r="M226" s="200" t="s">
        <v>1</v>
      </c>
      <c r="N226" s="201" t="s">
        <v>40</v>
      </c>
      <c r="O226" s="79"/>
      <c r="P226" s="202">
        <f>O226*H226</f>
        <v>0</v>
      </c>
      <c r="Q226" s="202">
        <v>2.2404799999999998</v>
      </c>
      <c r="R226" s="202">
        <f>Q226*H226</f>
        <v>340.75908415999999</v>
      </c>
      <c r="S226" s="202">
        <v>0</v>
      </c>
      <c r="T226" s="203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04" t="s">
        <v>184</v>
      </c>
      <c r="AT226" s="204" t="s">
        <v>180</v>
      </c>
      <c r="AU226" s="204" t="s">
        <v>155</v>
      </c>
      <c r="AY226" s="16" t="s">
        <v>177</v>
      </c>
      <c r="BE226" s="205">
        <f>IF(N226="základná",J226,0)</f>
        <v>0</v>
      </c>
      <c r="BF226" s="205">
        <f>IF(N226="znížená",J226,0)</f>
        <v>0</v>
      </c>
      <c r="BG226" s="205">
        <f>IF(N226="zákl. prenesená",J226,0)</f>
        <v>0</v>
      </c>
      <c r="BH226" s="205">
        <f>IF(N226="zníž. prenesená",J226,0)</f>
        <v>0</v>
      </c>
      <c r="BI226" s="205">
        <f>IF(N226="nulová",J226,0)</f>
        <v>0</v>
      </c>
      <c r="BJ226" s="16" t="s">
        <v>155</v>
      </c>
      <c r="BK226" s="206">
        <f>ROUND(I226*H226,3)</f>
        <v>0</v>
      </c>
      <c r="BL226" s="16" t="s">
        <v>184</v>
      </c>
      <c r="BM226" s="204" t="s">
        <v>689</v>
      </c>
    </row>
    <row r="227" s="2" customFormat="1" ht="37.8" customHeight="1">
      <c r="A227" s="35"/>
      <c r="B227" s="157"/>
      <c r="C227" s="193" t="s">
        <v>690</v>
      </c>
      <c r="D227" s="193" t="s">
        <v>180</v>
      </c>
      <c r="E227" s="194" t="s">
        <v>691</v>
      </c>
      <c r="F227" s="195" t="s">
        <v>692</v>
      </c>
      <c r="G227" s="196" t="s">
        <v>183</v>
      </c>
      <c r="H227" s="197">
        <v>48.539999999999999</v>
      </c>
      <c r="I227" s="198"/>
      <c r="J227" s="197">
        <f>ROUND(I227*H227,3)</f>
        <v>0</v>
      </c>
      <c r="K227" s="199"/>
      <c r="L227" s="36"/>
      <c r="M227" s="200" t="s">
        <v>1</v>
      </c>
      <c r="N227" s="201" t="s">
        <v>40</v>
      </c>
      <c r="O227" s="79"/>
      <c r="P227" s="202">
        <f>O227*H227</f>
        <v>0</v>
      </c>
      <c r="Q227" s="202">
        <v>0.0049399999999999999</v>
      </c>
      <c r="R227" s="202">
        <f>Q227*H227</f>
        <v>0.23978759999999999</v>
      </c>
      <c r="S227" s="202">
        <v>0</v>
      </c>
      <c r="T227" s="203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04" t="s">
        <v>184</v>
      </c>
      <c r="AT227" s="204" t="s">
        <v>180</v>
      </c>
      <c r="AU227" s="204" t="s">
        <v>155</v>
      </c>
      <c r="AY227" s="16" t="s">
        <v>177</v>
      </c>
      <c r="BE227" s="205">
        <f>IF(N227="základná",J227,0)</f>
        <v>0</v>
      </c>
      <c r="BF227" s="205">
        <f>IF(N227="znížená",J227,0)</f>
        <v>0</v>
      </c>
      <c r="BG227" s="205">
        <f>IF(N227="zákl. prenesená",J227,0)</f>
        <v>0</v>
      </c>
      <c r="BH227" s="205">
        <f>IF(N227="zníž. prenesená",J227,0)</f>
        <v>0</v>
      </c>
      <c r="BI227" s="205">
        <f>IF(N227="nulová",J227,0)</f>
        <v>0</v>
      </c>
      <c r="BJ227" s="16" t="s">
        <v>155</v>
      </c>
      <c r="BK227" s="206">
        <f>ROUND(I227*H227,3)</f>
        <v>0</v>
      </c>
      <c r="BL227" s="16" t="s">
        <v>184</v>
      </c>
      <c r="BM227" s="204" t="s">
        <v>693</v>
      </c>
    </row>
    <row r="228" s="2" customFormat="1" ht="21.75" customHeight="1">
      <c r="A228" s="35"/>
      <c r="B228" s="157"/>
      <c r="C228" s="193" t="s">
        <v>694</v>
      </c>
      <c r="D228" s="193" t="s">
        <v>180</v>
      </c>
      <c r="E228" s="194" t="s">
        <v>695</v>
      </c>
      <c r="F228" s="195" t="s">
        <v>696</v>
      </c>
      <c r="G228" s="196" t="s">
        <v>183</v>
      </c>
      <c r="H228" s="197">
        <v>378.81</v>
      </c>
      <c r="I228" s="198"/>
      <c r="J228" s="197">
        <f>ROUND(I228*H228,3)</f>
        <v>0</v>
      </c>
      <c r="K228" s="199"/>
      <c r="L228" s="36"/>
      <c r="M228" s="200" t="s">
        <v>1</v>
      </c>
      <c r="N228" s="201" t="s">
        <v>40</v>
      </c>
      <c r="O228" s="79"/>
      <c r="P228" s="202">
        <f>O228*H228</f>
        <v>0</v>
      </c>
      <c r="Q228" s="202">
        <v>2.0000000000000002E-05</v>
      </c>
      <c r="R228" s="202">
        <f>Q228*H228</f>
        <v>0.0075762000000000008</v>
      </c>
      <c r="S228" s="202">
        <v>0</v>
      </c>
      <c r="T228" s="203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04" t="s">
        <v>184</v>
      </c>
      <c r="AT228" s="204" t="s">
        <v>180</v>
      </c>
      <c r="AU228" s="204" t="s">
        <v>155</v>
      </c>
      <c r="AY228" s="16" t="s">
        <v>177</v>
      </c>
      <c r="BE228" s="205">
        <f>IF(N228="základná",J228,0)</f>
        <v>0</v>
      </c>
      <c r="BF228" s="205">
        <f>IF(N228="znížená",J228,0)</f>
        <v>0</v>
      </c>
      <c r="BG228" s="205">
        <f>IF(N228="zákl. prenesená",J228,0)</f>
        <v>0</v>
      </c>
      <c r="BH228" s="205">
        <f>IF(N228="zníž. prenesená",J228,0)</f>
        <v>0</v>
      </c>
      <c r="BI228" s="205">
        <f>IF(N228="nulová",J228,0)</f>
        <v>0</v>
      </c>
      <c r="BJ228" s="16" t="s">
        <v>155</v>
      </c>
      <c r="BK228" s="206">
        <f>ROUND(I228*H228,3)</f>
        <v>0</v>
      </c>
      <c r="BL228" s="16" t="s">
        <v>184</v>
      </c>
      <c r="BM228" s="204" t="s">
        <v>697</v>
      </c>
    </row>
    <row r="229" s="2" customFormat="1" ht="24.15" customHeight="1">
      <c r="A229" s="35"/>
      <c r="B229" s="157"/>
      <c r="C229" s="193" t="s">
        <v>698</v>
      </c>
      <c r="D229" s="193" t="s">
        <v>180</v>
      </c>
      <c r="E229" s="194" t="s">
        <v>699</v>
      </c>
      <c r="F229" s="195" t="s">
        <v>700</v>
      </c>
      <c r="G229" s="196" t="s">
        <v>183</v>
      </c>
      <c r="H229" s="197">
        <v>28.449999999999999</v>
      </c>
      <c r="I229" s="198"/>
      <c r="J229" s="197">
        <f>ROUND(I229*H229,3)</f>
        <v>0</v>
      </c>
      <c r="K229" s="199"/>
      <c r="L229" s="36"/>
      <c r="M229" s="200" t="s">
        <v>1</v>
      </c>
      <c r="N229" s="201" t="s">
        <v>40</v>
      </c>
      <c r="O229" s="79"/>
      <c r="P229" s="202">
        <f>O229*H229</f>
        <v>0</v>
      </c>
      <c r="Q229" s="202">
        <v>0.0082400000000000008</v>
      </c>
      <c r="R229" s="202">
        <f>Q229*H229</f>
        <v>0.23442800000000003</v>
      </c>
      <c r="S229" s="202">
        <v>0</v>
      </c>
      <c r="T229" s="203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04" t="s">
        <v>184</v>
      </c>
      <c r="AT229" s="204" t="s">
        <v>180</v>
      </c>
      <c r="AU229" s="204" t="s">
        <v>155</v>
      </c>
      <c r="AY229" s="16" t="s">
        <v>177</v>
      </c>
      <c r="BE229" s="205">
        <f>IF(N229="základná",J229,0)</f>
        <v>0</v>
      </c>
      <c r="BF229" s="205">
        <f>IF(N229="znížená",J229,0)</f>
        <v>0</v>
      </c>
      <c r="BG229" s="205">
        <f>IF(N229="zákl. prenesená",J229,0)</f>
        <v>0</v>
      </c>
      <c r="BH229" s="205">
        <f>IF(N229="zníž. prenesená",J229,0)</f>
        <v>0</v>
      </c>
      <c r="BI229" s="205">
        <f>IF(N229="nulová",J229,0)</f>
        <v>0</v>
      </c>
      <c r="BJ229" s="16" t="s">
        <v>155</v>
      </c>
      <c r="BK229" s="206">
        <f>ROUND(I229*H229,3)</f>
        <v>0</v>
      </c>
      <c r="BL229" s="16" t="s">
        <v>184</v>
      </c>
      <c r="BM229" s="204" t="s">
        <v>701</v>
      </c>
    </row>
    <row r="230" s="2" customFormat="1" ht="33" customHeight="1">
      <c r="A230" s="35"/>
      <c r="B230" s="157"/>
      <c r="C230" s="193" t="s">
        <v>702</v>
      </c>
      <c r="D230" s="193" t="s">
        <v>180</v>
      </c>
      <c r="E230" s="194" t="s">
        <v>703</v>
      </c>
      <c r="F230" s="195" t="s">
        <v>704</v>
      </c>
      <c r="G230" s="196" t="s">
        <v>183</v>
      </c>
      <c r="H230" s="197">
        <v>2596.9899999999998</v>
      </c>
      <c r="I230" s="198"/>
      <c r="J230" s="197">
        <f>ROUND(I230*H230,3)</f>
        <v>0</v>
      </c>
      <c r="K230" s="199"/>
      <c r="L230" s="36"/>
      <c r="M230" s="200" t="s">
        <v>1</v>
      </c>
      <c r="N230" s="201" t="s">
        <v>40</v>
      </c>
      <c r="O230" s="79"/>
      <c r="P230" s="202">
        <f>O230*H230</f>
        <v>0</v>
      </c>
      <c r="Q230" s="202">
        <v>0.105</v>
      </c>
      <c r="R230" s="202">
        <f>Q230*H230</f>
        <v>272.68394999999998</v>
      </c>
      <c r="S230" s="202">
        <v>0</v>
      </c>
      <c r="T230" s="203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04" t="s">
        <v>184</v>
      </c>
      <c r="AT230" s="204" t="s">
        <v>180</v>
      </c>
      <c r="AU230" s="204" t="s">
        <v>155</v>
      </c>
      <c r="AY230" s="16" t="s">
        <v>177</v>
      </c>
      <c r="BE230" s="205">
        <f>IF(N230="základná",J230,0)</f>
        <v>0</v>
      </c>
      <c r="BF230" s="205">
        <f>IF(N230="znížená",J230,0)</f>
        <v>0</v>
      </c>
      <c r="BG230" s="205">
        <f>IF(N230="zákl. prenesená",J230,0)</f>
        <v>0</v>
      </c>
      <c r="BH230" s="205">
        <f>IF(N230="zníž. prenesená",J230,0)</f>
        <v>0</v>
      </c>
      <c r="BI230" s="205">
        <f>IF(N230="nulová",J230,0)</f>
        <v>0</v>
      </c>
      <c r="BJ230" s="16" t="s">
        <v>155</v>
      </c>
      <c r="BK230" s="206">
        <f>ROUND(I230*H230,3)</f>
        <v>0</v>
      </c>
      <c r="BL230" s="16" t="s">
        <v>184</v>
      </c>
      <c r="BM230" s="204" t="s">
        <v>705</v>
      </c>
    </row>
    <row r="231" s="2" customFormat="1" ht="33" customHeight="1">
      <c r="A231" s="35"/>
      <c r="B231" s="157"/>
      <c r="C231" s="193" t="s">
        <v>706</v>
      </c>
      <c r="D231" s="193" t="s">
        <v>180</v>
      </c>
      <c r="E231" s="194" t="s">
        <v>707</v>
      </c>
      <c r="F231" s="195" t="s">
        <v>708</v>
      </c>
      <c r="G231" s="196" t="s">
        <v>183</v>
      </c>
      <c r="H231" s="197">
        <v>1646.8</v>
      </c>
      <c r="I231" s="198"/>
      <c r="J231" s="197">
        <f>ROUND(I231*H231,3)</f>
        <v>0</v>
      </c>
      <c r="K231" s="199"/>
      <c r="L231" s="36"/>
      <c r="M231" s="200" t="s">
        <v>1</v>
      </c>
      <c r="N231" s="201" t="s">
        <v>40</v>
      </c>
      <c r="O231" s="79"/>
      <c r="P231" s="202">
        <f>O231*H231</f>
        <v>0</v>
      </c>
      <c r="Q231" s="202">
        <v>0.079020000000000007</v>
      </c>
      <c r="R231" s="202">
        <f>Q231*H231</f>
        <v>130.13013600000002</v>
      </c>
      <c r="S231" s="202">
        <v>0</v>
      </c>
      <c r="T231" s="203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04" t="s">
        <v>184</v>
      </c>
      <c r="AT231" s="204" t="s">
        <v>180</v>
      </c>
      <c r="AU231" s="204" t="s">
        <v>155</v>
      </c>
      <c r="AY231" s="16" t="s">
        <v>177</v>
      </c>
      <c r="BE231" s="205">
        <f>IF(N231="základná",J231,0)</f>
        <v>0</v>
      </c>
      <c r="BF231" s="205">
        <f>IF(N231="znížená",J231,0)</f>
        <v>0</v>
      </c>
      <c r="BG231" s="205">
        <f>IF(N231="zákl. prenesená",J231,0)</f>
        <v>0</v>
      </c>
      <c r="BH231" s="205">
        <f>IF(N231="zníž. prenesená",J231,0)</f>
        <v>0</v>
      </c>
      <c r="BI231" s="205">
        <f>IF(N231="nulová",J231,0)</f>
        <v>0</v>
      </c>
      <c r="BJ231" s="16" t="s">
        <v>155</v>
      </c>
      <c r="BK231" s="206">
        <f>ROUND(I231*H231,3)</f>
        <v>0</v>
      </c>
      <c r="BL231" s="16" t="s">
        <v>184</v>
      </c>
      <c r="BM231" s="204" t="s">
        <v>709</v>
      </c>
    </row>
    <row r="232" s="2" customFormat="1" ht="21.75" customHeight="1">
      <c r="A232" s="35"/>
      <c r="B232" s="157"/>
      <c r="C232" s="193" t="s">
        <v>710</v>
      </c>
      <c r="D232" s="193" t="s">
        <v>180</v>
      </c>
      <c r="E232" s="194" t="s">
        <v>711</v>
      </c>
      <c r="F232" s="195" t="s">
        <v>712</v>
      </c>
      <c r="G232" s="196" t="s">
        <v>183</v>
      </c>
      <c r="H232" s="197">
        <v>93.230000000000004</v>
      </c>
      <c r="I232" s="198"/>
      <c r="J232" s="197">
        <f>ROUND(I232*H232,3)</f>
        <v>0</v>
      </c>
      <c r="K232" s="199"/>
      <c r="L232" s="36"/>
      <c r="M232" s="200" t="s">
        <v>1</v>
      </c>
      <c r="N232" s="201" t="s">
        <v>40</v>
      </c>
      <c r="O232" s="79"/>
      <c r="P232" s="202">
        <f>O232*H232</f>
        <v>0</v>
      </c>
      <c r="Q232" s="202">
        <v>0.092700000000000005</v>
      </c>
      <c r="R232" s="202">
        <f>Q232*H232</f>
        <v>8.6424210000000006</v>
      </c>
      <c r="S232" s="202">
        <v>0</v>
      </c>
      <c r="T232" s="203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04" t="s">
        <v>184</v>
      </c>
      <c r="AT232" s="204" t="s">
        <v>180</v>
      </c>
      <c r="AU232" s="204" t="s">
        <v>155</v>
      </c>
      <c r="AY232" s="16" t="s">
        <v>177</v>
      </c>
      <c r="BE232" s="205">
        <f>IF(N232="základná",J232,0)</f>
        <v>0</v>
      </c>
      <c r="BF232" s="205">
        <f>IF(N232="znížená",J232,0)</f>
        <v>0</v>
      </c>
      <c r="BG232" s="205">
        <f>IF(N232="zákl. prenesená",J232,0)</f>
        <v>0</v>
      </c>
      <c r="BH232" s="205">
        <f>IF(N232="zníž. prenesená",J232,0)</f>
        <v>0</v>
      </c>
      <c r="BI232" s="205">
        <f>IF(N232="nulová",J232,0)</f>
        <v>0</v>
      </c>
      <c r="BJ232" s="16" t="s">
        <v>155</v>
      </c>
      <c r="BK232" s="206">
        <f>ROUND(I232*H232,3)</f>
        <v>0</v>
      </c>
      <c r="BL232" s="16" t="s">
        <v>184</v>
      </c>
      <c r="BM232" s="204" t="s">
        <v>713</v>
      </c>
    </row>
    <row r="233" s="2" customFormat="1" ht="21.75" customHeight="1">
      <c r="A233" s="35"/>
      <c r="B233" s="157"/>
      <c r="C233" s="193" t="s">
        <v>714</v>
      </c>
      <c r="D233" s="193" t="s">
        <v>180</v>
      </c>
      <c r="E233" s="194" t="s">
        <v>715</v>
      </c>
      <c r="F233" s="195" t="s">
        <v>716</v>
      </c>
      <c r="G233" s="196" t="s">
        <v>183</v>
      </c>
      <c r="H233" s="197">
        <v>48.539999999999999</v>
      </c>
      <c r="I233" s="198"/>
      <c r="J233" s="197">
        <f>ROUND(I233*H233,3)</f>
        <v>0</v>
      </c>
      <c r="K233" s="199"/>
      <c r="L233" s="36"/>
      <c r="M233" s="200" t="s">
        <v>1</v>
      </c>
      <c r="N233" s="201" t="s">
        <v>40</v>
      </c>
      <c r="O233" s="79"/>
      <c r="P233" s="202">
        <f>O233*H233</f>
        <v>0</v>
      </c>
      <c r="Q233" s="202">
        <v>0.1442</v>
      </c>
      <c r="R233" s="202">
        <f>Q233*H233</f>
        <v>6.9994679999999994</v>
      </c>
      <c r="S233" s="202">
        <v>0</v>
      </c>
      <c r="T233" s="203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04" t="s">
        <v>184</v>
      </c>
      <c r="AT233" s="204" t="s">
        <v>180</v>
      </c>
      <c r="AU233" s="204" t="s">
        <v>155</v>
      </c>
      <c r="AY233" s="16" t="s">
        <v>177</v>
      </c>
      <c r="BE233" s="205">
        <f>IF(N233="základná",J233,0)</f>
        <v>0</v>
      </c>
      <c r="BF233" s="205">
        <f>IF(N233="znížená",J233,0)</f>
        <v>0</v>
      </c>
      <c r="BG233" s="205">
        <f>IF(N233="zákl. prenesená",J233,0)</f>
        <v>0</v>
      </c>
      <c r="BH233" s="205">
        <f>IF(N233="zníž. prenesená",J233,0)</f>
        <v>0</v>
      </c>
      <c r="BI233" s="205">
        <f>IF(N233="nulová",J233,0)</f>
        <v>0</v>
      </c>
      <c r="BJ233" s="16" t="s">
        <v>155</v>
      </c>
      <c r="BK233" s="206">
        <f>ROUND(I233*H233,3)</f>
        <v>0</v>
      </c>
      <c r="BL233" s="16" t="s">
        <v>184</v>
      </c>
      <c r="BM233" s="204" t="s">
        <v>717</v>
      </c>
    </row>
    <row r="234" s="2" customFormat="1" ht="24.15" customHeight="1">
      <c r="A234" s="35"/>
      <c r="B234" s="157"/>
      <c r="C234" s="193" t="s">
        <v>718</v>
      </c>
      <c r="D234" s="193" t="s">
        <v>180</v>
      </c>
      <c r="E234" s="194" t="s">
        <v>719</v>
      </c>
      <c r="F234" s="195" t="s">
        <v>720</v>
      </c>
      <c r="G234" s="196" t="s">
        <v>258</v>
      </c>
      <c r="H234" s="197">
        <v>24</v>
      </c>
      <c r="I234" s="198"/>
      <c r="J234" s="197">
        <f>ROUND(I234*H234,3)</f>
        <v>0</v>
      </c>
      <c r="K234" s="199"/>
      <c r="L234" s="36"/>
      <c r="M234" s="200" t="s">
        <v>1</v>
      </c>
      <c r="N234" s="201" t="s">
        <v>40</v>
      </c>
      <c r="O234" s="79"/>
      <c r="P234" s="202">
        <f>O234*H234</f>
        <v>0</v>
      </c>
      <c r="Q234" s="202">
        <v>0.43841000000000002</v>
      </c>
      <c r="R234" s="202">
        <f>Q234*H234</f>
        <v>10.521840000000001</v>
      </c>
      <c r="S234" s="202">
        <v>0</v>
      </c>
      <c r="T234" s="203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04" t="s">
        <v>184</v>
      </c>
      <c r="AT234" s="204" t="s">
        <v>180</v>
      </c>
      <c r="AU234" s="204" t="s">
        <v>155</v>
      </c>
      <c r="AY234" s="16" t="s">
        <v>177</v>
      </c>
      <c r="BE234" s="205">
        <f>IF(N234="základná",J234,0)</f>
        <v>0</v>
      </c>
      <c r="BF234" s="205">
        <f>IF(N234="znížená",J234,0)</f>
        <v>0</v>
      </c>
      <c r="BG234" s="205">
        <f>IF(N234="zákl. prenesená",J234,0)</f>
        <v>0</v>
      </c>
      <c r="BH234" s="205">
        <f>IF(N234="zníž. prenesená",J234,0)</f>
        <v>0</v>
      </c>
      <c r="BI234" s="205">
        <f>IF(N234="nulová",J234,0)</f>
        <v>0</v>
      </c>
      <c r="BJ234" s="16" t="s">
        <v>155</v>
      </c>
      <c r="BK234" s="206">
        <f>ROUND(I234*H234,3)</f>
        <v>0</v>
      </c>
      <c r="BL234" s="16" t="s">
        <v>184</v>
      </c>
      <c r="BM234" s="204" t="s">
        <v>721</v>
      </c>
    </row>
    <row r="235" s="2" customFormat="1" ht="24.15" customHeight="1">
      <c r="A235" s="35"/>
      <c r="B235" s="157"/>
      <c r="C235" s="212" t="s">
        <v>722</v>
      </c>
      <c r="D235" s="212" t="s">
        <v>439</v>
      </c>
      <c r="E235" s="213" t="s">
        <v>723</v>
      </c>
      <c r="F235" s="214" t="s">
        <v>724</v>
      </c>
      <c r="G235" s="215" t="s">
        <v>258</v>
      </c>
      <c r="H235" s="216">
        <v>24</v>
      </c>
      <c r="I235" s="217"/>
      <c r="J235" s="216">
        <f>ROUND(I235*H235,3)</f>
        <v>0</v>
      </c>
      <c r="K235" s="218"/>
      <c r="L235" s="219"/>
      <c r="M235" s="220" t="s">
        <v>1</v>
      </c>
      <c r="N235" s="221" t="s">
        <v>40</v>
      </c>
      <c r="O235" s="79"/>
      <c r="P235" s="202">
        <f>O235*H235</f>
        <v>0</v>
      </c>
      <c r="Q235" s="202">
        <v>0.010999999999999999</v>
      </c>
      <c r="R235" s="202">
        <f>Q235*H235</f>
        <v>0.26400000000000001</v>
      </c>
      <c r="S235" s="202">
        <v>0</v>
      </c>
      <c r="T235" s="203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04" t="s">
        <v>209</v>
      </c>
      <c r="AT235" s="204" t="s">
        <v>439</v>
      </c>
      <c r="AU235" s="204" t="s">
        <v>155</v>
      </c>
      <c r="AY235" s="16" t="s">
        <v>177</v>
      </c>
      <c r="BE235" s="205">
        <f>IF(N235="základná",J235,0)</f>
        <v>0</v>
      </c>
      <c r="BF235" s="205">
        <f>IF(N235="znížená",J235,0)</f>
        <v>0</v>
      </c>
      <c r="BG235" s="205">
        <f>IF(N235="zákl. prenesená",J235,0)</f>
        <v>0</v>
      </c>
      <c r="BH235" s="205">
        <f>IF(N235="zníž. prenesená",J235,0)</f>
        <v>0</v>
      </c>
      <c r="BI235" s="205">
        <f>IF(N235="nulová",J235,0)</f>
        <v>0</v>
      </c>
      <c r="BJ235" s="16" t="s">
        <v>155</v>
      </c>
      <c r="BK235" s="206">
        <f>ROUND(I235*H235,3)</f>
        <v>0</v>
      </c>
      <c r="BL235" s="16" t="s">
        <v>184</v>
      </c>
      <c r="BM235" s="204" t="s">
        <v>725</v>
      </c>
    </row>
    <row r="236" s="12" customFormat="1" ht="22.8" customHeight="1">
      <c r="A236" s="12"/>
      <c r="B236" s="180"/>
      <c r="C236" s="12"/>
      <c r="D236" s="181" t="s">
        <v>73</v>
      </c>
      <c r="E236" s="191" t="s">
        <v>178</v>
      </c>
      <c r="F236" s="191" t="s">
        <v>726</v>
      </c>
      <c r="G236" s="12"/>
      <c r="H236" s="12"/>
      <c r="I236" s="183"/>
      <c r="J236" s="192">
        <f>BK236</f>
        <v>0</v>
      </c>
      <c r="K236" s="12"/>
      <c r="L236" s="180"/>
      <c r="M236" s="185"/>
      <c r="N236" s="186"/>
      <c r="O236" s="186"/>
      <c r="P236" s="187">
        <f>SUM(P237:P245)</f>
        <v>0</v>
      </c>
      <c r="Q236" s="186"/>
      <c r="R236" s="187">
        <f>SUM(R237:R245)</f>
        <v>132.6427831</v>
      </c>
      <c r="S236" s="186"/>
      <c r="T236" s="188">
        <f>SUM(T237:T245)</f>
        <v>0.048000000000000001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181" t="s">
        <v>82</v>
      </c>
      <c r="AT236" s="189" t="s">
        <v>73</v>
      </c>
      <c r="AU236" s="189" t="s">
        <v>82</v>
      </c>
      <c r="AY236" s="181" t="s">
        <v>177</v>
      </c>
      <c r="BK236" s="190">
        <f>SUM(BK237:BK245)</f>
        <v>0</v>
      </c>
    </row>
    <row r="237" s="2" customFormat="1" ht="16.5" customHeight="1">
      <c r="A237" s="35"/>
      <c r="B237" s="157"/>
      <c r="C237" s="193" t="s">
        <v>727</v>
      </c>
      <c r="D237" s="193" t="s">
        <v>180</v>
      </c>
      <c r="E237" s="194" t="s">
        <v>728</v>
      </c>
      <c r="F237" s="195" t="s">
        <v>729</v>
      </c>
      <c r="G237" s="196" t="s">
        <v>258</v>
      </c>
      <c r="H237" s="197">
        <v>846</v>
      </c>
      <c r="I237" s="198"/>
      <c r="J237" s="197">
        <f>ROUND(I237*H237,3)</f>
        <v>0</v>
      </c>
      <c r="K237" s="199"/>
      <c r="L237" s="36"/>
      <c r="M237" s="200" t="s">
        <v>1</v>
      </c>
      <c r="N237" s="201" t="s">
        <v>40</v>
      </c>
      <c r="O237" s="79"/>
      <c r="P237" s="202">
        <f>O237*H237</f>
        <v>0</v>
      </c>
      <c r="Q237" s="202">
        <v>0.00046999999999999999</v>
      </c>
      <c r="R237" s="202">
        <f>Q237*H237</f>
        <v>0.39761999999999997</v>
      </c>
      <c r="S237" s="202">
        <v>0</v>
      </c>
      <c r="T237" s="203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04" t="s">
        <v>184</v>
      </c>
      <c r="AT237" s="204" t="s">
        <v>180</v>
      </c>
      <c r="AU237" s="204" t="s">
        <v>155</v>
      </c>
      <c r="AY237" s="16" t="s">
        <v>177</v>
      </c>
      <c r="BE237" s="205">
        <f>IF(N237="základná",J237,0)</f>
        <v>0</v>
      </c>
      <c r="BF237" s="205">
        <f>IF(N237="znížená",J237,0)</f>
        <v>0</v>
      </c>
      <c r="BG237" s="205">
        <f>IF(N237="zákl. prenesená",J237,0)</f>
        <v>0</v>
      </c>
      <c r="BH237" s="205">
        <f>IF(N237="zníž. prenesená",J237,0)</f>
        <v>0</v>
      </c>
      <c r="BI237" s="205">
        <f>IF(N237="nulová",J237,0)</f>
        <v>0</v>
      </c>
      <c r="BJ237" s="16" t="s">
        <v>155</v>
      </c>
      <c r="BK237" s="206">
        <f>ROUND(I237*H237,3)</f>
        <v>0</v>
      </c>
      <c r="BL237" s="16" t="s">
        <v>184</v>
      </c>
      <c r="BM237" s="204" t="s">
        <v>730</v>
      </c>
    </row>
    <row r="238" s="2" customFormat="1" ht="16.5" customHeight="1">
      <c r="A238" s="35"/>
      <c r="B238" s="157"/>
      <c r="C238" s="212" t="s">
        <v>731</v>
      </c>
      <c r="D238" s="212" t="s">
        <v>439</v>
      </c>
      <c r="E238" s="213" t="s">
        <v>732</v>
      </c>
      <c r="F238" s="214" t="s">
        <v>733</v>
      </c>
      <c r="G238" s="215" t="s">
        <v>258</v>
      </c>
      <c r="H238" s="216">
        <v>846</v>
      </c>
      <c r="I238" s="217"/>
      <c r="J238" s="216">
        <f>ROUND(I238*H238,3)</f>
        <v>0</v>
      </c>
      <c r="K238" s="218"/>
      <c r="L238" s="219"/>
      <c r="M238" s="220" t="s">
        <v>1</v>
      </c>
      <c r="N238" s="221" t="s">
        <v>40</v>
      </c>
      <c r="O238" s="79"/>
      <c r="P238" s="202">
        <f>O238*H238</f>
        <v>0</v>
      </c>
      <c r="Q238" s="202">
        <v>0.044999999999999998</v>
      </c>
      <c r="R238" s="202">
        <f>Q238*H238</f>
        <v>38.07</v>
      </c>
      <c r="S238" s="202">
        <v>0</v>
      </c>
      <c r="T238" s="203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04" t="s">
        <v>209</v>
      </c>
      <c r="AT238" s="204" t="s">
        <v>439</v>
      </c>
      <c r="AU238" s="204" t="s">
        <v>155</v>
      </c>
      <c r="AY238" s="16" t="s">
        <v>177</v>
      </c>
      <c r="BE238" s="205">
        <f>IF(N238="základná",J238,0)</f>
        <v>0</v>
      </c>
      <c r="BF238" s="205">
        <f>IF(N238="znížená",J238,0)</f>
        <v>0</v>
      </c>
      <c r="BG238" s="205">
        <f>IF(N238="zákl. prenesená",J238,0)</f>
        <v>0</v>
      </c>
      <c r="BH238" s="205">
        <f>IF(N238="zníž. prenesená",J238,0)</f>
        <v>0</v>
      </c>
      <c r="BI238" s="205">
        <f>IF(N238="nulová",J238,0)</f>
        <v>0</v>
      </c>
      <c r="BJ238" s="16" t="s">
        <v>155</v>
      </c>
      <c r="BK238" s="206">
        <f>ROUND(I238*H238,3)</f>
        <v>0</v>
      </c>
      <c r="BL238" s="16" t="s">
        <v>184</v>
      </c>
      <c r="BM238" s="204" t="s">
        <v>734</v>
      </c>
    </row>
    <row r="239" s="2" customFormat="1" ht="33" customHeight="1">
      <c r="A239" s="35"/>
      <c r="B239" s="157"/>
      <c r="C239" s="193" t="s">
        <v>735</v>
      </c>
      <c r="D239" s="193" t="s">
        <v>180</v>
      </c>
      <c r="E239" s="194" t="s">
        <v>736</v>
      </c>
      <c r="F239" s="195" t="s">
        <v>737</v>
      </c>
      <c r="G239" s="196" t="s">
        <v>183</v>
      </c>
      <c r="H239" s="197">
        <v>1828.8050000000001</v>
      </c>
      <c r="I239" s="198"/>
      <c r="J239" s="197">
        <f>ROUND(I239*H239,3)</f>
        <v>0</v>
      </c>
      <c r="K239" s="199"/>
      <c r="L239" s="36"/>
      <c r="M239" s="200" t="s">
        <v>1</v>
      </c>
      <c r="N239" s="201" t="s">
        <v>40</v>
      </c>
      <c r="O239" s="79"/>
      <c r="P239" s="202">
        <f>O239*H239</f>
        <v>0</v>
      </c>
      <c r="Q239" s="202">
        <v>0.02572</v>
      </c>
      <c r="R239" s="202">
        <f>Q239*H239</f>
        <v>47.036864600000001</v>
      </c>
      <c r="S239" s="202">
        <v>0</v>
      </c>
      <c r="T239" s="203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04" t="s">
        <v>184</v>
      </c>
      <c r="AT239" s="204" t="s">
        <v>180</v>
      </c>
      <c r="AU239" s="204" t="s">
        <v>155</v>
      </c>
      <c r="AY239" s="16" t="s">
        <v>177</v>
      </c>
      <c r="BE239" s="205">
        <f>IF(N239="základná",J239,0)</f>
        <v>0</v>
      </c>
      <c r="BF239" s="205">
        <f>IF(N239="znížená",J239,0)</f>
        <v>0</v>
      </c>
      <c r="BG239" s="205">
        <f>IF(N239="zákl. prenesená",J239,0)</f>
        <v>0</v>
      </c>
      <c r="BH239" s="205">
        <f>IF(N239="zníž. prenesená",J239,0)</f>
        <v>0</v>
      </c>
      <c r="BI239" s="205">
        <f>IF(N239="nulová",J239,0)</f>
        <v>0</v>
      </c>
      <c r="BJ239" s="16" t="s">
        <v>155</v>
      </c>
      <c r="BK239" s="206">
        <f>ROUND(I239*H239,3)</f>
        <v>0</v>
      </c>
      <c r="BL239" s="16" t="s">
        <v>184</v>
      </c>
      <c r="BM239" s="204" t="s">
        <v>738</v>
      </c>
    </row>
    <row r="240" s="2" customFormat="1" ht="44.25" customHeight="1">
      <c r="A240" s="35"/>
      <c r="B240" s="157"/>
      <c r="C240" s="193" t="s">
        <v>739</v>
      </c>
      <c r="D240" s="193" t="s">
        <v>180</v>
      </c>
      <c r="E240" s="194" t="s">
        <v>740</v>
      </c>
      <c r="F240" s="195" t="s">
        <v>741</v>
      </c>
      <c r="G240" s="196" t="s">
        <v>183</v>
      </c>
      <c r="H240" s="197">
        <v>3657.6100000000001</v>
      </c>
      <c r="I240" s="198"/>
      <c r="J240" s="197">
        <f>ROUND(I240*H240,3)</f>
        <v>0</v>
      </c>
      <c r="K240" s="199"/>
      <c r="L240" s="36"/>
      <c r="M240" s="200" t="s">
        <v>1</v>
      </c>
      <c r="N240" s="201" t="s">
        <v>40</v>
      </c>
      <c r="O240" s="79"/>
      <c r="P240" s="202">
        <f>O240*H240</f>
        <v>0</v>
      </c>
      <c r="Q240" s="202">
        <v>0</v>
      </c>
      <c r="R240" s="202">
        <f>Q240*H240</f>
        <v>0</v>
      </c>
      <c r="S240" s="202">
        <v>0</v>
      </c>
      <c r="T240" s="203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04" t="s">
        <v>184</v>
      </c>
      <c r="AT240" s="204" t="s">
        <v>180</v>
      </c>
      <c r="AU240" s="204" t="s">
        <v>155</v>
      </c>
      <c r="AY240" s="16" t="s">
        <v>177</v>
      </c>
      <c r="BE240" s="205">
        <f>IF(N240="základná",J240,0)</f>
        <v>0</v>
      </c>
      <c r="BF240" s="205">
        <f>IF(N240="znížená",J240,0)</f>
        <v>0</v>
      </c>
      <c r="BG240" s="205">
        <f>IF(N240="zákl. prenesená",J240,0)</f>
        <v>0</v>
      </c>
      <c r="BH240" s="205">
        <f>IF(N240="zníž. prenesená",J240,0)</f>
        <v>0</v>
      </c>
      <c r="BI240" s="205">
        <f>IF(N240="nulová",J240,0)</f>
        <v>0</v>
      </c>
      <c r="BJ240" s="16" t="s">
        <v>155</v>
      </c>
      <c r="BK240" s="206">
        <f>ROUND(I240*H240,3)</f>
        <v>0</v>
      </c>
      <c r="BL240" s="16" t="s">
        <v>184</v>
      </c>
      <c r="BM240" s="204" t="s">
        <v>742</v>
      </c>
    </row>
    <row r="241" s="2" customFormat="1" ht="33" customHeight="1">
      <c r="A241" s="35"/>
      <c r="B241" s="157"/>
      <c r="C241" s="193" t="s">
        <v>743</v>
      </c>
      <c r="D241" s="193" t="s">
        <v>180</v>
      </c>
      <c r="E241" s="194" t="s">
        <v>744</v>
      </c>
      <c r="F241" s="195" t="s">
        <v>745</v>
      </c>
      <c r="G241" s="196" t="s">
        <v>183</v>
      </c>
      <c r="H241" s="197">
        <v>1828.8050000000001</v>
      </c>
      <c r="I241" s="198"/>
      <c r="J241" s="197">
        <f>ROUND(I241*H241,3)</f>
        <v>0</v>
      </c>
      <c r="K241" s="199"/>
      <c r="L241" s="36"/>
      <c r="M241" s="200" t="s">
        <v>1</v>
      </c>
      <c r="N241" s="201" t="s">
        <v>40</v>
      </c>
      <c r="O241" s="79"/>
      <c r="P241" s="202">
        <f>O241*H241</f>
        <v>0</v>
      </c>
      <c r="Q241" s="202">
        <v>0.02572</v>
      </c>
      <c r="R241" s="202">
        <f>Q241*H241</f>
        <v>47.036864600000001</v>
      </c>
      <c r="S241" s="202">
        <v>0</v>
      </c>
      <c r="T241" s="203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04" t="s">
        <v>184</v>
      </c>
      <c r="AT241" s="204" t="s">
        <v>180</v>
      </c>
      <c r="AU241" s="204" t="s">
        <v>155</v>
      </c>
      <c r="AY241" s="16" t="s">
        <v>177</v>
      </c>
      <c r="BE241" s="205">
        <f>IF(N241="základná",J241,0)</f>
        <v>0</v>
      </c>
      <c r="BF241" s="205">
        <f>IF(N241="znížená",J241,0)</f>
        <v>0</v>
      </c>
      <c r="BG241" s="205">
        <f>IF(N241="zákl. prenesená",J241,0)</f>
        <v>0</v>
      </c>
      <c r="BH241" s="205">
        <f>IF(N241="zníž. prenesená",J241,0)</f>
        <v>0</v>
      </c>
      <c r="BI241" s="205">
        <f>IF(N241="nulová",J241,0)</f>
        <v>0</v>
      </c>
      <c r="BJ241" s="16" t="s">
        <v>155</v>
      </c>
      <c r="BK241" s="206">
        <f>ROUND(I241*H241,3)</f>
        <v>0</v>
      </c>
      <c r="BL241" s="16" t="s">
        <v>184</v>
      </c>
      <c r="BM241" s="204" t="s">
        <v>746</v>
      </c>
    </row>
    <row r="242" s="2" customFormat="1" ht="37.8" customHeight="1">
      <c r="A242" s="35"/>
      <c r="B242" s="157"/>
      <c r="C242" s="193" t="s">
        <v>747</v>
      </c>
      <c r="D242" s="193" t="s">
        <v>180</v>
      </c>
      <c r="E242" s="194" t="s">
        <v>748</v>
      </c>
      <c r="F242" s="195" t="s">
        <v>749</v>
      </c>
      <c r="G242" s="196" t="s">
        <v>750</v>
      </c>
      <c r="H242" s="197">
        <v>112</v>
      </c>
      <c r="I242" s="198"/>
      <c r="J242" s="197">
        <f>ROUND(I242*H242,3)</f>
        <v>0</v>
      </c>
      <c r="K242" s="199"/>
      <c r="L242" s="36"/>
      <c r="M242" s="200" t="s">
        <v>1</v>
      </c>
      <c r="N242" s="201" t="s">
        <v>40</v>
      </c>
      <c r="O242" s="79"/>
      <c r="P242" s="202">
        <f>O242*H242</f>
        <v>0</v>
      </c>
      <c r="Q242" s="202">
        <v>0</v>
      </c>
      <c r="R242" s="202">
        <f>Q242*H242</f>
        <v>0</v>
      </c>
      <c r="S242" s="202">
        <v>0</v>
      </c>
      <c r="T242" s="203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04" t="s">
        <v>184</v>
      </c>
      <c r="AT242" s="204" t="s">
        <v>180</v>
      </c>
      <c r="AU242" s="204" t="s">
        <v>155</v>
      </c>
      <c r="AY242" s="16" t="s">
        <v>177</v>
      </c>
      <c r="BE242" s="205">
        <f>IF(N242="základná",J242,0)</f>
        <v>0</v>
      </c>
      <c r="BF242" s="205">
        <f>IF(N242="znížená",J242,0)</f>
        <v>0</v>
      </c>
      <c r="BG242" s="205">
        <f>IF(N242="zákl. prenesená",J242,0)</f>
        <v>0</v>
      </c>
      <c r="BH242" s="205">
        <f>IF(N242="zníž. prenesená",J242,0)</f>
        <v>0</v>
      </c>
      <c r="BI242" s="205">
        <f>IF(N242="nulová",J242,0)</f>
        <v>0</v>
      </c>
      <c r="BJ242" s="16" t="s">
        <v>155</v>
      </c>
      <c r="BK242" s="206">
        <f>ROUND(I242*H242,3)</f>
        <v>0</v>
      </c>
      <c r="BL242" s="16" t="s">
        <v>184</v>
      </c>
      <c r="BM242" s="204" t="s">
        <v>751</v>
      </c>
    </row>
    <row r="243" s="2" customFormat="1" ht="16.5" customHeight="1">
      <c r="A243" s="35"/>
      <c r="B243" s="157"/>
      <c r="C243" s="193" t="s">
        <v>752</v>
      </c>
      <c r="D243" s="193" t="s">
        <v>180</v>
      </c>
      <c r="E243" s="194" t="s">
        <v>186</v>
      </c>
      <c r="F243" s="195" t="s">
        <v>187</v>
      </c>
      <c r="G243" s="196" t="s">
        <v>183</v>
      </c>
      <c r="H243" s="197">
        <v>1788.5699999999999</v>
      </c>
      <c r="I243" s="198"/>
      <c r="J243" s="197">
        <f>ROUND(I243*H243,3)</f>
        <v>0</v>
      </c>
      <c r="K243" s="199"/>
      <c r="L243" s="36"/>
      <c r="M243" s="200" t="s">
        <v>1</v>
      </c>
      <c r="N243" s="201" t="s">
        <v>40</v>
      </c>
      <c r="O243" s="79"/>
      <c r="P243" s="202">
        <f>O243*H243</f>
        <v>0</v>
      </c>
      <c r="Q243" s="202">
        <v>5.0000000000000002E-05</v>
      </c>
      <c r="R243" s="202">
        <f>Q243*H243</f>
        <v>0.089428500000000008</v>
      </c>
      <c r="S243" s="202">
        <v>0</v>
      </c>
      <c r="T243" s="203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04" t="s">
        <v>184</v>
      </c>
      <c r="AT243" s="204" t="s">
        <v>180</v>
      </c>
      <c r="AU243" s="204" t="s">
        <v>155</v>
      </c>
      <c r="AY243" s="16" t="s">
        <v>177</v>
      </c>
      <c r="BE243" s="205">
        <f>IF(N243="základná",J243,0)</f>
        <v>0</v>
      </c>
      <c r="BF243" s="205">
        <f>IF(N243="znížená",J243,0)</f>
        <v>0</v>
      </c>
      <c r="BG243" s="205">
        <f>IF(N243="zákl. prenesená",J243,0)</f>
        <v>0</v>
      </c>
      <c r="BH243" s="205">
        <f>IF(N243="zníž. prenesená",J243,0)</f>
        <v>0</v>
      </c>
      <c r="BI243" s="205">
        <f>IF(N243="nulová",J243,0)</f>
        <v>0</v>
      </c>
      <c r="BJ243" s="16" t="s">
        <v>155</v>
      </c>
      <c r="BK243" s="206">
        <f>ROUND(I243*H243,3)</f>
        <v>0</v>
      </c>
      <c r="BL243" s="16" t="s">
        <v>184</v>
      </c>
      <c r="BM243" s="204" t="s">
        <v>753</v>
      </c>
    </row>
    <row r="244" s="2" customFormat="1" ht="24.15" customHeight="1">
      <c r="A244" s="35"/>
      <c r="B244" s="157"/>
      <c r="C244" s="193" t="s">
        <v>754</v>
      </c>
      <c r="D244" s="193" t="s">
        <v>180</v>
      </c>
      <c r="E244" s="194" t="s">
        <v>755</v>
      </c>
      <c r="F244" s="195" t="s">
        <v>756</v>
      </c>
      <c r="G244" s="196" t="s">
        <v>253</v>
      </c>
      <c r="H244" s="197">
        <v>400.18000000000001</v>
      </c>
      <c r="I244" s="198"/>
      <c r="J244" s="197">
        <f>ROUND(I244*H244,3)</f>
        <v>0</v>
      </c>
      <c r="K244" s="199"/>
      <c r="L244" s="36"/>
      <c r="M244" s="200" t="s">
        <v>1</v>
      </c>
      <c r="N244" s="201" t="s">
        <v>40</v>
      </c>
      <c r="O244" s="79"/>
      <c r="P244" s="202">
        <f>O244*H244</f>
        <v>0</v>
      </c>
      <c r="Q244" s="202">
        <v>3.0000000000000001E-05</v>
      </c>
      <c r="R244" s="202">
        <f>Q244*H244</f>
        <v>0.012005400000000001</v>
      </c>
      <c r="S244" s="202">
        <v>0</v>
      </c>
      <c r="T244" s="203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04" t="s">
        <v>184</v>
      </c>
      <c r="AT244" s="204" t="s">
        <v>180</v>
      </c>
      <c r="AU244" s="204" t="s">
        <v>155</v>
      </c>
      <c r="AY244" s="16" t="s">
        <v>177</v>
      </c>
      <c r="BE244" s="205">
        <f>IF(N244="základná",J244,0)</f>
        <v>0</v>
      </c>
      <c r="BF244" s="205">
        <f>IF(N244="znížená",J244,0)</f>
        <v>0</v>
      </c>
      <c r="BG244" s="205">
        <f>IF(N244="zákl. prenesená",J244,0)</f>
        <v>0</v>
      </c>
      <c r="BH244" s="205">
        <f>IF(N244="zníž. prenesená",J244,0)</f>
        <v>0</v>
      </c>
      <c r="BI244" s="205">
        <f>IF(N244="nulová",J244,0)</f>
        <v>0</v>
      </c>
      <c r="BJ244" s="16" t="s">
        <v>155</v>
      </c>
      <c r="BK244" s="206">
        <f>ROUND(I244*H244,3)</f>
        <v>0</v>
      </c>
      <c r="BL244" s="16" t="s">
        <v>184</v>
      </c>
      <c r="BM244" s="204" t="s">
        <v>757</v>
      </c>
    </row>
    <row r="245" s="2" customFormat="1" ht="24.15" customHeight="1">
      <c r="A245" s="35"/>
      <c r="B245" s="157"/>
      <c r="C245" s="193" t="s">
        <v>758</v>
      </c>
      <c r="D245" s="193" t="s">
        <v>180</v>
      </c>
      <c r="E245" s="194" t="s">
        <v>759</v>
      </c>
      <c r="F245" s="195" t="s">
        <v>760</v>
      </c>
      <c r="G245" s="196" t="s">
        <v>258</v>
      </c>
      <c r="H245" s="197">
        <v>2</v>
      </c>
      <c r="I245" s="198"/>
      <c r="J245" s="197">
        <f>ROUND(I245*H245,3)</f>
        <v>0</v>
      </c>
      <c r="K245" s="199"/>
      <c r="L245" s="36"/>
      <c r="M245" s="200" t="s">
        <v>1</v>
      </c>
      <c r="N245" s="201" t="s">
        <v>40</v>
      </c>
      <c r="O245" s="79"/>
      <c r="P245" s="202">
        <f>O245*H245</f>
        <v>0</v>
      </c>
      <c r="Q245" s="202">
        <v>0</v>
      </c>
      <c r="R245" s="202">
        <f>Q245*H245</f>
        <v>0</v>
      </c>
      <c r="S245" s="202">
        <v>0.024</v>
      </c>
      <c r="T245" s="203">
        <f>S245*H245</f>
        <v>0.048000000000000001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4" t="s">
        <v>184</v>
      </c>
      <c r="AT245" s="204" t="s">
        <v>180</v>
      </c>
      <c r="AU245" s="204" t="s">
        <v>155</v>
      </c>
      <c r="AY245" s="16" t="s">
        <v>177</v>
      </c>
      <c r="BE245" s="205">
        <f>IF(N245="základná",J245,0)</f>
        <v>0</v>
      </c>
      <c r="BF245" s="205">
        <f>IF(N245="znížená",J245,0)</f>
        <v>0</v>
      </c>
      <c r="BG245" s="205">
        <f>IF(N245="zákl. prenesená",J245,0)</f>
        <v>0</v>
      </c>
      <c r="BH245" s="205">
        <f>IF(N245="zníž. prenesená",J245,0)</f>
        <v>0</v>
      </c>
      <c r="BI245" s="205">
        <f>IF(N245="nulová",J245,0)</f>
        <v>0</v>
      </c>
      <c r="BJ245" s="16" t="s">
        <v>155</v>
      </c>
      <c r="BK245" s="206">
        <f>ROUND(I245*H245,3)</f>
        <v>0</v>
      </c>
      <c r="BL245" s="16" t="s">
        <v>184</v>
      </c>
      <c r="BM245" s="204" t="s">
        <v>761</v>
      </c>
    </row>
    <row r="246" s="12" customFormat="1" ht="22.8" customHeight="1">
      <c r="A246" s="12"/>
      <c r="B246" s="180"/>
      <c r="C246" s="12"/>
      <c r="D246" s="181" t="s">
        <v>73</v>
      </c>
      <c r="E246" s="191" t="s">
        <v>762</v>
      </c>
      <c r="F246" s="191" t="s">
        <v>763</v>
      </c>
      <c r="G246" s="12"/>
      <c r="H246" s="12"/>
      <c r="I246" s="183"/>
      <c r="J246" s="192">
        <f>BK246</f>
        <v>0</v>
      </c>
      <c r="K246" s="12"/>
      <c r="L246" s="180"/>
      <c r="M246" s="185"/>
      <c r="N246" s="186"/>
      <c r="O246" s="186"/>
      <c r="P246" s="187">
        <f>P247</f>
        <v>0</v>
      </c>
      <c r="Q246" s="186"/>
      <c r="R246" s="187">
        <f>R247</f>
        <v>0</v>
      </c>
      <c r="S246" s="186"/>
      <c r="T246" s="188">
        <f>T247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181" t="s">
        <v>82</v>
      </c>
      <c r="AT246" s="189" t="s">
        <v>73</v>
      </c>
      <c r="AU246" s="189" t="s">
        <v>82</v>
      </c>
      <c r="AY246" s="181" t="s">
        <v>177</v>
      </c>
      <c r="BK246" s="190">
        <f>BK247</f>
        <v>0</v>
      </c>
    </row>
    <row r="247" s="2" customFormat="1" ht="24.15" customHeight="1">
      <c r="A247" s="35"/>
      <c r="B247" s="157"/>
      <c r="C247" s="193" t="s">
        <v>764</v>
      </c>
      <c r="D247" s="193" t="s">
        <v>180</v>
      </c>
      <c r="E247" s="194" t="s">
        <v>765</v>
      </c>
      <c r="F247" s="195" t="s">
        <v>766</v>
      </c>
      <c r="G247" s="196" t="s">
        <v>283</v>
      </c>
      <c r="H247" s="197">
        <v>2612.8519999999999</v>
      </c>
      <c r="I247" s="198"/>
      <c r="J247" s="197">
        <f>ROUND(I247*H247,3)</f>
        <v>0</v>
      </c>
      <c r="K247" s="199"/>
      <c r="L247" s="36"/>
      <c r="M247" s="200" t="s">
        <v>1</v>
      </c>
      <c r="N247" s="201" t="s">
        <v>40</v>
      </c>
      <c r="O247" s="79"/>
      <c r="P247" s="202">
        <f>O247*H247</f>
        <v>0</v>
      </c>
      <c r="Q247" s="202">
        <v>0</v>
      </c>
      <c r="R247" s="202">
        <f>Q247*H247</f>
        <v>0</v>
      </c>
      <c r="S247" s="202">
        <v>0</v>
      </c>
      <c r="T247" s="203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04" t="s">
        <v>184</v>
      </c>
      <c r="AT247" s="204" t="s">
        <v>180</v>
      </c>
      <c r="AU247" s="204" t="s">
        <v>155</v>
      </c>
      <c r="AY247" s="16" t="s">
        <v>177</v>
      </c>
      <c r="BE247" s="205">
        <f>IF(N247="základná",J247,0)</f>
        <v>0</v>
      </c>
      <c r="BF247" s="205">
        <f>IF(N247="znížená",J247,0)</f>
        <v>0</v>
      </c>
      <c r="BG247" s="205">
        <f>IF(N247="zákl. prenesená",J247,0)</f>
        <v>0</v>
      </c>
      <c r="BH247" s="205">
        <f>IF(N247="zníž. prenesená",J247,0)</f>
        <v>0</v>
      </c>
      <c r="BI247" s="205">
        <f>IF(N247="nulová",J247,0)</f>
        <v>0</v>
      </c>
      <c r="BJ247" s="16" t="s">
        <v>155</v>
      </c>
      <c r="BK247" s="206">
        <f>ROUND(I247*H247,3)</f>
        <v>0</v>
      </c>
      <c r="BL247" s="16" t="s">
        <v>184</v>
      </c>
      <c r="BM247" s="204" t="s">
        <v>767</v>
      </c>
    </row>
    <row r="248" s="12" customFormat="1" ht="25.92" customHeight="1">
      <c r="A248" s="12"/>
      <c r="B248" s="180"/>
      <c r="C248" s="12"/>
      <c r="D248" s="181" t="s">
        <v>73</v>
      </c>
      <c r="E248" s="182" t="s">
        <v>305</v>
      </c>
      <c r="F248" s="182" t="s">
        <v>768</v>
      </c>
      <c r="G248" s="12"/>
      <c r="H248" s="12"/>
      <c r="I248" s="183"/>
      <c r="J248" s="184">
        <f>BK248</f>
        <v>0</v>
      </c>
      <c r="K248" s="12"/>
      <c r="L248" s="180"/>
      <c r="M248" s="185"/>
      <c r="N248" s="186"/>
      <c r="O248" s="186"/>
      <c r="P248" s="187">
        <f>P249+P261+P273+P276+P289+P299+P306+P343+P363+P367+P371+P378+P382+P386+P389</f>
        <v>0</v>
      </c>
      <c r="Q248" s="186"/>
      <c r="R248" s="187">
        <f>R249+R261+R273+R276+R289+R299+R306+R343+R363+R367+R371+R378+R382+R386+R389</f>
        <v>196.77182515999999</v>
      </c>
      <c r="S248" s="186"/>
      <c r="T248" s="188">
        <f>T249+T261+T273+T276+T289+T299+T306+T343+T363+T367+T371+T378+T382+T386+T389</f>
        <v>0.227273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181" t="s">
        <v>155</v>
      </c>
      <c r="AT248" s="189" t="s">
        <v>73</v>
      </c>
      <c r="AU248" s="189" t="s">
        <v>74</v>
      </c>
      <c r="AY248" s="181" t="s">
        <v>177</v>
      </c>
      <c r="BK248" s="190">
        <f>BK249+BK261+BK273+BK276+BK289+BK299+BK306+BK343+BK363+BK367+BK371+BK378+BK382+BK386+BK389</f>
        <v>0</v>
      </c>
    </row>
    <row r="249" s="12" customFormat="1" ht="22.8" customHeight="1">
      <c r="A249" s="12"/>
      <c r="B249" s="180"/>
      <c r="C249" s="12"/>
      <c r="D249" s="181" t="s">
        <v>73</v>
      </c>
      <c r="E249" s="191" t="s">
        <v>769</v>
      </c>
      <c r="F249" s="191" t="s">
        <v>770</v>
      </c>
      <c r="G249" s="12"/>
      <c r="H249" s="12"/>
      <c r="I249" s="183"/>
      <c r="J249" s="192">
        <f>BK249</f>
        <v>0</v>
      </c>
      <c r="K249" s="12"/>
      <c r="L249" s="180"/>
      <c r="M249" s="185"/>
      <c r="N249" s="186"/>
      <c r="O249" s="186"/>
      <c r="P249" s="187">
        <f>SUM(P250:P260)</f>
        <v>0</v>
      </c>
      <c r="Q249" s="186"/>
      <c r="R249" s="187">
        <f>SUM(R250:R260)</f>
        <v>12.119692199999998</v>
      </c>
      <c r="S249" s="186"/>
      <c r="T249" s="188">
        <f>SUM(T250:T260)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181" t="s">
        <v>155</v>
      </c>
      <c r="AT249" s="189" t="s">
        <v>73</v>
      </c>
      <c r="AU249" s="189" t="s">
        <v>82</v>
      </c>
      <c r="AY249" s="181" t="s">
        <v>177</v>
      </c>
      <c r="BK249" s="190">
        <f>SUM(BK250:BK260)</f>
        <v>0</v>
      </c>
    </row>
    <row r="250" s="2" customFormat="1" ht="24.15" customHeight="1">
      <c r="A250" s="35"/>
      <c r="B250" s="157"/>
      <c r="C250" s="193" t="s">
        <v>771</v>
      </c>
      <c r="D250" s="193" t="s">
        <v>180</v>
      </c>
      <c r="E250" s="194" t="s">
        <v>772</v>
      </c>
      <c r="F250" s="195" t="s">
        <v>773</v>
      </c>
      <c r="G250" s="196" t="s">
        <v>183</v>
      </c>
      <c r="H250" s="197">
        <v>1013.9400000000001</v>
      </c>
      <c r="I250" s="198"/>
      <c r="J250" s="197">
        <f>ROUND(I250*H250,3)</f>
        <v>0</v>
      </c>
      <c r="K250" s="199"/>
      <c r="L250" s="36"/>
      <c r="M250" s="200" t="s">
        <v>1</v>
      </c>
      <c r="N250" s="201" t="s">
        <v>40</v>
      </c>
      <c r="O250" s="79"/>
      <c r="P250" s="202">
        <f>O250*H250</f>
        <v>0</v>
      </c>
      <c r="Q250" s="202">
        <v>0</v>
      </c>
      <c r="R250" s="202">
        <f>Q250*H250</f>
        <v>0</v>
      </c>
      <c r="S250" s="202">
        <v>0</v>
      </c>
      <c r="T250" s="203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04" t="s">
        <v>235</v>
      </c>
      <c r="AT250" s="204" t="s">
        <v>180</v>
      </c>
      <c r="AU250" s="204" t="s">
        <v>155</v>
      </c>
      <c r="AY250" s="16" t="s">
        <v>177</v>
      </c>
      <c r="BE250" s="205">
        <f>IF(N250="základná",J250,0)</f>
        <v>0</v>
      </c>
      <c r="BF250" s="205">
        <f>IF(N250="znížená",J250,0)</f>
        <v>0</v>
      </c>
      <c r="BG250" s="205">
        <f>IF(N250="zákl. prenesená",J250,0)</f>
        <v>0</v>
      </c>
      <c r="BH250" s="205">
        <f>IF(N250="zníž. prenesená",J250,0)</f>
        <v>0</v>
      </c>
      <c r="BI250" s="205">
        <f>IF(N250="nulová",J250,0)</f>
        <v>0</v>
      </c>
      <c r="BJ250" s="16" t="s">
        <v>155</v>
      </c>
      <c r="BK250" s="206">
        <f>ROUND(I250*H250,3)</f>
        <v>0</v>
      </c>
      <c r="BL250" s="16" t="s">
        <v>235</v>
      </c>
      <c r="BM250" s="204" t="s">
        <v>774</v>
      </c>
    </row>
    <row r="251" s="2" customFormat="1" ht="16.5" customHeight="1">
      <c r="A251" s="35"/>
      <c r="B251" s="157"/>
      <c r="C251" s="212" t="s">
        <v>775</v>
      </c>
      <c r="D251" s="212" t="s">
        <v>439</v>
      </c>
      <c r="E251" s="213" t="s">
        <v>776</v>
      </c>
      <c r="F251" s="214" t="s">
        <v>777</v>
      </c>
      <c r="G251" s="215" t="s">
        <v>283</v>
      </c>
      <c r="H251" s="216">
        <v>0.30399999999999999</v>
      </c>
      <c r="I251" s="217"/>
      <c r="J251" s="216">
        <f>ROUND(I251*H251,3)</f>
        <v>0</v>
      </c>
      <c r="K251" s="218"/>
      <c r="L251" s="219"/>
      <c r="M251" s="220" t="s">
        <v>1</v>
      </c>
      <c r="N251" s="221" t="s">
        <v>40</v>
      </c>
      <c r="O251" s="79"/>
      <c r="P251" s="202">
        <f>O251*H251</f>
        <v>0</v>
      </c>
      <c r="Q251" s="202">
        <v>1</v>
      </c>
      <c r="R251" s="202">
        <f>Q251*H251</f>
        <v>0.30399999999999999</v>
      </c>
      <c r="S251" s="202">
        <v>0</v>
      </c>
      <c r="T251" s="203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04" t="s">
        <v>301</v>
      </c>
      <c r="AT251" s="204" t="s">
        <v>439</v>
      </c>
      <c r="AU251" s="204" t="s">
        <v>155</v>
      </c>
      <c r="AY251" s="16" t="s">
        <v>177</v>
      </c>
      <c r="BE251" s="205">
        <f>IF(N251="základná",J251,0)</f>
        <v>0</v>
      </c>
      <c r="BF251" s="205">
        <f>IF(N251="znížená",J251,0)</f>
        <v>0</v>
      </c>
      <c r="BG251" s="205">
        <f>IF(N251="zákl. prenesená",J251,0)</f>
        <v>0</v>
      </c>
      <c r="BH251" s="205">
        <f>IF(N251="zníž. prenesená",J251,0)</f>
        <v>0</v>
      </c>
      <c r="BI251" s="205">
        <f>IF(N251="nulová",J251,0)</f>
        <v>0</v>
      </c>
      <c r="BJ251" s="16" t="s">
        <v>155</v>
      </c>
      <c r="BK251" s="206">
        <f>ROUND(I251*H251,3)</f>
        <v>0</v>
      </c>
      <c r="BL251" s="16" t="s">
        <v>235</v>
      </c>
      <c r="BM251" s="204" t="s">
        <v>778</v>
      </c>
    </row>
    <row r="252" s="2" customFormat="1" ht="24.15" customHeight="1">
      <c r="A252" s="35"/>
      <c r="B252" s="157"/>
      <c r="C252" s="193" t="s">
        <v>779</v>
      </c>
      <c r="D252" s="193" t="s">
        <v>180</v>
      </c>
      <c r="E252" s="194" t="s">
        <v>780</v>
      </c>
      <c r="F252" s="195" t="s">
        <v>781</v>
      </c>
      <c r="G252" s="196" t="s">
        <v>183</v>
      </c>
      <c r="H252" s="197">
        <v>2027.8800000000001</v>
      </c>
      <c r="I252" s="198"/>
      <c r="J252" s="197">
        <f>ROUND(I252*H252,3)</f>
        <v>0</v>
      </c>
      <c r="K252" s="199"/>
      <c r="L252" s="36"/>
      <c r="M252" s="200" t="s">
        <v>1</v>
      </c>
      <c r="N252" s="201" t="s">
        <v>40</v>
      </c>
      <c r="O252" s="79"/>
      <c r="P252" s="202">
        <f>O252*H252</f>
        <v>0</v>
      </c>
      <c r="Q252" s="202">
        <v>0.00054000000000000001</v>
      </c>
      <c r="R252" s="202">
        <f>Q252*H252</f>
        <v>1.0950552</v>
      </c>
      <c r="S252" s="202">
        <v>0</v>
      </c>
      <c r="T252" s="203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04" t="s">
        <v>235</v>
      </c>
      <c r="AT252" s="204" t="s">
        <v>180</v>
      </c>
      <c r="AU252" s="204" t="s">
        <v>155</v>
      </c>
      <c r="AY252" s="16" t="s">
        <v>177</v>
      </c>
      <c r="BE252" s="205">
        <f>IF(N252="základná",J252,0)</f>
        <v>0</v>
      </c>
      <c r="BF252" s="205">
        <f>IF(N252="znížená",J252,0)</f>
        <v>0</v>
      </c>
      <c r="BG252" s="205">
        <f>IF(N252="zákl. prenesená",J252,0)</f>
        <v>0</v>
      </c>
      <c r="BH252" s="205">
        <f>IF(N252="zníž. prenesená",J252,0)</f>
        <v>0</v>
      </c>
      <c r="BI252" s="205">
        <f>IF(N252="nulová",J252,0)</f>
        <v>0</v>
      </c>
      <c r="BJ252" s="16" t="s">
        <v>155</v>
      </c>
      <c r="BK252" s="206">
        <f>ROUND(I252*H252,3)</f>
        <v>0</v>
      </c>
      <c r="BL252" s="16" t="s">
        <v>235</v>
      </c>
      <c r="BM252" s="204" t="s">
        <v>782</v>
      </c>
    </row>
    <row r="253" s="2" customFormat="1" ht="24.15" customHeight="1">
      <c r="A253" s="35"/>
      <c r="B253" s="157"/>
      <c r="C253" s="212" t="s">
        <v>783</v>
      </c>
      <c r="D253" s="212" t="s">
        <v>439</v>
      </c>
      <c r="E253" s="213" t="s">
        <v>784</v>
      </c>
      <c r="F253" s="214" t="s">
        <v>785</v>
      </c>
      <c r="G253" s="215" t="s">
        <v>183</v>
      </c>
      <c r="H253" s="216">
        <v>2332.0619999999999</v>
      </c>
      <c r="I253" s="217"/>
      <c r="J253" s="216">
        <f>ROUND(I253*H253,3)</f>
        <v>0</v>
      </c>
      <c r="K253" s="218"/>
      <c r="L253" s="219"/>
      <c r="M253" s="220" t="s">
        <v>1</v>
      </c>
      <c r="N253" s="221" t="s">
        <v>40</v>
      </c>
      <c r="O253" s="79"/>
      <c r="P253" s="202">
        <f>O253*H253</f>
        <v>0</v>
      </c>
      <c r="Q253" s="202">
        <v>0.0044999999999999997</v>
      </c>
      <c r="R253" s="202">
        <f>Q253*H253</f>
        <v>10.494278999999999</v>
      </c>
      <c r="S253" s="202">
        <v>0</v>
      </c>
      <c r="T253" s="203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04" t="s">
        <v>301</v>
      </c>
      <c r="AT253" s="204" t="s">
        <v>439</v>
      </c>
      <c r="AU253" s="204" t="s">
        <v>155</v>
      </c>
      <c r="AY253" s="16" t="s">
        <v>177</v>
      </c>
      <c r="BE253" s="205">
        <f>IF(N253="základná",J253,0)</f>
        <v>0</v>
      </c>
      <c r="BF253" s="205">
        <f>IF(N253="znížená",J253,0)</f>
        <v>0</v>
      </c>
      <c r="BG253" s="205">
        <f>IF(N253="zákl. prenesená",J253,0)</f>
        <v>0</v>
      </c>
      <c r="BH253" s="205">
        <f>IF(N253="zníž. prenesená",J253,0)</f>
        <v>0</v>
      </c>
      <c r="BI253" s="205">
        <f>IF(N253="nulová",J253,0)</f>
        <v>0</v>
      </c>
      <c r="BJ253" s="16" t="s">
        <v>155</v>
      </c>
      <c r="BK253" s="206">
        <f>ROUND(I253*H253,3)</f>
        <v>0</v>
      </c>
      <c r="BL253" s="16" t="s">
        <v>235</v>
      </c>
      <c r="BM253" s="204" t="s">
        <v>786</v>
      </c>
    </row>
    <row r="254" s="2" customFormat="1" ht="16.5" customHeight="1">
      <c r="A254" s="35"/>
      <c r="B254" s="157"/>
      <c r="C254" s="193" t="s">
        <v>787</v>
      </c>
      <c r="D254" s="193" t="s">
        <v>180</v>
      </c>
      <c r="E254" s="194" t="s">
        <v>788</v>
      </c>
      <c r="F254" s="195" t="s">
        <v>789</v>
      </c>
      <c r="G254" s="196" t="s">
        <v>253</v>
      </c>
      <c r="H254" s="197">
        <v>366.54000000000002</v>
      </c>
      <c r="I254" s="198"/>
      <c r="J254" s="197">
        <f>ROUND(I254*H254,3)</f>
        <v>0</v>
      </c>
      <c r="K254" s="199"/>
      <c r="L254" s="36"/>
      <c r="M254" s="200" t="s">
        <v>1</v>
      </c>
      <c r="N254" s="201" t="s">
        <v>40</v>
      </c>
      <c r="O254" s="79"/>
      <c r="P254" s="202">
        <f>O254*H254</f>
        <v>0</v>
      </c>
      <c r="Q254" s="202">
        <v>0</v>
      </c>
      <c r="R254" s="202">
        <f>Q254*H254</f>
        <v>0</v>
      </c>
      <c r="S254" s="202">
        <v>0</v>
      </c>
      <c r="T254" s="203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04" t="s">
        <v>235</v>
      </c>
      <c r="AT254" s="204" t="s">
        <v>180</v>
      </c>
      <c r="AU254" s="204" t="s">
        <v>155</v>
      </c>
      <c r="AY254" s="16" t="s">
        <v>177</v>
      </c>
      <c r="BE254" s="205">
        <f>IF(N254="základná",J254,0)</f>
        <v>0</v>
      </c>
      <c r="BF254" s="205">
        <f>IF(N254="znížená",J254,0)</f>
        <v>0</v>
      </c>
      <c r="BG254" s="205">
        <f>IF(N254="zákl. prenesená",J254,0)</f>
        <v>0</v>
      </c>
      <c r="BH254" s="205">
        <f>IF(N254="zníž. prenesená",J254,0)</f>
        <v>0</v>
      </c>
      <c r="BI254" s="205">
        <f>IF(N254="nulová",J254,0)</f>
        <v>0</v>
      </c>
      <c r="BJ254" s="16" t="s">
        <v>155</v>
      </c>
      <c r="BK254" s="206">
        <f>ROUND(I254*H254,3)</f>
        <v>0</v>
      </c>
      <c r="BL254" s="16" t="s">
        <v>235</v>
      </c>
      <c r="BM254" s="204" t="s">
        <v>790</v>
      </c>
    </row>
    <row r="255" s="2" customFormat="1" ht="37.8" customHeight="1">
      <c r="A255" s="35"/>
      <c r="B255" s="157"/>
      <c r="C255" s="212" t="s">
        <v>791</v>
      </c>
      <c r="D255" s="212" t="s">
        <v>439</v>
      </c>
      <c r="E255" s="213" t="s">
        <v>792</v>
      </c>
      <c r="F255" s="214" t="s">
        <v>793</v>
      </c>
      <c r="G255" s="215" t="s">
        <v>253</v>
      </c>
      <c r="H255" s="216">
        <v>366.54000000000002</v>
      </c>
      <c r="I255" s="217"/>
      <c r="J255" s="216">
        <f>ROUND(I255*H255,3)</f>
        <v>0</v>
      </c>
      <c r="K255" s="218"/>
      <c r="L255" s="219"/>
      <c r="M255" s="220" t="s">
        <v>1</v>
      </c>
      <c r="N255" s="221" t="s">
        <v>40</v>
      </c>
      <c r="O255" s="79"/>
      <c r="P255" s="202">
        <f>O255*H255</f>
        <v>0</v>
      </c>
      <c r="Q255" s="202">
        <v>0.00010000000000000001</v>
      </c>
      <c r="R255" s="202">
        <f>Q255*H255</f>
        <v>0.036654000000000006</v>
      </c>
      <c r="S255" s="202">
        <v>0</v>
      </c>
      <c r="T255" s="203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04" t="s">
        <v>301</v>
      </c>
      <c r="AT255" s="204" t="s">
        <v>439</v>
      </c>
      <c r="AU255" s="204" t="s">
        <v>155</v>
      </c>
      <c r="AY255" s="16" t="s">
        <v>177</v>
      </c>
      <c r="BE255" s="205">
        <f>IF(N255="základná",J255,0)</f>
        <v>0</v>
      </c>
      <c r="BF255" s="205">
        <f>IF(N255="znížená",J255,0)</f>
        <v>0</v>
      </c>
      <c r="BG255" s="205">
        <f>IF(N255="zákl. prenesená",J255,0)</f>
        <v>0</v>
      </c>
      <c r="BH255" s="205">
        <f>IF(N255="zníž. prenesená",J255,0)</f>
        <v>0</v>
      </c>
      <c r="BI255" s="205">
        <f>IF(N255="nulová",J255,0)</f>
        <v>0</v>
      </c>
      <c r="BJ255" s="16" t="s">
        <v>155</v>
      </c>
      <c r="BK255" s="206">
        <f>ROUND(I255*H255,3)</f>
        <v>0</v>
      </c>
      <c r="BL255" s="16" t="s">
        <v>235</v>
      </c>
      <c r="BM255" s="204" t="s">
        <v>794</v>
      </c>
    </row>
    <row r="256" s="2" customFormat="1" ht="24.15" customHeight="1">
      <c r="A256" s="35"/>
      <c r="B256" s="157"/>
      <c r="C256" s="193" t="s">
        <v>795</v>
      </c>
      <c r="D256" s="193" t="s">
        <v>180</v>
      </c>
      <c r="E256" s="194" t="s">
        <v>796</v>
      </c>
      <c r="F256" s="195" t="s">
        <v>797</v>
      </c>
      <c r="G256" s="196" t="s">
        <v>183</v>
      </c>
      <c r="H256" s="197">
        <v>215.44</v>
      </c>
      <c r="I256" s="198"/>
      <c r="J256" s="197">
        <f>ROUND(I256*H256,3)</f>
        <v>0</v>
      </c>
      <c r="K256" s="199"/>
      <c r="L256" s="36"/>
      <c r="M256" s="200" t="s">
        <v>1</v>
      </c>
      <c r="N256" s="201" t="s">
        <v>40</v>
      </c>
      <c r="O256" s="79"/>
      <c r="P256" s="202">
        <f>O256*H256</f>
        <v>0</v>
      </c>
      <c r="Q256" s="202">
        <v>0</v>
      </c>
      <c r="R256" s="202">
        <f>Q256*H256</f>
        <v>0</v>
      </c>
      <c r="S256" s="202">
        <v>0</v>
      </c>
      <c r="T256" s="203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04" t="s">
        <v>235</v>
      </c>
      <c r="AT256" s="204" t="s">
        <v>180</v>
      </c>
      <c r="AU256" s="204" t="s">
        <v>155</v>
      </c>
      <c r="AY256" s="16" t="s">
        <v>177</v>
      </c>
      <c r="BE256" s="205">
        <f>IF(N256="základná",J256,0)</f>
        <v>0</v>
      </c>
      <c r="BF256" s="205">
        <f>IF(N256="znížená",J256,0)</f>
        <v>0</v>
      </c>
      <c r="BG256" s="205">
        <f>IF(N256="zákl. prenesená",J256,0)</f>
        <v>0</v>
      </c>
      <c r="BH256" s="205">
        <f>IF(N256="zníž. prenesená",J256,0)</f>
        <v>0</v>
      </c>
      <c r="BI256" s="205">
        <f>IF(N256="nulová",J256,0)</f>
        <v>0</v>
      </c>
      <c r="BJ256" s="16" t="s">
        <v>155</v>
      </c>
      <c r="BK256" s="206">
        <f>ROUND(I256*H256,3)</f>
        <v>0</v>
      </c>
      <c r="BL256" s="16" t="s">
        <v>235</v>
      </c>
      <c r="BM256" s="204" t="s">
        <v>798</v>
      </c>
    </row>
    <row r="257" s="2" customFormat="1" ht="16.5" customHeight="1">
      <c r="A257" s="35"/>
      <c r="B257" s="157"/>
      <c r="C257" s="212" t="s">
        <v>799</v>
      </c>
      <c r="D257" s="212" t="s">
        <v>439</v>
      </c>
      <c r="E257" s="213" t="s">
        <v>800</v>
      </c>
      <c r="F257" s="214" t="s">
        <v>801</v>
      </c>
      <c r="G257" s="215" t="s">
        <v>411</v>
      </c>
      <c r="H257" s="216">
        <v>43.088000000000001</v>
      </c>
      <c r="I257" s="217"/>
      <c r="J257" s="216">
        <f>ROUND(I257*H257,3)</f>
        <v>0</v>
      </c>
      <c r="K257" s="218"/>
      <c r="L257" s="219"/>
      <c r="M257" s="220" t="s">
        <v>1</v>
      </c>
      <c r="N257" s="221" t="s">
        <v>40</v>
      </c>
      <c r="O257" s="79"/>
      <c r="P257" s="202">
        <f>O257*H257</f>
        <v>0</v>
      </c>
      <c r="Q257" s="202">
        <v>0.001</v>
      </c>
      <c r="R257" s="202">
        <f>Q257*H257</f>
        <v>0.043088000000000001</v>
      </c>
      <c r="S257" s="202">
        <v>0</v>
      </c>
      <c r="T257" s="203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04" t="s">
        <v>301</v>
      </c>
      <c r="AT257" s="204" t="s">
        <v>439</v>
      </c>
      <c r="AU257" s="204" t="s">
        <v>155</v>
      </c>
      <c r="AY257" s="16" t="s">
        <v>177</v>
      </c>
      <c r="BE257" s="205">
        <f>IF(N257="základná",J257,0)</f>
        <v>0</v>
      </c>
      <c r="BF257" s="205">
        <f>IF(N257="znížená",J257,0)</f>
        <v>0</v>
      </c>
      <c r="BG257" s="205">
        <f>IF(N257="zákl. prenesená",J257,0)</f>
        <v>0</v>
      </c>
      <c r="BH257" s="205">
        <f>IF(N257="zníž. prenesená",J257,0)</f>
        <v>0</v>
      </c>
      <c r="BI257" s="205">
        <f>IF(N257="nulová",J257,0)</f>
        <v>0</v>
      </c>
      <c r="BJ257" s="16" t="s">
        <v>155</v>
      </c>
      <c r="BK257" s="206">
        <f>ROUND(I257*H257,3)</f>
        <v>0</v>
      </c>
      <c r="BL257" s="16" t="s">
        <v>235</v>
      </c>
      <c r="BM257" s="204" t="s">
        <v>802</v>
      </c>
    </row>
    <row r="258" s="2" customFormat="1" ht="24.15" customHeight="1">
      <c r="A258" s="35"/>
      <c r="B258" s="157"/>
      <c r="C258" s="193" t="s">
        <v>803</v>
      </c>
      <c r="D258" s="193" t="s">
        <v>180</v>
      </c>
      <c r="E258" s="194" t="s">
        <v>804</v>
      </c>
      <c r="F258" s="195" t="s">
        <v>805</v>
      </c>
      <c r="G258" s="196" t="s">
        <v>183</v>
      </c>
      <c r="H258" s="197">
        <v>733.08000000000004</v>
      </c>
      <c r="I258" s="198"/>
      <c r="J258" s="197">
        <f>ROUND(I258*H258,3)</f>
        <v>0</v>
      </c>
      <c r="K258" s="199"/>
      <c r="L258" s="36"/>
      <c r="M258" s="200" t="s">
        <v>1</v>
      </c>
      <c r="N258" s="201" t="s">
        <v>40</v>
      </c>
      <c r="O258" s="79"/>
      <c r="P258" s="202">
        <f>O258*H258</f>
        <v>0</v>
      </c>
      <c r="Q258" s="202">
        <v>0</v>
      </c>
      <c r="R258" s="202">
        <f>Q258*H258</f>
        <v>0</v>
      </c>
      <c r="S258" s="202">
        <v>0</v>
      </c>
      <c r="T258" s="203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04" t="s">
        <v>235</v>
      </c>
      <c r="AT258" s="204" t="s">
        <v>180</v>
      </c>
      <c r="AU258" s="204" t="s">
        <v>155</v>
      </c>
      <c r="AY258" s="16" t="s">
        <v>177</v>
      </c>
      <c r="BE258" s="205">
        <f>IF(N258="základná",J258,0)</f>
        <v>0</v>
      </c>
      <c r="BF258" s="205">
        <f>IF(N258="znížená",J258,0)</f>
        <v>0</v>
      </c>
      <c r="BG258" s="205">
        <f>IF(N258="zákl. prenesená",J258,0)</f>
        <v>0</v>
      </c>
      <c r="BH258" s="205">
        <f>IF(N258="zníž. prenesená",J258,0)</f>
        <v>0</v>
      </c>
      <c r="BI258" s="205">
        <f>IF(N258="nulová",J258,0)</f>
        <v>0</v>
      </c>
      <c r="BJ258" s="16" t="s">
        <v>155</v>
      </c>
      <c r="BK258" s="206">
        <f>ROUND(I258*H258,3)</f>
        <v>0</v>
      </c>
      <c r="BL258" s="16" t="s">
        <v>235</v>
      </c>
      <c r="BM258" s="204" t="s">
        <v>806</v>
      </c>
    </row>
    <row r="259" s="2" customFormat="1" ht="16.5" customHeight="1">
      <c r="A259" s="35"/>
      <c r="B259" s="157"/>
      <c r="C259" s="212" t="s">
        <v>807</v>
      </c>
      <c r="D259" s="212" t="s">
        <v>439</v>
      </c>
      <c r="E259" s="213" t="s">
        <v>800</v>
      </c>
      <c r="F259" s="214" t="s">
        <v>801</v>
      </c>
      <c r="G259" s="215" t="s">
        <v>411</v>
      </c>
      <c r="H259" s="216">
        <v>146.61600000000001</v>
      </c>
      <c r="I259" s="217"/>
      <c r="J259" s="216">
        <f>ROUND(I259*H259,3)</f>
        <v>0</v>
      </c>
      <c r="K259" s="218"/>
      <c r="L259" s="219"/>
      <c r="M259" s="220" t="s">
        <v>1</v>
      </c>
      <c r="N259" s="221" t="s">
        <v>40</v>
      </c>
      <c r="O259" s="79"/>
      <c r="P259" s="202">
        <f>O259*H259</f>
        <v>0</v>
      </c>
      <c r="Q259" s="202">
        <v>0.001</v>
      </c>
      <c r="R259" s="202">
        <f>Q259*H259</f>
        <v>0.14661600000000002</v>
      </c>
      <c r="S259" s="202">
        <v>0</v>
      </c>
      <c r="T259" s="203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04" t="s">
        <v>301</v>
      </c>
      <c r="AT259" s="204" t="s">
        <v>439</v>
      </c>
      <c r="AU259" s="204" t="s">
        <v>155</v>
      </c>
      <c r="AY259" s="16" t="s">
        <v>177</v>
      </c>
      <c r="BE259" s="205">
        <f>IF(N259="základná",J259,0)</f>
        <v>0</v>
      </c>
      <c r="BF259" s="205">
        <f>IF(N259="znížená",J259,0)</f>
        <v>0</v>
      </c>
      <c r="BG259" s="205">
        <f>IF(N259="zákl. prenesená",J259,0)</f>
        <v>0</v>
      </c>
      <c r="BH259" s="205">
        <f>IF(N259="zníž. prenesená",J259,0)</f>
        <v>0</v>
      </c>
      <c r="BI259" s="205">
        <f>IF(N259="nulová",J259,0)</f>
        <v>0</v>
      </c>
      <c r="BJ259" s="16" t="s">
        <v>155</v>
      </c>
      <c r="BK259" s="206">
        <f>ROUND(I259*H259,3)</f>
        <v>0</v>
      </c>
      <c r="BL259" s="16" t="s">
        <v>235</v>
      </c>
      <c r="BM259" s="204" t="s">
        <v>808</v>
      </c>
    </row>
    <row r="260" s="2" customFormat="1" ht="24.15" customHeight="1">
      <c r="A260" s="35"/>
      <c r="B260" s="157"/>
      <c r="C260" s="193" t="s">
        <v>809</v>
      </c>
      <c r="D260" s="193" t="s">
        <v>180</v>
      </c>
      <c r="E260" s="194" t="s">
        <v>810</v>
      </c>
      <c r="F260" s="195" t="s">
        <v>811</v>
      </c>
      <c r="G260" s="196" t="s">
        <v>812</v>
      </c>
      <c r="H260" s="198"/>
      <c r="I260" s="198"/>
      <c r="J260" s="197">
        <f>ROUND(I260*H260,3)</f>
        <v>0</v>
      </c>
      <c r="K260" s="199"/>
      <c r="L260" s="36"/>
      <c r="M260" s="200" t="s">
        <v>1</v>
      </c>
      <c r="N260" s="201" t="s">
        <v>40</v>
      </c>
      <c r="O260" s="79"/>
      <c r="P260" s="202">
        <f>O260*H260</f>
        <v>0</v>
      </c>
      <c r="Q260" s="202">
        <v>0</v>
      </c>
      <c r="R260" s="202">
        <f>Q260*H260</f>
        <v>0</v>
      </c>
      <c r="S260" s="202">
        <v>0</v>
      </c>
      <c r="T260" s="203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04" t="s">
        <v>235</v>
      </c>
      <c r="AT260" s="204" t="s">
        <v>180</v>
      </c>
      <c r="AU260" s="204" t="s">
        <v>155</v>
      </c>
      <c r="AY260" s="16" t="s">
        <v>177</v>
      </c>
      <c r="BE260" s="205">
        <f>IF(N260="základná",J260,0)</f>
        <v>0</v>
      </c>
      <c r="BF260" s="205">
        <f>IF(N260="znížená",J260,0)</f>
        <v>0</v>
      </c>
      <c r="BG260" s="205">
        <f>IF(N260="zákl. prenesená",J260,0)</f>
        <v>0</v>
      </c>
      <c r="BH260" s="205">
        <f>IF(N260="zníž. prenesená",J260,0)</f>
        <v>0</v>
      </c>
      <c r="BI260" s="205">
        <f>IF(N260="nulová",J260,0)</f>
        <v>0</v>
      </c>
      <c r="BJ260" s="16" t="s">
        <v>155</v>
      </c>
      <c r="BK260" s="206">
        <f>ROUND(I260*H260,3)</f>
        <v>0</v>
      </c>
      <c r="BL260" s="16" t="s">
        <v>235</v>
      </c>
      <c r="BM260" s="204" t="s">
        <v>813</v>
      </c>
    </row>
    <row r="261" s="12" customFormat="1" ht="22.8" customHeight="1">
      <c r="A261" s="12"/>
      <c r="B261" s="180"/>
      <c r="C261" s="12"/>
      <c r="D261" s="181" t="s">
        <v>73</v>
      </c>
      <c r="E261" s="191" t="s">
        <v>814</v>
      </c>
      <c r="F261" s="191" t="s">
        <v>815</v>
      </c>
      <c r="G261" s="12"/>
      <c r="H261" s="12"/>
      <c r="I261" s="183"/>
      <c r="J261" s="192">
        <f>BK261</f>
        <v>0</v>
      </c>
      <c r="K261" s="12"/>
      <c r="L261" s="180"/>
      <c r="M261" s="185"/>
      <c r="N261" s="186"/>
      <c r="O261" s="186"/>
      <c r="P261" s="187">
        <f>SUM(P262:P272)</f>
        <v>0</v>
      </c>
      <c r="Q261" s="186"/>
      <c r="R261" s="187">
        <f>SUM(R262:R272)</f>
        <v>0.97212487999999997</v>
      </c>
      <c r="S261" s="186"/>
      <c r="T261" s="188">
        <f>SUM(T262:T272)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181" t="s">
        <v>155</v>
      </c>
      <c r="AT261" s="189" t="s">
        <v>73</v>
      </c>
      <c r="AU261" s="189" t="s">
        <v>82</v>
      </c>
      <c r="AY261" s="181" t="s">
        <v>177</v>
      </c>
      <c r="BK261" s="190">
        <f>SUM(BK262:BK272)</f>
        <v>0</v>
      </c>
    </row>
    <row r="262" s="2" customFormat="1" ht="33" customHeight="1">
      <c r="A262" s="35"/>
      <c r="B262" s="157"/>
      <c r="C262" s="193" t="s">
        <v>762</v>
      </c>
      <c r="D262" s="193" t="s">
        <v>180</v>
      </c>
      <c r="E262" s="194" t="s">
        <v>816</v>
      </c>
      <c r="F262" s="195" t="s">
        <v>817</v>
      </c>
      <c r="G262" s="196" t="s">
        <v>183</v>
      </c>
      <c r="H262" s="197">
        <v>339.68000000000001</v>
      </c>
      <c r="I262" s="198"/>
      <c r="J262" s="197">
        <f>ROUND(I262*H262,3)</f>
        <v>0</v>
      </c>
      <c r="K262" s="199"/>
      <c r="L262" s="36"/>
      <c r="M262" s="200" t="s">
        <v>1</v>
      </c>
      <c r="N262" s="201" t="s">
        <v>40</v>
      </c>
      <c r="O262" s="79"/>
      <c r="P262" s="202">
        <f>O262*H262</f>
        <v>0</v>
      </c>
      <c r="Q262" s="202">
        <v>0.00029999999999999997</v>
      </c>
      <c r="R262" s="202">
        <f>Q262*H262</f>
        <v>0.101904</v>
      </c>
      <c r="S262" s="202">
        <v>0</v>
      </c>
      <c r="T262" s="203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04" t="s">
        <v>235</v>
      </c>
      <c r="AT262" s="204" t="s">
        <v>180</v>
      </c>
      <c r="AU262" s="204" t="s">
        <v>155</v>
      </c>
      <c r="AY262" s="16" t="s">
        <v>177</v>
      </c>
      <c r="BE262" s="205">
        <f>IF(N262="základná",J262,0)</f>
        <v>0</v>
      </c>
      <c r="BF262" s="205">
        <f>IF(N262="znížená",J262,0)</f>
        <v>0</v>
      </c>
      <c r="BG262" s="205">
        <f>IF(N262="zákl. prenesená",J262,0)</f>
        <v>0</v>
      </c>
      <c r="BH262" s="205">
        <f>IF(N262="zníž. prenesená",J262,0)</f>
        <v>0</v>
      </c>
      <c r="BI262" s="205">
        <f>IF(N262="nulová",J262,0)</f>
        <v>0</v>
      </c>
      <c r="BJ262" s="16" t="s">
        <v>155</v>
      </c>
      <c r="BK262" s="206">
        <f>ROUND(I262*H262,3)</f>
        <v>0</v>
      </c>
      <c r="BL262" s="16" t="s">
        <v>235</v>
      </c>
      <c r="BM262" s="204" t="s">
        <v>818</v>
      </c>
    </row>
    <row r="263" s="2" customFormat="1" ht="24.15" customHeight="1">
      <c r="A263" s="35"/>
      <c r="B263" s="157"/>
      <c r="C263" s="212" t="s">
        <v>819</v>
      </c>
      <c r="D263" s="212" t="s">
        <v>439</v>
      </c>
      <c r="E263" s="213" t="s">
        <v>820</v>
      </c>
      <c r="F263" s="214" t="s">
        <v>821</v>
      </c>
      <c r="G263" s="215" t="s">
        <v>183</v>
      </c>
      <c r="H263" s="216">
        <v>346.47399999999999</v>
      </c>
      <c r="I263" s="217"/>
      <c r="J263" s="216">
        <f>ROUND(I263*H263,3)</f>
        <v>0</v>
      </c>
      <c r="K263" s="218"/>
      <c r="L263" s="219"/>
      <c r="M263" s="220" t="s">
        <v>1</v>
      </c>
      <c r="N263" s="221" t="s">
        <v>40</v>
      </c>
      <c r="O263" s="79"/>
      <c r="P263" s="202">
        <f>O263*H263</f>
        <v>0</v>
      </c>
      <c r="Q263" s="202">
        <v>0.0016000000000000001</v>
      </c>
      <c r="R263" s="202">
        <f>Q263*H263</f>
        <v>0.55435840000000003</v>
      </c>
      <c r="S263" s="202">
        <v>0</v>
      </c>
      <c r="T263" s="203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04" t="s">
        <v>301</v>
      </c>
      <c r="AT263" s="204" t="s">
        <v>439</v>
      </c>
      <c r="AU263" s="204" t="s">
        <v>155</v>
      </c>
      <c r="AY263" s="16" t="s">
        <v>177</v>
      </c>
      <c r="BE263" s="205">
        <f>IF(N263="základná",J263,0)</f>
        <v>0</v>
      </c>
      <c r="BF263" s="205">
        <f>IF(N263="znížená",J263,0)</f>
        <v>0</v>
      </c>
      <c r="BG263" s="205">
        <f>IF(N263="zákl. prenesená",J263,0)</f>
        <v>0</v>
      </c>
      <c r="BH263" s="205">
        <f>IF(N263="zníž. prenesená",J263,0)</f>
        <v>0</v>
      </c>
      <c r="BI263" s="205">
        <f>IF(N263="nulová",J263,0)</f>
        <v>0</v>
      </c>
      <c r="BJ263" s="16" t="s">
        <v>155</v>
      </c>
      <c r="BK263" s="206">
        <f>ROUND(I263*H263,3)</f>
        <v>0</v>
      </c>
      <c r="BL263" s="16" t="s">
        <v>235</v>
      </c>
      <c r="BM263" s="204" t="s">
        <v>822</v>
      </c>
    </row>
    <row r="264" s="2" customFormat="1" ht="16.5" customHeight="1">
      <c r="A264" s="35"/>
      <c r="B264" s="157"/>
      <c r="C264" s="193" t="s">
        <v>823</v>
      </c>
      <c r="D264" s="193" t="s">
        <v>180</v>
      </c>
      <c r="E264" s="194" t="s">
        <v>824</v>
      </c>
      <c r="F264" s="195" t="s">
        <v>825</v>
      </c>
      <c r="G264" s="196" t="s">
        <v>183</v>
      </c>
      <c r="H264" s="197">
        <v>1790.3199999999999</v>
      </c>
      <c r="I264" s="198"/>
      <c r="J264" s="197">
        <f>ROUND(I264*H264,3)</f>
        <v>0</v>
      </c>
      <c r="K264" s="199"/>
      <c r="L264" s="36"/>
      <c r="M264" s="200" t="s">
        <v>1</v>
      </c>
      <c r="N264" s="201" t="s">
        <v>40</v>
      </c>
      <c r="O264" s="79"/>
      <c r="P264" s="202">
        <f>O264*H264</f>
        <v>0</v>
      </c>
      <c r="Q264" s="202">
        <v>0</v>
      </c>
      <c r="R264" s="202">
        <f>Q264*H264</f>
        <v>0</v>
      </c>
      <c r="S264" s="202">
        <v>0</v>
      </c>
      <c r="T264" s="203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04" t="s">
        <v>235</v>
      </c>
      <c r="AT264" s="204" t="s">
        <v>180</v>
      </c>
      <c r="AU264" s="204" t="s">
        <v>155</v>
      </c>
      <c r="AY264" s="16" t="s">
        <v>177</v>
      </c>
      <c r="BE264" s="205">
        <f>IF(N264="základná",J264,0)</f>
        <v>0</v>
      </c>
      <c r="BF264" s="205">
        <f>IF(N264="znížená",J264,0)</f>
        <v>0</v>
      </c>
      <c r="BG264" s="205">
        <f>IF(N264="zákl. prenesená",J264,0)</f>
        <v>0</v>
      </c>
      <c r="BH264" s="205">
        <f>IF(N264="zníž. prenesená",J264,0)</f>
        <v>0</v>
      </c>
      <c r="BI264" s="205">
        <f>IF(N264="nulová",J264,0)</f>
        <v>0</v>
      </c>
      <c r="BJ264" s="16" t="s">
        <v>155</v>
      </c>
      <c r="BK264" s="206">
        <f>ROUND(I264*H264,3)</f>
        <v>0</v>
      </c>
      <c r="BL264" s="16" t="s">
        <v>235</v>
      </c>
      <c r="BM264" s="204" t="s">
        <v>826</v>
      </c>
    </row>
    <row r="265" s="2" customFormat="1" ht="16.5" customHeight="1">
      <c r="A265" s="35"/>
      <c r="B265" s="157"/>
      <c r="C265" s="212" t="s">
        <v>827</v>
      </c>
      <c r="D265" s="212" t="s">
        <v>439</v>
      </c>
      <c r="E265" s="213" t="s">
        <v>828</v>
      </c>
      <c r="F265" s="214" t="s">
        <v>829</v>
      </c>
      <c r="G265" s="215" t="s">
        <v>183</v>
      </c>
      <c r="H265" s="216">
        <v>1273.2460000000001</v>
      </c>
      <c r="I265" s="217"/>
      <c r="J265" s="216">
        <f>ROUND(I265*H265,3)</f>
        <v>0</v>
      </c>
      <c r="K265" s="218"/>
      <c r="L265" s="219"/>
      <c r="M265" s="220" t="s">
        <v>1</v>
      </c>
      <c r="N265" s="221" t="s">
        <v>40</v>
      </c>
      <c r="O265" s="79"/>
      <c r="P265" s="202">
        <f>O265*H265</f>
        <v>0</v>
      </c>
      <c r="Q265" s="202">
        <v>0.00010000000000000001</v>
      </c>
      <c r="R265" s="202">
        <f>Q265*H265</f>
        <v>0.12732460000000001</v>
      </c>
      <c r="S265" s="202">
        <v>0</v>
      </c>
      <c r="T265" s="203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04" t="s">
        <v>301</v>
      </c>
      <c r="AT265" s="204" t="s">
        <v>439</v>
      </c>
      <c r="AU265" s="204" t="s">
        <v>155</v>
      </c>
      <c r="AY265" s="16" t="s">
        <v>177</v>
      </c>
      <c r="BE265" s="205">
        <f>IF(N265="základná",J265,0)</f>
        <v>0</v>
      </c>
      <c r="BF265" s="205">
        <f>IF(N265="znížená",J265,0)</f>
        <v>0</v>
      </c>
      <c r="BG265" s="205">
        <f>IF(N265="zákl. prenesená",J265,0)</f>
        <v>0</v>
      </c>
      <c r="BH265" s="205">
        <f>IF(N265="zníž. prenesená",J265,0)</f>
        <v>0</v>
      </c>
      <c r="BI265" s="205">
        <f>IF(N265="nulová",J265,0)</f>
        <v>0</v>
      </c>
      <c r="BJ265" s="16" t="s">
        <v>155</v>
      </c>
      <c r="BK265" s="206">
        <f>ROUND(I265*H265,3)</f>
        <v>0</v>
      </c>
      <c r="BL265" s="16" t="s">
        <v>235</v>
      </c>
      <c r="BM265" s="204" t="s">
        <v>830</v>
      </c>
    </row>
    <row r="266" s="2" customFormat="1" ht="49.05" customHeight="1">
      <c r="A266" s="35"/>
      <c r="B266" s="157"/>
      <c r="C266" s="212" t="s">
        <v>831</v>
      </c>
      <c r="D266" s="212" t="s">
        <v>439</v>
      </c>
      <c r="E266" s="213" t="s">
        <v>832</v>
      </c>
      <c r="F266" s="214" t="s">
        <v>833</v>
      </c>
      <c r="G266" s="215" t="s">
        <v>183</v>
      </c>
      <c r="H266" s="216">
        <v>696.81299999999999</v>
      </c>
      <c r="I266" s="217"/>
      <c r="J266" s="216">
        <f>ROUND(I266*H266,3)</f>
        <v>0</v>
      </c>
      <c r="K266" s="218"/>
      <c r="L266" s="219"/>
      <c r="M266" s="220" t="s">
        <v>1</v>
      </c>
      <c r="N266" s="221" t="s">
        <v>40</v>
      </c>
      <c r="O266" s="79"/>
      <c r="P266" s="202">
        <f>O266*H266</f>
        <v>0</v>
      </c>
      <c r="Q266" s="202">
        <v>0.00018000000000000001</v>
      </c>
      <c r="R266" s="202">
        <f>Q266*H266</f>
        <v>0.12542634</v>
      </c>
      <c r="S266" s="202">
        <v>0</v>
      </c>
      <c r="T266" s="203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04" t="s">
        <v>301</v>
      </c>
      <c r="AT266" s="204" t="s">
        <v>439</v>
      </c>
      <c r="AU266" s="204" t="s">
        <v>155</v>
      </c>
      <c r="AY266" s="16" t="s">
        <v>177</v>
      </c>
      <c r="BE266" s="205">
        <f>IF(N266="základná",J266,0)</f>
        <v>0</v>
      </c>
      <c r="BF266" s="205">
        <f>IF(N266="znížená",J266,0)</f>
        <v>0</v>
      </c>
      <c r="BG266" s="205">
        <f>IF(N266="zákl. prenesená",J266,0)</f>
        <v>0</v>
      </c>
      <c r="BH266" s="205">
        <f>IF(N266="zníž. prenesená",J266,0)</f>
        <v>0</v>
      </c>
      <c r="BI266" s="205">
        <f>IF(N266="nulová",J266,0)</f>
        <v>0</v>
      </c>
      <c r="BJ266" s="16" t="s">
        <v>155</v>
      </c>
      <c r="BK266" s="206">
        <f>ROUND(I266*H266,3)</f>
        <v>0</v>
      </c>
      <c r="BL266" s="16" t="s">
        <v>235</v>
      </c>
      <c r="BM266" s="204" t="s">
        <v>834</v>
      </c>
    </row>
    <row r="267" s="2" customFormat="1" ht="24.15" customHeight="1">
      <c r="A267" s="35"/>
      <c r="B267" s="157"/>
      <c r="C267" s="193" t="s">
        <v>835</v>
      </c>
      <c r="D267" s="193" t="s">
        <v>180</v>
      </c>
      <c r="E267" s="194" t="s">
        <v>836</v>
      </c>
      <c r="F267" s="195" t="s">
        <v>837</v>
      </c>
      <c r="G267" s="196" t="s">
        <v>183</v>
      </c>
      <c r="H267" s="197">
        <v>797.86000000000001</v>
      </c>
      <c r="I267" s="198"/>
      <c r="J267" s="197">
        <f>ROUND(I267*H267,3)</f>
        <v>0</v>
      </c>
      <c r="K267" s="199"/>
      <c r="L267" s="36"/>
      <c r="M267" s="200" t="s">
        <v>1</v>
      </c>
      <c r="N267" s="201" t="s">
        <v>40</v>
      </c>
      <c r="O267" s="79"/>
      <c r="P267" s="202">
        <f>O267*H267</f>
        <v>0</v>
      </c>
      <c r="Q267" s="202">
        <v>0</v>
      </c>
      <c r="R267" s="202">
        <f>Q267*H267</f>
        <v>0</v>
      </c>
      <c r="S267" s="202">
        <v>0</v>
      </c>
      <c r="T267" s="203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04" t="s">
        <v>235</v>
      </c>
      <c r="AT267" s="204" t="s">
        <v>180</v>
      </c>
      <c r="AU267" s="204" t="s">
        <v>155</v>
      </c>
      <c r="AY267" s="16" t="s">
        <v>177</v>
      </c>
      <c r="BE267" s="205">
        <f>IF(N267="základná",J267,0)</f>
        <v>0</v>
      </c>
      <c r="BF267" s="205">
        <f>IF(N267="znížená",J267,0)</f>
        <v>0</v>
      </c>
      <c r="BG267" s="205">
        <f>IF(N267="zákl. prenesená",J267,0)</f>
        <v>0</v>
      </c>
      <c r="BH267" s="205">
        <f>IF(N267="zníž. prenesená",J267,0)</f>
        <v>0</v>
      </c>
      <c r="BI267" s="205">
        <f>IF(N267="nulová",J267,0)</f>
        <v>0</v>
      </c>
      <c r="BJ267" s="16" t="s">
        <v>155</v>
      </c>
      <c r="BK267" s="206">
        <f>ROUND(I267*H267,3)</f>
        <v>0</v>
      </c>
      <c r="BL267" s="16" t="s">
        <v>235</v>
      </c>
      <c r="BM267" s="204" t="s">
        <v>838</v>
      </c>
    </row>
    <row r="268" s="2" customFormat="1" ht="49.05" customHeight="1">
      <c r="A268" s="35"/>
      <c r="B268" s="157"/>
      <c r="C268" s="212" t="s">
        <v>839</v>
      </c>
      <c r="D268" s="212" t="s">
        <v>439</v>
      </c>
      <c r="E268" s="213" t="s">
        <v>840</v>
      </c>
      <c r="F268" s="214" t="s">
        <v>841</v>
      </c>
      <c r="G268" s="215" t="s">
        <v>183</v>
      </c>
      <c r="H268" s="216">
        <v>696.81299999999999</v>
      </c>
      <c r="I268" s="217"/>
      <c r="J268" s="216">
        <f>ROUND(I268*H268,3)</f>
        <v>0</v>
      </c>
      <c r="K268" s="218"/>
      <c r="L268" s="219"/>
      <c r="M268" s="220" t="s">
        <v>1</v>
      </c>
      <c r="N268" s="221" t="s">
        <v>40</v>
      </c>
      <c r="O268" s="79"/>
      <c r="P268" s="202">
        <f>O268*H268</f>
        <v>0</v>
      </c>
      <c r="Q268" s="202">
        <v>0</v>
      </c>
      <c r="R268" s="202">
        <f>Q268*H268</f>
        <v>0</v>
      </c>
      <c r="S268" s="202">
        <v>0</v>
      </c>
      <c r="T268" s="203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04" t="s">
        <v>301</v>
      </c>
      <c r="AT268" s="204" t="s">
        <v>439</v>
      </c>
      <c r="AU268" s="204" t="s">
        <v>155</v>
      </c>
      <c r="AY268" s="16" t="s">
        <v>177</v>
      </c>
      <c r="BE268" s="205">
        <f>IF(N268="základná",J268,0)</f>
        <v>0</v>
      </c>
      <c r="BF268" s="205">
        <f>IF(N268="znížená",J268,0)</f>
        <v>0</v>
      </c>
      <c r="BG268" s="205">
        <f>IF(N268="zákl. prenesená",J268,0)</f>
        <v>0</v>
      </c>
      <c r="BH268" s="205">
        <f>IF(N268="zníž. prenesená",J268,0)</f>
        <v>0</v>
      </c>
      <c r="BI268" s="205">
        <f>IF(N268="nulová",J268,0)</f>
        <v>0</v>
      </c>
      <c r="BJ268" s="16" t="s">
        <v>155</v>
      </c>
      <c r="BK268" s="206">
        <f>ROUND(I268*H268,3)</f>
        <v>0</v>
      </c>
      <c r="BL268" s="16" t="s">
        <v>235</v>
      </c>
      <c r="BM268" s="204" t="s">
        <v>842</v>
      </c>
    </row>
    <row r="269" s="2" customFormat="1" ht="24.15" customHeight="1">
      <c r="A269" s="35"/>
      <c r="B269" s="157"/>
      <c r="C269" s="212" t="s">
        <v>843</v>
      </c>
      <c r="D269" s="212" t="s">
        <v>439</v>
      </c>
      <c r="E269" s="213" t="s">
        <v>844</v>
      </c>
      <c r="F269" s="214" t="s">
        <v>845</v>
      </c>
      <c r="G269" s="215" t="s">
        <v>183</v>
      </c>
      <c r="H269" s="216">
        <v>95.094999999999999</v>
      </c>
      <c r="I269" s="217"/>
      <c r="J269" s="216">
        <f>ROUND(I269*H269,3)</f>
        <v>0</v>
      </c>
      <c r="K269" s="218"/>
      <c r="L269" s="219"/>
      <c r="M269" s="220" t="s">
        <v>1</v>
      </c>
      <c r="N269" s="221" t="s">
        <v>40</v>
      </c>
      <c r="O269" s="79"/>
      <c r="P269" s="202">
        <f>O269*H269</f>
        <v>0</v>
      </c>
      <c r="Q269" s="202">
        <v>0</v>
      </c>
      <c r="R269" s="202">
        <f>Q269*H269</f>
        <v>0</v>
      </c>
      <c r="S269" s="202">
        <v>0</v>
      </c>
      <c r="T269" s="203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04" t="s">
        <v>301</v>
      </c>
      <c r="AT269" s="204" t="s">
        <v>439</v>
      </c>
      <c r="AU269" s="204" t="s">
        <v>155</v>
      </c>
      <c r="AY269" s="16" t="s">
        <v>177</v>
      </c>
      <c r="BE269" s="205">
        <f>IF(N269="základná",J269,0)</f>
        <v>0</v>
      </c>
      <c r="BF269" s="205">
        <f>IF(N269="znížená",J269,0)</f>
        <v>0</v>
      </c>
      <c r="BG269" s="205">
        <f>IF(N269="zákl. prenesená",J269,0)</f>
        <v>0</v>
      </c>
      <c r="BH269" s="205">
        <f>IF(N269="zníž. prenesená",J269,0)</f>
        <v>0</v>
      </c>
      <c r="BI269" s="205">
        <f>IF(N269="nulová",J269,0)</f>
        <v>0</v>
      </c>
      <c r="BJ269" s="16" t="s">
        <v>155</v>
      </c>
      <c r="BK269" s="206">
        <f>ROUND(I269*H269,3)</f>
        <v>0</v>
      </c>
      <c r="BL269" s="16" t="s">
        <v>235</v>
      </c>
      <c r="BM269" s="204" t="s">
        <v>846</v>
      </c>
    </row>
    <row r="270" s="2" customFormat="1" ht="24.15" customHeight="1">
      <c r="A270" s="35"/>
      <c r="B270" s="157"/>
      <c r="C270" s="193" t="s">
        <v>847</v>
      </c>
      <c r="D270" s="193" t="s">
        <v>180</v>
      </c>
      <c r="E270" s="194" t="s">
        <v>848</v>
      </c>
      <c r="F270" s="195" t="s">
        <v>849</v>
      </c>
      <c r="G270" s="196" t="s">
        <v>183</v>
      </c>
      <c r="H270" s="197">
        <v>35.560000000000002</v>
      </c>
      <c r="I270" s="198"/>
      <c r="J270" s="197">
        <f>ROUND(I270*H270,3)</f>
        <v>0</v>
      </c>
      <c r="K270" s="199"/>
      <c r="L270" s="36"/>
      <c r="M270" s="200" t="s">
        <v>1</v>
      </c>
      <c r="N270" s="201" t="s">
        <v>40</v>
      </c>
      <c r="O270" s="79"/>
      <c r="P270" s="202">
        <f>O270*H270</f>
        <v>0</v>
      </c>
      <c r="Q270" s="202">
        <v>0</v>
      </c>
      <c r="R270" s="202">
        <f>Q270*H270</f>
        <v>0</v>
      </c>
      <c r="S270" s="202">
        <v>0</v>
      </c>
      <c r="T270" s="203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04" t="s">
        <v>235</v>
      </c>
      <c r="AT270" s="204" t="s">
        <v>180</v>
      </c>
      <c r="AU270" s="204" t="s">
        <v>155</v>
      </c>
      <c r="AY270" s="16" t="s">
        <v>177</v>
      </c>
      <c r="BE270" s="205">
        <f>IF(N270="základná",J270,0)</f>
        <v>0</v>
      </c>
      <c r="BF270" s="205">
        <f>IF(N270="znížená",J270,0)</f>
        <v>0</v>
      </c>
      <c r="BG270" s="205">
        <f>IF(N270="zákl. prenesená",J270,0)</f>
        <v>0</v>
      </c>
      <c r="BH270" s="205">
        <f>IF(N270="zníž. prenesená",J270,0)</f>
        <v>0</v>
      </c>
      <c r="BI270" s="205">
        <f>IF(N270="nulová",J270,0)</f>
        <v>0</v>
      </c>
      <c r="BJ270" s="16" t="s">
        <v>155</v>
      </c>
      <c r="BK270" s="206">
        <f>ROUND(I270*H270,3)</f>
        <v>0</v>
      </c>
      <c r="BL270" s="16" t="s">
        <v>235</v>
      </c>
      <c r="BM270" s="204" t="s">
        <v>850</v>
      </c>
    </row>
    <row r="271" s="2" customFormat="1" ht="33" customHeight="1">
      <c r="A271" s="35"/>
      <c r="B271" s="157"/>
      <c r="C271" s="212" t="s">
        <v>851</v>
      </c>
      <c r="D271" s="212" t="s">
        <v>439</v>
      </c>
      <c r="E271" s="213" t="s">
        <v>852</v>
      </c>
      <c r="F271" s="214" t="s">
        <v>853</v>
      </c>
      <c r="G271" s="215" t="s">
        <v>183</v>
      </c>
      <c r="H271" s="216">
        <v>36.271000000000001</v>
      </c>
      <c r="I271" s="217"/>
      <c r="J271" s="216">
        <f>ROUND(I271*H271,3)</f>
        <v>0</v>
      </c>
      <c r="K271" s="218"/>
      <c r="L271" s="219"/>
      <c r="M271" s="220" t="s">
        <v>1</v>
      </c>
      <c r="N271" s="221" t="s">
        <v>40</v>
      </c>
      <c r="O271" s="79"/>
      <c r="P271" s="202">
        <f>O271*H271</f>
        <v>0</v>
      </c>
      <c r="Q271" s="202">
        <v>0.00174</v>
      </c>
      <c r="R271" s="202">
        <f>Q271*H271</f>
        <v>0.063111540000000008</v>
      </c>
      <c r="S271" s="202">
        <v>0</v>
      </c>
      <c r="T271" s="203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04" t="s">
        <v>301</v>
      </c>
      <c r="AT271" s="204" t="s">
        <v>439</v>
      </c>
      <c r="AU271" s="204" t="s">
        <v>155</v>
      </c>
      <c r="AY271" s="16" t="s">
        <v>177</v>
      </c>
      <c r="BE271" s="205">
        <f>IF(N271="základná",J271,0)</f>
        <v>0</v>
      </c>
      <c r="BF271" s="205">
        <f>IF(N271="znížená",J271,0)</f>
        <v>0</v>
      </c>
      <c r="BG271" s="205">
        <f>IF(N271="zákl. prenesená",J271,0)</f>
        <v>0</v>
      </c>
      <c r="BH271" s="205">
        <f>IF(N271="zníž. prenesená",J271,0)</f>
        <v>0</v>
      </c>
      <c r="BI271" s="205">
        <f>IF(N271="nulová",J271,0)</f>
        <v>0</v>
      </c>
      <c r="BJ271" s="16" t="s">
        <v>155</v>
      </c>
      <c r="BK271" s="206">
        <f>ROUND(I271*H271,3)</f>
        <v>0</v>
      </c>
      <c r="BL271" s="16" t="s">
        <v>235</v>
      </c>
      <c r="BM271" s="204" t="s">
        <v>854</v>
      </c>
    </row>
    <row r="272" s="2" customFormat="1" ht="24.15" customHeight="1">
      <c r="A272" s="35"/>
      <c r="B272" s="157"/>
      <c r="C272" s="193" t="s">
        <v>855</v>
      </c>
      <c r="D272" s="193" t="s">
        <v>180</v>
      </c>
      <c r="E272" s="194" t="s">
        <v>856</v>
      </c>
      <c r="F272" s="195" t="s">
        <v>857</v>
      </c>
      <c r="G272" s="196" t="s">
        <v>812</v>
      </c>
      <c r="H272" s="198"/>
      <c r="I272" s="198"/>
      <c r="J272" s="197">
        <f>ROUND(I272*H272,3)</f>
        <v>0</v>
      </c>
      <c r="K272" s="199"/>
      <c r="L272" s="36"/>
      <c r="M272" s="200" t="s">
        <v>1</v>
      </c>
      <c r="N272" s="201" t="s">
        <v>40</v>
      </c>
      <c r="O272" s="79"/>
      <c r="P272" s="202">
        <f>O272*H272</f>
        <v>0</v>
      </c>
      <c r="Q272" s="202">
        <v>0</v>
      </c>
      <c r="R272" s="202">
        <f>Q272*H272</f>
        <v>0</v>
      </c>
      <c r="S272" s="202">
        <v>0</v>
      </c>
      <c r="T272" s="203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04" t="s">
        <v>235</v>
      </c>
      <c r="AT272" s="204" t="s">
        <v>180</v>
      </c>
      <c r="AU272" s="204" t="s">
        <v>155</v>
      </c>
      <c r="AY272" s="16" t="s">
        <v>177</v>
      </c>
      <c r="BE272" s="205">
        <f>IF(N272="základná",J272,0)</f>
        <v>0</v>
      </c>
      <c r="BF272" s="205">
        <f>IF(N272="znížená",J272,0)</f>
        <v>0</v>
      </c>
      <c r="BG272" s="205">
        <f>IF(N272="zákl. prenesená",J272,0)</f>
        <v>0</v>
      </c>
      <c r="BH272" s="205">
        <f>IF(N272="zníž. prenesená",J272,0)</f>
        <v>0</v>
      </c>
      <c r="BI272" s="205">
        <f>IF(N272="nulová",J272,0)</f>
        <v>0</v>
      </c>
      <c r="BJ272" s="16" t="s">
        <v>155</v>
      </c>
      <c r="BK272" s="206">
        <f>ROUND(I272*H272,3)</f>
        <v>0</v>
      </c>
      <c r="BL272" s="16" t="s">
        <v>235</v>
      </c>
      <c r="BM272" s="204" t="s">
        <v>858</v>
      </c>
    </row>
    <row r="273" s="12" customFormat="1" ht="22.8" customHeight="1">
      <c r="A273" s="12"/>
      <c r="B273" s="180"/>
      <c r="C273" s="12"/>
      <c r="D273" s="181" t="s">
        <v>73</v>
      </c>
      <c r="E273" s="191" t="s">
        <v>859</v>
      </c>
      <c r="F273" s="191" t="s">
        <v>860</v>
      </c>
      <c r="G273" s="12"/>
      <c r="H273" s="12"/>
      <c r="I273" s="183"/>
      <c r="J273" s="192">
        <f>BK273</f>
        <v>0</v>
      </c>
      <c r="K273" s="12"/>
      <c r="L273" s="180"/>
      <c r="M273" s="185"/>
      <c r="N273" s="186"/>
      <c r="O273" s="186"/>
      <c r="P273" s="187">
        <f>SUM(P274:P275)</f>
        <v>0</v>
      </c>
      <c r="Q273" s="186"/>
      <c r="R273" s="187">
        <f>SUM(R274:R275)</f>
        <v>0.72673999999999994</v>
      </c>
      <c r="S273" s="186"/>
      <c r="T273" s="188">
        <f>SUM(T274:T275)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181" t="s">
        <v>155</v>
      </c>
      <c r="AT273" s="189" t="s">
        <v>73</v>
      </c>
      <c r="AU273" s="189" t="s">
        <v>82</v>
      </c>
      <c r="AY273" s="181" t="s">
        <v>177</v>
      </c>
      <c r="BK273" s="190">
        <f>SUM(BK274:BK275)</f>
        <v>0</v>
      </c>
    </row>
    <row r="274" s="2" customFormat="1" ht="16.5" customHeight="1">
      <c r="A274" s="35"/>
      <c r="B274" s="157"/>
      <c r="C274" s="193" t="s">
        <v>861</v>
      </c>
      <c r="D274" s="193" t="s">
        <v>180</v>
      </c>
      <c r="E274" s="194" t="s">
        <v>862</v>
      </c>
      <c r="F274" s="195" t="s">
        <v>863</v>
      </c>
      <c r="G274" s="196" t="s">
        <v>258</v>
      </c>
      <c r="H274" s="197">
        <v>14</v>
      </c>
      <c r="I274" s="198"/>
      <c r="J274" s="197">
        <f>ROUND(I274*H274,3)</f>
        <v>0</v>
      </c>
      <c r="K274" s="199"/>
      <c r="L274" s="36"/>
      <c r="M274" s="200" t="s">
        <v>1</v>
      </c>
      <c r="N274" s="201" t="s">
        <v>40</v>
      </c>
      <c r="O274" s="79"/>
      <c r="P274" s="202">
        <f>O274*H274</f>
        <v>0</v>
      </c>
      <c r="Q274" s="202">
        <v>0</v>
      </c>
      <c r="R274" s="202">
        <f>Q274*H274</f>
        <v>0</v>
      </c>
      <c r="S274" s="202">
        <v>0</v>
      </c>
      <c r="T274" s="203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04" t="s">
        <v>235</v>
      </c>
      <c r="AT274" s="204" t="s">
        <v>180</v>
      </c>
      <c r="AU274" s="204" t="s">
        <v>155</v>
      </c>
      <c r="AY274" s="16" t="s">
        <v>177</v>
      </c>
      <c r="BE274" s="205">
        <f>IF(N274="základná",J274,0)</f>
        <v>0</v>
      </c>
      <c r="BF274" s="205">
        <f>IF(N274="znížená",J274,0)</f>
        <v>0</v>
      </c>
      <c r="BG274" s="205">
        <f>IF(N274="zákl. prenesená",J274,0)</f>
        <v>0</v>
      </c>
      <c r="BH274" s="205">
        <f>IF(N274="zníž. prenesená",J274,0)</f>
        <v>0</v>
      </c>
      <c r="BI274" s="205">
        <f>IF(N274="nulová",J274,0)</f>
        <v>0</v>
      </c>
      <c r="BJ274" s="16" t="s">
        <v>155</v>
      </c>
      <c r="BK274" s="206">
        <f>ROUND(I274*H274,3)</f>
        <v>0</v>
      </c>
      <c r="BL274" s="16" t="s">
        <v>235</v>
      </c>
      <c r="BM274" s="204" t="s">
        <v>864</v>
      </c>
    </row>
    <row r="275" s="2" customFormat="1" ht="21.75" customHeight="1">
      <c r="A275" s="35"/>
      <c r="B275" s="157"/>
      <c r="C275" s="212" t="s">
        <v>865</v>
      </c>
      <c r="D275" s="212" t="s">
        <v>439</v>
      </c>
      <c r="E275" s="213" t="s">
        <v>866</v>
      </c>
      <c r="F275" s="214" t="s">
        <v>867</v>
      </c>
      <c r="G275" s="215" t="s">
        <v>258</v>
      </c>
      <c r="H275" s="216">
        <v>14</v>
      </c>
      <c r="I275" s="217"/>
      <c r="J275" s="216">
        <f>ROUND(I275*H275,3)</f>
        <v>0</v>
      </c>
      <c r="K275" s="218"/>
      <c r="L275" s="219"/>
      <c r="M275" s="220" t="s">
        <v>1</v>
      </c>
      <c r="N275" s="221" t="s">
        <v>40</v>
      </c>
      <c r="O275" s="79"/>
      <c r="P275" s="202">
        <f>O275*H275</f>
        <v>0</v>
      </c>
      <c r="Q275" s="202">
        <v>0.051909999999999998</v>
      </c>
      <c r="R275" s="202">
        <f>Q275*H275</f>
        <v>0.72673999999999994</v>
      </c>
      <c r="S275" s="202">
        <v>0</v>
      </c>
      <c r="T275" s="203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04" t="s">
        <v>301</v>
      </c>
      <c r="AT275" s="204" t="s">
        <v>439</v>
      </c>
      <c r="AU275" s="204" t="s">
        <v>155</v>
      </c>
      <c r="AY275" s="16" t="s">
        <v>177</v>
      </c>
      <c r="BE275" s="205">
        <f>IF(N275="základná",J275,0)</f>
        <v>0</v>
      </c>
      <c r="BF275" s="205">
        <f>IF(N275="znížená",J275,0)</f>
        <v>0</v>
      </c>
      <c r="BG275" s="205">
        <f>IF(N275="zákl. prenesená",J275,0)</f>
        <v>0</v>
      </c>
      <c r="BH275" s="205">
        <f>IF(N275="zníž. prenesená",J275,0)</f>
        <v>0</v>
      </c>
      <c r="BI275" s="205">
        <f>IF(N275="nulová",J275,0)</f>
        <v>0</v>
      </c>
      <c r="BJ275" s="16" t="s">
        <v>155</v>
      </c>
      <c r="BK275" s="206">
        <f>ROUND(I275*H275,3)</f>
        <v>0</v>
      </c>
      <c r="BL275" s="16" t="s">
        <v>235</v>
      </c>
      <c r="BM275" s="204" t="s">
        <v>868</v>
      </c>
    </row>
    <row r="276" s="12" customFormat="1" ht="22.8" customHeight="1">
      <c r="A276" s="12"/>
      <c r="B276" s="180"/>
      <c r="C276" s="12"/>
      <c r="D276" s="181" t="s">
        <v>73</v>
      </c>
      <c r="E276" s="191" t="s">
        <v>354</v>
      </c>
      <c r="F276" s="191" t="s">
        <v>869</v>
      </c>
      <c r="G276" s="12"/>
      <c r="H276" s="12"/>
      <c r="I276" s="183"/>
      <c r="J276" s="192">
        <f>BK276</f>
        <v>0</v>
      </c>
      <c r="K276" s="12"/>
      <c r="L276" s="180"/>
      <c r="M276" s="185"/>
      <c r="N276" s="186"/>
      <c r="O276" s="186"/>
      <c r="P276" s="187">
        <f>SUM(P277:P288)</f>
        <v>0</v>
      </c>
      <c r="Q276" s="186"/>
      <c r="R276" s="187">
        <f>SUM(R277:R288)</f>
        <v>20.809313</v>
      </c>
      <c r="S276" s="186"/>
      <c r="T276" s="188">
        <f>SUM(T277:T288)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181" t="s">
        <v>155</v>
      </c>
      <c r="AT276" s="189" t="s">
        <v>73</v>
      </c>
      <c r="AU276" s="189" t="s">
        <v>82</v>
      </c>
      <c r="AY276" s="181" t="s">
        <v>177</v>
      </c>
      <c r="BK276" s="190">
        <f>SUM(BK277:BK288)</f>
        <v>0</v>
      </c>
    </row>
    <row r="277" s="2" customFormat="1" ht="24.15" customHeight="1">
      <c r="A277" s="35"/>
      <c r="B277" s="157"/>
      <c r="C277" s="193" t="s">
        <v>870</v>
      </c>
      <c r="D277" s="193" t="s">
        <v>180</v>
      </c>
      <c r="E277" s="194" t="s">
        <v>871</v>
      </c>
      <c r="F277" s="195" t="s">
        <v>872</v>
      </c>
      <c r="G277" s="196" t="s">
        <v>253</v>
      </c>
      <c r="H277" s="197">
        <v>96.799999999999997</v>
      </c>
      <c r="I277" s="198"/>
      <c r="J277" s="197">
        <f>ROUND(I277*H277,3)</f>
        <v>0</v>
      </c>
      <c r="K277" s="199"/>
      <c r="L277" s="36"/>
      <c r="M277" s="200" t="s">
        <v>1</v>
      </c>
      <c r="N277" s="201" t="s">
        <v>40</v>
      </c>
      <c r="O277" s="79"/>
      <c r="P277" s="202">
        <f>O277*H277</f>
        <v>0</v>
      </c>
      <c r="Q277" s="202">
        <v>0.00025999999999999998</v>
      </c>
      <c r="R277" s="202">
        <f>Q277*H277</f>
        <v>0.025167999999999996</v>
      </c>
      <c r="S277" s="202">
        <v>0</v>
      </c>
      <c r="T277" s="203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04" t="s">
        <v>235</v>
      </c>
      <c r="AT277" s="204" t="s">
        <v>180</v>
      </c>
      <c r="AU277" s="204" t="s">
        <v>155</v>
      </c>
      <c r="AY277" s="16" t="s">
        <v>177</v>
      </c>
      <c r="BE277" s="205">
        <f>IF(N277="základná",J277,0)</f>
        <v>0</v>
      </c>
      <c r="BF277" s="205">
        <f>IF(N277="znížená",J277,0)</f>
        <v>0</v>
      </c>
      <c r="BG277" s="205">
        <f>IF(N277="zákl. prenesená",J277,0)</f>
        <v>0</v>
      </c>
      <c r="BH277" s="205">
        <f>IF(N277="zníž. prenesená",J277,0)</f>
        <v>0</v>
      </c>
      <c r="BI277" s="205">
        <f>IF(N277="nulová",J277,0)</f>
        <v>0</v>
      </c>
      <c r="BJ277" s="16" t="s">
        <v>155</v>
      </c>
      <c r="BK277" s="206">
        <f>ROUND(I277*H277,3)</f>
        <v>0</v>
      </c>
      <c r="BL277" s="16" t="s">
        <v>235</v>
      </c>
      <c r="BM277" s="204" t="s">
        <v>873</v>
      </c>
    </row>
    <row r="278" s="2" customFormat="1" ht="44.25" customHeight="1">
      <c r="A278" s="35"/>
      <c r="B278" s="157"/>
      <c r="C278" s="212" t="s">
        <v>874</v>
      </c>
      <c r="D278" s="212" t="s">
        <v>439</v>
      </c>
      <c r="E278" s="213" t="s">
        <v>875</v>
      </c>
      <c r="F278" s="214" t="s">
        <v>876</v>
      </c>
      <c r="G278" s="215" t="s">
        <v>192</v>
      </c>
      <c r="H278" s="216">
        <v>1.8740000000000001</v>
      </c>
      <c r="I278" s="217"/>
      <c r="J278" s="216">
        <f>ROUND(I278*H278,3)</f>
        <v>0</v>
      </c>
      <c r="K278" s="218"/>
      <c r="L278" s="219"/>
      <c r="M278" s="220" t="s">
        <v>1</v>
      </c>
      <c r="N278" s="221" t="s">
        <v>40</v>
      </c>
      <c r="O278" s="79"/>
      <c r="P278" s="202">
        <f>O278*H278</f>
        <v>0</v>
      </c>
      <c r="Q278" s="202">
        <v>0.54000000000000004</v>
      </c>
      <c r="R278" s="202">
        <f>Q278*H278</f>
        <v>1.0119600000000002</v>
      </c>
      <c r="S278" s="202">
        <v>0</v>
      </c>
      <c r="T278" s="203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04" t="s">
        <v>301</v>
      </c>
      <c r="AT278" s="204" t="s">
        <v>439</v>
      </c>
      <c r="AU278" s="204" t="s">
        <v>155</v>
      </c>
      <c r="AY278" s="16" t="s">
        <v>177</v>
      </c>
      <c r="BE278" s="205">
        <f>IF(N278="základná",J278,0)</f>
        <v>0</v>
      </c>
      <c r="BF278" s="205">
        <f>IF(N278="znížená",J278,0)</f>
        <v>0</v>
      </c>
      <c r="BG278" s="205">
        <f>IF(N278="zákl. prenesená",J278,0)</f>
        <v>0</v>
      </c>
      <c r="BH278" s="205">
        <f>IF(N278="zníž. prenesená",J278,0)</f>
        <v>0</v>
      </c>
      <c r="BI278" s="205">
        <f>IF(N278="nulová",J278,0)</f>
        <v>0</v>
      </c>
      <c r="BJ278" s="16" t="s">
        <v>155</v>
      </c>
      <c r="BK278" s="206">
        <f>ROUND(I278*H278,3)</f>
        <v>0</v>
      </c>
      <c r="BL278" s="16" t="s">
        <v>235</v>
      </c>
      <c r="BM278" s="204" t="s">
        <v>877</v>
      </c>
    </row>
    <row r="279" s="2" customFormat="1" ht="24.15" customHeight="1">
      <c r="A279" s="35"/>
      <c r="B279" s="157"/>
      <c r="C279" s="193" t="s">
        <v>878</v>
      </c>
      <c r="D279" s="193" t="s">
        <v>180</v>
      </c>
      <c r="E279" s="194" t="s">
        <v>879</v>
      </c>
      <c r="F279" s="195" t="s">
        <v>880</v>
      </c>
      <c r="G279" s="196" t="s">
        <v>183</v>
      </c>
      <c r="H279" s="197">
        <v>978.38</v>
      </c>
      <c r="I279" s="198"/>
      <c r="J279" s="197">
        <f>ROUND(I279*H279,3)</f>
        <v>0</v>
      </c>
      <c r="K279" s="199"/>
      <c r="L279" s="36"/>
      <c r="M279" s="200" t="s">
        <v>1</v>
      </c>
      <c r="N279" s="201" t="s">
        <v>40</v>
      </c>
      <c r="O279" s="79"/>
      <c r="P279" s="202">
        <f>O279*H279</f>
        <v>0</v>
      </c>
      <c r="Q279" s="202">
        <v>0</v>
      </c>
      <c r="R279" s="202">
        <f>Q279*H279</f>
        <v>0</v>
      </c>
      <c r="S279" s="202">
        <v>0</v>
      </c>
      <c r="T279" s="203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04" t="s">
        <v>235</v>
      </c>
      <c r="AT279" s="204" t="s">
        <v>180</v>
      </c>
      <c r="AU279" s="204" t="s">
        <v>155</v>
      </c>
      <c r="AY279" s="16" t="s">
        <v>177</v>
      </c>
      <c r="BE279" s="205">
        <f>IF(N279="základná",J279,0)</f>
        <v>0</v>
      </c>
      <c r="BF279" s="205">
        <f>IF(N279="znížená",J279,0)</f>
        <v>0</v>
      </c>
      <c r="BG279" s="205">
        <f>IF(N279="zákl. prenesená",J279,0)</f>
        <v>0</v>
      </c>
      <c r="BH279" s="205">
        <f>IF(N279="zníž. prenesená",J279,0)</f>
        <v>0</v>
      </c>
      <c r="BI279" s="205">
        <f>IF(N279="nulová",J279,0)</f>
        <v>0</v>
      </c>
      <c r="BJ279" s="16" t="s">
        <v>155</v>
      </c>
      <c r="BK279" s="206">
        <f>ROUND(I279*H279,3)</f>
        <v>0</v>
      </c>
      <c r="BL279" s="16" t="s">
        <v>235</v>
      </c>
      <c r="BM279" s="204" t="s">
        <v>881</v>
      </c>
    </row>
    <row r="280" s="2" customFormat="1" ht="33" customHeight="1">
      <c r="A280" s="35"/>
      <c r="B280" s="157"/>
      <c r="C280" s="212" t="s">
        <v>882</v>
      </c>
      <c r="D280" s="212" t="s">
        <v>439</v>
      </c>
      <c r="E280" s="213" t="s">
        <v>883</v>
      </c>
      <c r="F280" s="214" t="s">
        <v>884</v>
      </c>
      <c r="G280" s="215" t="s">
        <v>192</v>
      </c>
      <c r="H280" s="216">
        <v>27.472999999999999</v>
      </c>
      <c r="I280" s="217"/>
      <c r="J280" s="216">
        <f>ROUND(I280*H280,3)</f>
        <v>0</v>
      </c>
      <c r="K280" s="218"/>
      <c r="L280" s="219"/>
      <c r="M280" s="220" t="s">
        <v>1</v>
      </c>
      <c r="N280" s="221" t="s">
        <v>40</v>
      </c>
      <c r="O280" s="79"/>
      <c r="P280" s="202">
        <f>O280*H280</f>
        <v>0</v>
      </c>
      <c r="Q280" s="202">
        <v>0.5</v>
      </c>
      <c r="R280" s="202">
        <f>Q280*H280</f>
        <v>13.7365</v>
      </c>
      <c r="S280" s="202">
        <v>0</v>
      </c>
      <c r="T280" s="203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04" t="s">
        <v>301</v>
      </c>
      <c r="AT280" s="204" t="s">
        <v>439</v>
      </c>
      <c r="AU280" s="204" t="s">
        <v>155</v>
      </c>
      <c r="AY280" s="16" t="s">
        <v>177</v>
      </c>
      <c r="BE280" s="205">
        <f>IF(N280="základná",J280,0)</f>
        <v>0</v>
      </c>
      <c r="BF280" s="205">
        <f>IF(N280="znížená",J280,0)</f>
        <v>0</v>
      </c>
      <c r="BG280" s="205">
        <f>IF(N280="zákl. prenesená",J280,0)</f>
        <v>0</v>
      </c>
      <c r="BH280" s="205">
        <f>IF(N280="zníž. prenesená",J280,0)</f>
        <v>0</v>
      </c>
      <c r="BI280" s="205">
        <f>IF(N280="nulová",J280,0)</f>
        <v>0</v>
      </c>
      <c r="BJ280" s="16" t="s">
        <v>155</v>
      </c>
      <c r="BK280" s="206">
        <f>ROUND(I280*H280,3)</f>
        <v>0</v>
      </c>
      <c r="BL280" s="16" t="s">
        <v>235</v>
      </c>
      <c r="BM280" s="204" t="s">
        <v>885</v>
      </c>
    </row>
    <row r="281" s="2" customFormat="1" ht="24.15" customHeight="1">
      <c r="A281" s="35"/>
      <c r="B281" s="157"/>
      <c r="C281" s="193" t="s">
        <v>886</v>
      </c>
      <c r="D281" s="193" t="s">
        <v>180</v>
      </c>
      <c r="E281" s="194" t="s">
        <v>887</v>
      </c>
      <c r="F281" s="195" t="s">
        <v>888</v>
      </c>
      <c r="G281" s="196" t="s">
        <v>183</v>
      </c>
      <c r="H281" s="197">
        <v>978.38</v>
      </c>
      <c r="I281" s="198"/>
      <c r="J281" s="197">
        <f>ROUND(I281*H281,3)</f>
        <v>0</v>
      </c>
      <c r="K281" s="199"/>
      <c r="L281" s="36"/>
      <c r="M281" s="200" t="s">
        <v>1</v>
      </c>
      <c r="N281" s="201" t="s">
        <v>40</v>
      </c>
      <c r="O281" s="79"/>
      <c r="P281" s="202">
        <f>O281*H281</f>
        <v>0</v>
      </c>
      <c r="Q281" s="202">
        <v>0</v>
      </c>
      <c r="R281" s="202">
        <f>Q281*H281</f>
        <v>0</v>
      </c>
      <c r="S281" s="202">
        <v>0</v>
      </c>
      <c r="T281" s="203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04" t="s">
        <v>235</v>
      </c>
      <c r="AT281" s="204" t="s">
        <v>180</v>
      </c>
      <c r="AU281" s="204" t="s">
        <v>155</v>
      </c>
      <c r="AY281" s="16" t="s">
        <v>177</v>
      </c>
      <c r="BE281" s="205">
        <f>IF(N281="základná",J281,0)</f>
        <v>0</v>
      </c>
      <c r="BF281" s="205">
        <f>IF(N281="znížená",J281,0)</f>
        <v>0</v>
      </c>
      <c r="BG281" s="205">
        <f>IF(N281="zákl. prenesená",J281,0)</f>
        <v>0</v>
      </c>
      <c r="BH281" s="205">
        <f>IF(N281="zníž. prenesená",J281,0)</f>
        <v>0</v>
      </c>
      <c r="BI281" s="205">
        <f>IF(N281="nulová",J281,0)</f>
        <v>0</v>
      </c>
      <c r="BJ281" s="16" t="s">
        <v>155</v>
      </c>
      <c r="BK281" s="206">
        <f>ROUND(I281*H281,3)</f>
        <v>0</v>
      </c>
      <c r="BL281" s="16" t="s">
        <v>235</v>
      </c>
      <c r="BM281" s="204" t="s">
        <v>889</v>
      </c>
    </row>
    <row r="282" s="2" customFormat="1" ht="24.15" customHeight="1">
      <c r="A282" s="35"/>
      <c r="B282" s="157"/>
      <c r="C282" s="212" t="s">
        <v>890</v>
      </c>
      <c r="D282" s="212" t="s">
        <v>439</v>
      </c>
      <c r="E282" s="213" t="s">
        <v>891</v>
      </c>
      <c r="F282" s="214" t="s">
        <v>892</v>
      </c>
      <c r="G282" s="215" t="s">
        <v>192</v>
      </c>
      <c r="H282" s="216">
        <v>10.186999999999999</v>
      </c>
      <c r="I282" s="217"/>
      <c r="J282" s="216">
        <f>ROUND(I282*H282,3)</f>
        <v>0</v>
      </c>
      <c r="K282" s="218"/>
      <c r="L282" s="219"/>
      <c r="M282" s="220" t="s">
        <v>1</v>
      </c>
      <c r="N282" s="221" t="s">
        <v>40</v>
      </c>
      <c r="O282" s="79"/>
      <c r="P282" s="202">
        <f>O282*H282</f>
        <v>0</v>
      </c>
      <c r="Q282" s="202">
        <v>0.55000000000000004</v>
      </c>
      <c r="R282" s="202">
        <f>Q282*H282</f>
        <v>5.6028500000000001</v>
      </c>
      <c r="S282" s="202">
        <v>0</v>
      </c>
      <c r="T282" s="203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04" t="s">
        <v>301</v>
      </c>
      <c r="AT282" s="204" t="s">
        <v>439</v>
      </c>
      <c r="AU282" s="204" t="s">
        <v>155</v>
      </c>
      <c r="AY282" s="16" t="s">
        <v>177</v>
      </c>
      <c r="BE282" s="205">
        <f>IF(N282="základná",J282,0)</f>
        <v>0</v>
      </c>
      <c r="BF282" s="205">
        <f>IF(N282="znížená",J282,0)</f>
        <v>0</v>
      </c>
      <c r="BG282" s="205">
        <f>IF(N282="zákl. prenesená",J282,0)</f>
        <v>0</v>
      </c>
      <c r="BH282" s="205">
        <f>IF(N282="zníž. prenesená",J282,0)</f>
        <v>0</v>
      </c>
      <c r="BI282" s="205">
        <f>IF(N282="nulová",J282,0)</f>
        <v>0</v>
      </c>
      <c r="BJ282" s="16" t="s">
        <v>155</v>
      </c>
      <c r="BK282" s="206">
        <f>ROUND(I282*H282,3)</f>
        <v>0</v>
      </c>
      <c r="BL282" s="16" t="s">
        <v>235</v>
      </c>
      <c r="BM282" s="204" t="s">
        <v>893</v>
      </c>
    </row>
    <row r="283" s="2" customFormat="1" ht="16.5" customHeight="1">
      <c r="A283" s="35"/>
      <c r="B283" s="157"/>
      <c r="C283" s="193" t="s">
        <v>894</v>
      </c>
      <c r="D283" s="193" t="s">
        <v>180</v>
      </c>
      <c r="E283" s="194" t="s">
        <v>895</v>
      </c>
      <c r="F283" s="195" t="s">
        <v>896</v>
      </c>
      <c r="G283" s="196" t="s">
        <v>253</v>
      </c>
      <c r="H283" s="197">
        <v>133</v>
      </c>
      <c r="I283" s="198"/>
      <c r="J283" s="197">
        <f>ROUND(I283*H283,3)</f>
        <v>0</v>
      </c>
      <c r="K283" s="199"/>
      <c r="L283" s="36"/>
      <c r="M283" s="200" t="s">
        <v>1</v>
      </c>
      <c r="N283" s="201" t="s">
        <v>40</v>
      </c>
      <c r="O283" s="79"/>
      <c r="P283" s="202">
        <f>O283*H283</f>
        <v>0</v>
      </c>
      <c r="Q283" s="202">
        <v>0</v>
      </c>
      <c r="R283" s="202">
        <f>Q283*H283</f>
        <v>0</v>
      </c>
      <c r="S283" s="202">
        <v>0</v>
      </c>
      <c r="T283" s="203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04" t="s">
        <v>235</v>
      </c>
      <c r="AT283" s="204" t="s">
        <v>180</v>
      </c>
      <c r="AU283" s="204" t="s">
        <v>155</v>
      </c>
      <c r="AY283" s="16" t="s">
        <v>177</v>
      </c>
      <c r="BE283" s="205">
        <f>IF(N283="základná",J283,0)</f>
        <v>0</v>
      </c>
      <c r="BF283" s="205">
        <f>IF(N283="znížená",J283,0)</f>
        <v>0</v>
      </c>
      <c r="BG283" s="205">
        <f>IF(N283="zákl. prenesená",J283,0)</f>
        <v>0</v>
      </c>
      <c r="BH283" s="205">
        <f>IF(N283="zníž. prenesená",J283,0)</f>
        <v>0</v>
      </c>
      <c r="BI283" s="205">
        <f>IF(N283="nulová",J283,0)</f>
        <v>0</v>
      </c>
      <c r="BJ283" s="16" t="s">
        <v>155</v>
      </c>
      <c r="BK283" s="206">
        <f>ROUND(I283*H283,3)</f>
        <v>0</v>
      </c>
      <c r="BL283" s="16" t="s">
        <v>235</v>
      </c>
      <c r="BM283" s="204" t="s">
        <v>897</v>
      </c>
    </row>
    <row r="284" s="2" customFormat="1" ht="33" customHeight="1">
      <c r="A284" s="35"/>
      <c r="B284" s="157"/>
      <c r="C284" s="212" t="s">
        <v>898</v>
      </c>
      <c r="D284" s="212" t="s">
        <v>439</v>
      </c>
      <c r="E284" s="213" t="s">
        <v>883</v>
      </c>
      <c r="F284" s="214" t="s">
        <v>884</v>
      </c>
      <c r="G284" s="215" t="s">
        <v>192</v>
      </c>
      <c r="H284" s="216">
        <v>0.16300000000000001</v>
      </c>
      <c r="I284" s="217"/>
      <c r="J284" s="216">
        <f>ROUND(I284*H284,3)</f>
        <v>0</v>
      </c>
      <c r="K284" s="218"/>
      <c r="L284" s="219"/>
      <c r="M284" s="220" t="s">
        <v>1</v>
      </c>
      <c r="N284" s="221" t="s">
        <v>40</v>
      </c>
      <c r="O284" s="79"/>
      <c r="P284" s="202">
        <f>O284*H284</f>
        <v>0</v>
      </c>
      <c r="Q284" s="202">
        <v>0.5</v>
      </c>
      <c r="R284" s="202">
        <f>Q284*H284</f>
        <v>0.081500000000000003</v>
      </c>
      <c r="S284" s="202">
        <v>0</v>
      </c>
      <c r="T284" s="203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04" t="s">
        <v>301</v>
      </c>
      <c r="AT284" s="204" t="s">
        <v>439</v>
      </c>
      <c r="AU284" s="204" t="s">
        <v>155</v>
      </c>
      <c r="AY284" s="16" t="s">
        <v>177</v>
      </c>
      <c r="BE284" s="205">
        <f>IF(N284="základná",J284,0)</f>
        <v>0</v>
      </c>
      <c r="BF284" s="205">
        <f>IF(N284="znížená",J284,0)</f>
        <v>0</v>
      </c>
      <c r="BG284" s="205">
        <f>IF(N284="zákl. prenesená",J284,0)</f>
        <v>0</v>
      </c>
      <c r="BH284" s="205">
        <f>IF(N284="zníž. prenesená",J284,0)</f>
        <v>0</v>
      </c>
      <c r="BI284" s="205">
        <f>IF(N284="nulová",J284,0)</f>
        <v>0</v>
      </c>
      <c r="BJ284" s="16" t="s">
        <v>155</v>
      </c>
      <c r="BK284" s="206">
        <f>ROUND(I284*H284,3)</f>
        <v>0</v>
      </c>
      <c r="BL284" s="16" t="s">
        <v>235</v>
      </c>
      <c r="BM284" s="204" t="s">
        <v>899</v>
      </c>
    </row>
    <row r="285" s="2" customFormat="1" ht="21.75" customHeight="1">
      <c r="A285" s="35"/>
      <c r="B285" s="157"/>
      <c r="C285" s="193" t="s">
        <v>900</v>
      </c>
      <c r="D285" s="193" t="s">
        <v>180</v>
      </c>
      <c r="E285" s="194" t="s">
        <v>901</v>
      </c>
      <c r="F285" s="195" t="s">
        <v>902</v>
      </c>
      <c r="G285" s="196" t="s">
        <v>192</v>
      </c>
      <c r="H285" s="197">
        <v>48.5</v>
      </c>
      <c r="I285" s="198"/>
      <c r="J285" s="197">
        <f>ROUND(I285*H285,3)</f>
        <v>0</v>
      </c>
      <c r="K285" s="199"/>
      <c r="L285" s="36"/>
      <c r="M285" s="200" t="s">
        <v>1</v>
      </c>
      <c r="N285" s="201" t="s">
        <v>40</v>
      </c>
      <c r="O285" s="79"/>
      <c r="P285" s="202">
        <f>O285*H285</f>
        <v>0</v>
      </c>
      <c r="Q285" s="202">
        <v>0.0025899999999999999</v>
      </c>
      <c r="R285" s="202">
        <f>Q285*H285</f>
        <v>0.125615</v>
      </c>
      <c r="S285" s="202">
        <v>0</v>
      </c>
      <c r="T285" s="203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204" t="s">
        <v>235</v>
      </c>
      <c r="AT285" s="204" t="s">
        <v>180</v>
      </c>
      <c r="AU285" s="204" t="s">
        <v>155</v>
      </c>
      <c r="AY285" s="16" t="s">
        <v>177</v>
      </c>
      <c r="BE285" s="205">
        <f>IF(N285="základná",J285,0)</f>
        <v>0</v>
      </c>
      <c r="BF285" s="205">
        <f>IF(N285="znížená",J285,0)</f>
        <v>0</v>
      </c>
      <c r="BG285" s="205">
        <f>IF(N285="zákl. prenesená",J285,0)</f>
        <v>0</v>
      </c>
      <c r="BH285" s="205">
        <f>IF(N285="zníž. prenesená",J285,0)</f>
        <v>0</v>
      </c>
      <c r="BI285" s="205">
        <f>IF(N285="nulová",J285,0)</f>
        <v>0</v>
      </c>
      <c r="BJ285" s="16" t="s">
        <v>155</v>
      </c>
      <c r="BK285" s="206">
        <f>ROUND(I285*H285,3)</f>
        <v>0</v>
      </c>
      <c r="BL285" s="16" t="s">
        <v>235</v>
      </c>
      <c r="BM285" s="204" t="s">
        <v>903</v>
      </c>
    </row>
    <row r="286" s="2" customFormat="1" ht="33" customHeight="1">
      <c r="A286" s="35"/>
      <c r="B286" s="157"/>
      <c r="C286" s="193" t="s">
        <v>904</v>
      </c>
      <c r="D286" s="193" t="s">
        <v>180</v>
      </c>
      <c r="E286" s="194" t="s">
        <v>905</v>
      </c>
      <c r="F286" s="195" t="s">
        <v>906</v>
      </c>
      <c r="G286" s="196" t="s">
        <v>183</v>
      </c>
      <c r="H286" s="197">
        <v>25</v>
      </c>
      <c r="I286" s="198"/>
      <c r="J286" s="197">
        <f>ROUND(I286*H286,3)</f>
        <v>0</v>
      </c>
      <c r="K286" s="199"/>
      <c r="L286" s="36"/>
      <c r="M286" s="200" t="s">
        <v>1</v>
      </c>
      <c r="N286" s="201" t="s">
        <v>40</v>
      </c>
      <c r="O286" s="79"/>
      <c r="P286" s="202">
        <f>O286*H286</f>
        <v>0</v>
      </c>
      <c r="Q286" s="202">
        <v>0</v>
      </c>
      <c r="R286" s="202">
        <f>Q286*H286</f>
        <v>0</v>
      </c>
      <c r="S286" s="202">
        <v>0</v>
      </c>
      <c r="T286" s="203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04" t="s">
        <v>235</v>
      </c>
      <c r="AT286" s="204" t="s">
        <v>180</v>
      </c>
      <c r="AU286" s="204" t="s">
        <v>155</v>
      </c>
      <c r="AY286" s="16" t="s">
        <v>177</v>
      </c>
      <c r="BE286" s="205">
        <f>IF(N286="základná",J286,0)</f>
        <v>0</v>
      </c>
      <c r="BF286" s="205">
        <f>IF(N286="znížená",J286,0)</f>
        <v>0</v>
      </c>
      <c r="BG286" s="205">
        <f>IF(N286="zákl. prenesená",J286,0)</f>
        <v>0</v>
      </c>
      <c r="BH286" s="205">
        <f>IF(N286="zníž. prenesená",J286,0)</f>
        <v>0</v>
      </c>
      <c r="BI286" s="205">
        <f>IF(N286="nulová",J286,0)</f>
        <v>0</v>
      </c>
      <c r="BJ286" s="16" t="s">
        <v>155</v>
      </c>
      <c r="BK286" s="206">
        <f>ROUND(I286*H286,3)</f>
        <v>0</v>
      </c>
      <c r="BL286" s="16" t="s">
        <v>235</v>
      </c>
      <c r="BM286" s="204" t="s">
        <v>907</v>
      </c>
    </row>
    <row r="287" s="2" customFormat="1" ht="37.8" customHeight="1">
      <c r="A287" s="35"/>
      <c r="B287" s="157"/>
      <c r="C287" s="212" t="s">
        <v>908</v>
      </c>
      <c r="D287" s="212" t="s">
        <v>439</v>
      </c>
      <c r="E287" s="213" t="s">
        <v>909</v>
      </c>
      <c r="F287" s="214" t="s">
        <v>910</v>
      </c>
      <c r="G287" s="215" t="s">
        <v>183</v>
      </c>
      <c r="H287" s="216">
        <v>27</v>
      </c>
      <c r="I287" s="217"/>
      <c r="J287" s="216">
        <f>ROUND(I287*H287,3)</f>
        <v>0</v>
      </c>
      <c r="K287" s="218"/>
      <c r="L287" s="219"/>
      <c r="M287" s="220" t="s">
        <v>1</v>
      </c>
      <c r="N287" s="221" t="s">
        <v>40</v>
      </c>
      <c r="O287" s="79"/>
      <c r="P287" s="202">
        <f>O287*H287</f>
        <v>0</v>
      </c>
      <c r="Q287" s="202">
        <v>0.0083599999999999994</v>
      </c>
      <c r="R287" s="202">
        <f>Q287*H287</f>
        <v>0.22571999999999998</v>
      </c>
      <c r="S287" s="202">
        <v>0</v>
      </c>
      <c r="T287" s="203">
        <f>S287*H287</f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204" t="s">
        <v>301</v>
      </c>
      <c r="AT287" s="204" t="s">
        <v>439</v>
      </c>
      <c r="AU287" s="204" t="s">
        <v>155</v>
      </c>
      <c r="AY287" s="16" t="s">
        <v>177</v>
      </c>
      <c r="BE287" s="205">
        <f>IF(N287="základná",J287,0)</f>
        <v>0</v>
      </c>
      <c r="BF287" s="205">
        <f>IF(N287="znížená",J287,0)</f>
        <v>0</v>
      </c>
      <c r="BG287" s="205">
        <f>IF(N287="zákl. prenesená",J287,0)</f>
        <v>0</v>
      </c>
      <c r="BH287" s="205">
        <f>IF(N287="zníž. prenesená",J287,0)</f>
        <v>0</v>
      </c>
      <c r="BI287" s="205">
        <f>IF(N287="nulová",J287,0)</f>
        <v>0</v>
      </c>
      <c r="BJ287" s="16" t="s">
        <v>155</v>
      </c>
      <c r="BK287" s="206">
        <f>ROUND(I287*H287,3)</f>
        <v>0</v>
      </c>
      <c r="BL287" s="16" t="s">
        <v>235</v>
      </c>
      <c r="BM287" s="204" t="s">
        <v>911</v>
      </c>
    </row>
    <row r="288" s="2" customFormat="1" ht="24.15" customHeight="1">
      <c r="A288" s="35"/>
      <c r="B288" s="157"/>
      <c r="C288" s="193" t="s">
        <v>912</v>
      </c>
      <c r="D288" s="193" t="s">
        <v>180</v>
      </c>
      <c r="E288" s="194" t="s">
        <v>913</v>
      </c>
      <c r="F288" s="195" t="s">
        <v>914</v>
      </c>
      <c r="G288" s="196" t="s">
        <v>283</v>
      </c>
      <c r="H288" s="197">
        <v>20.809000000000001</v>
      </c>
      <c r="I288" s="198"/>
      <c r="J288" s="197">
        <f>ROUND(I288*H288,3)</f>
        <v>0</v>
      </c>
      <c r="K288" s="199"/>
      <c r="L288" s="36"/>
      <c r="M288" s="200" t="s">
        <v>1</v>
      </c>
      <c r="N288" s="201" t="s">
        <v>40</v>
      </c>
      <c r="O288" s="79"/>
      <c r="P288" s="202">
        <f>O288*H288</f>
        <v>0</v>
      </c>
      <c r="Q288" s="202">
        <v>0</v>
      </c>
      <c r="R288" s="202">
        <f>Q288*H288</f>
        <v>0</v>
      </c>
      <c r="S288" s="202">
        <v>0</v>
      </c>
      <c r="T288" s="203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204" t="s">
        <v>235</v>
      </c>
      <c r="AT288" s="204" t="s">
        <v>180</v>
      </c>
      <c r="AU288" s="204" t="s">
        <v>155</v>
      </c>
      <c r="AY288" s="16" t="s">
        <v>177</v>
      </c>
      <c r="BE288" s="205">
        <f>IF(N288="základná",J288,0)</f>
        <v>0</v>
      </c>
      <c r="BF288" s="205">
        <f>IF(N288="znížená",J288,0)</f>
        <v>0</v>
      </c>
      <c r="BG288" s="205">
        <f>IF(N288="zákl. prenesená",J288,0)</f>
        <v>0</v>
      </c>
      <c r="BH288" s="205">
        <f>IF(N288="zníž. prenesená",J288,0)</f>
        <v>0</v>
      </c>
      <c r="BI288" s="205">
        <f>IF(N288="nulová",J288,0)</f>
        <v>0</v>
      </c>
      <c r="BJ288" s="16" t="s">
        <v>155</v>
      </c>
      <c r="BK288" s="206">
        <f>ROUND(I288*H288,3)</f>
        <v>0</v>
      </c>
      <c r="BL288" s="16" t="s">
        <v>235</v>
      </c>
      <c r="BM288" s="204" t="s">
        <v>915</v>
      </c>
    </row>
    <row r="289" s="12" customFormat="1" ht="22.8" customHeight="1">
      <c r="A289" s="12"/>
      <c r="B289" s="180"/>
      <c r="C289" s="12"/>
      <c r="D289" s="181" t="s">
        <v>73</v>
      </c>
      <c r="E289" s="191" t="s">
        <v>360</v>
      </c>
      <c r="F289" s="191" t="s">
        <v>916</v>
      </c>
      <c r="G289" s="12"/>
      <c r="H289" s="12"/>
      <c r="I289" s="183"/>
      <c r="J289" s="192">
        <f>BK289</f>
        <v>0</v>
      </c>
      <c r="K289" s="12"/>
      <c r="L289" s="180"/>
      <c r="M289" s="185"/>
      <c r="N289" s="186"/>
      <c r="O289" s="186"/>
      <c r="P289" s="187">
        <f>SUM(P290:P298)</f>
        <v>0</v>
      </c>
      <c r="Q289" s="186"/>
      <c r="R289" s="187">
        <f>SUM(R290:R298)</f>
        <v>21.887230460000001</v>
      </c>
      <c r="S289" s="186"/>
      <c r="T289" s="188">
        <f>SUM(T290:T298)</f>
        <v>0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181" t="s">
        <v>155</v>
      </c>
      <c r="AT289" s="189" t="s">
        <v>73</v>
      </c>
      <c r="AU289" s="189" t="s">
        <v>82</v>
      </c>
      <c r="AY289" s="181" t="s">
        <v>177</v>
      </c>
      <c r="BK289" s="190">
        <f>SUM(BK290:BK298)</f>
        <v>0</v>
      </c>
    </row>
    <row r="290" s="2" customFormat="1" ht="55.5" customHeight="1">
      <c r="A290" s="35"/>
      <c r="B290" s="157"/>
      <c r="C290" s="193" t="s">
        <v>917</v>
      </c>
      <c r="D290" s="193" t="s">
        <v>180</v>
      </c>
      <c r="E290" s="194" t="s">
        <v>918</v>
      </c>
      <c r="F290" s="195" t="s">
        <v>919</v>
      </c>
      <c r="G290" s="196" t="s">
        <v>183</v>
      </c>
      <c r="H290" s="197">
        <v>119.47199999999999</v>
      </c>
      <c r="I290" s="198"/>
      <c r="J290" s="197">
        <f>ROUND(I290*H290,3)</f>
        <v>0</v>
      </c>
      <c r="K290" s="199"/>
      <c r="L290" s="36"/>
      <c r="M290" s="200" t="s">
        <v>1</v>
      </c>
      <c r="N290" s="201" t="s">
        <v>40</v>
      </c>
      <c r="O290" s="79"/>
      <c r="P290" s="202">
        <f>O290*H290</f>
        <v>0</v>
      </c>
      <c r="Q290" s="202">
        <v>0.047379999999999999</v>
      </c>
      <c r="R290" s="202">
        <f>Q290*H290</f>
        <v>5.6605833599999995</v>
      </c>
      <c r="S290" s="202">
        <v>0</v>
      </c>
      <c r="T290" s="203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04" t="s">
        <v>235</v>
      </c>
      <c r="AT290" s="204" t="s">
        <v>180</v>
      </c>
      <c r="AU290" s="204" t="s">
        <v>155</v>
      </c>
      <c r="AY290" s="16" t="s">
        <v>177</v>
      </c>
      <c r="BE290" s="205">
        <f>IF(N290="základná",J290,0)</f>
        <v>0</v>
      </c>
      <c r="BF290" s="205">
        <f>IF(N290="znížená",J290,0)</f>
        <v>0</v>
      </c>
      <c r="BG290" s="205">
        <f>IF(N290="zákl. prenesená",J290,0)</f>
        <v>0</v>
      </c>
      <c r="BH290" s="205">
        <f>IF(N290="zníž. prenesená",J290,0)</f>
        <v>0</v>
      </c>
      <c r="BI290" s="205">
        <f>IF(N290="nulová",J290,0)</f>
        <v>0</v>
      </c>
      <c r="BJ290" s="16" t="s">
        <v>155</v>
      </c>
      <c r="BK290" s="206">
        <f>ROUND(I290*H290,3)</f>
        <v>0</v>
      </c>
      <c r="BL290" s="16" t="s">
        <v>235</v>
      </c>
      <c r="BM290" s="204" t="s">
        <v>920</v>
      </c>
    </row>
    <row r="291" s="2" customFormat="1" ht="37.8" customHeight="1">
      <c r="A291" s="35"/>
      <c r="B291" s="157"/>
      <c r="C291" s="193" t="s">
        <v>921</v>
      </c>
      <c r="D291" s="193" t="s">
        <v>180</v>
      </c>
      <c r="E291" s="194" t="s">
        <v>922</v>
      </c>
      <c r="F291" s="195" t="s">
        <v>923</v>
      </c>
      <c r="G291" s="196" t="s">
        <v>183</v>
      </c>
      <c r="H291" s="197">
        <v>78</v>
      </c>
      <c r="I291" s="198"/>
      <c r="J291" s="197">
        <f>ROUND(I291*H291,3)</f>
        <v>0</v>
      </c>
      <c r="K291" s="199"/>
      <c r="L291" s="36"/>
      <c r="M291" s="200" t="s">
        <v>1</v>
      </c>
      <c r="N291" s="201" t="s">
        <v>40</v>
      </c>
      <c r="O291" s="79"/>
      <c r="P291" s="202">
        <f>O291*H291</f>
        <v>0</v>
      </c>
      <c r="Q291" s="202">
        <v>0.021770000000000001</v>
      </c>
      <c r="R291" s="202">
        <f>Q291*H291</f>
        <v>1.6980600000000001</v>
      </c>
      <c r="S291" s="202">
        <v>0</v>
      </c>
      <c r="T291" s="203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04" t="s">
        <v>235</v>
      </c>
      <c r="AT291" s="204" t="s">
        <v>180</v>
      </c>
      <c r="AU291" s="204" t="s">
        <v>155</v>
      </c>
      <c r="AY291" s="16" t="s">
        <v>177</v>
      </c>
      <c r="BE291" s="205">
        <f>IF(N291="základná",J291,0)</f>
        <v>0</v>
      </c>
      <c r="BF291" s="205">
        <f>IF(N291="znížená",J291,0)</f>
        <v>0</v>
      </c>
      <c r="BG291" s="205">
        <f>IF(N291="zákl. prenesená",J291,0)</f>
        <v>0</v>
      </c>
      <c r="BH291" s="205">
        <f>IF(N291="zníž. prenesená",J291,0)</f>
        <v>0</v>
      </c>
      <c r="BI291" s="205">
        <f>IF(N291="nulová",J291,0)</f>
        <v>0</v>
      </c>
      <c r="BJ291" s="16" t="s">
        <v>155</v>
      </c>
      <c r="BK291" s="206">
        <f>ROUND(I291*H291,3)</f>
        <v>0</v>
      </c>
      <c r="BL291" s="16" t="s">
        <v>235</v>
      </c>
      <c r="BM291" s="204" t="s">
        <v>924</v>
      </c>
    </row>
    <row r="292" s="2" customFormat="1" ht="37.8" customHeight="1">
      <c r="A292" s="35"/>
      <c r="B292" s="157"/>
      <c r="C292" s="193" t="s">
        <v>925</v>
      </c>
      <c r="D292" s="193" t="s">
        <v>180</v>
      </c>
      <c r="E292" s="194" t="s">
        <v>926</v>
      </c>
      <c r="F292" s="195" t="s">
        <v>927</v>
      </c>
      <c r="G292" s="196" t="s">
        <v>183</v>
      </c>
      <c r="H292" s="197">
        <v>40.536000000000001</v>
      </c>
      <c r="I292" s="198"/>
      <c r="J292" s="197">
        <f>ROUND(I292*H292,3)</f>
        <v>0</v>
      </c>
      <c r="K292" s="199"/>
      <c r="L292" s="36"/>
      <c r="M292" s="200" t="s">
        <v>1</v>
      </c>
      <c r="N292" s="201" t="s">
        <v>40</v>
      </c>
      <c r="O292" s="79"/>
      <c r="P292" s="202">
        <f>O292*H292</f>
        <v>0</v>
      </c>
      <c r="Q292" s="202">
        <v>0.014449999999999999</v>
      </c>
      <c r="R292" s="202">
        <f>Q292*H292</f>
        <v>0.58574519999999997</v>
      </c>
      <c r="S292" s="202">
        <v>0</v>
      </c>
      <c r="T292" s="203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04" t="s">
        <v>235</v>
      </c>
      <c r="AT292" s="204" t="s">
        <v>180</v>
      </c>
      <c r="AU292" s="204" t="s">
        <v>155</v>
      </c>
      <c r="AY292" s="16" t="s">
        <v>177</v>
      </c>
      <c r="BE292" s="205">
        <f>IF(N292="základná",J292,0)</f>
        <v>0</v>
      </c>
      <c r="BF292" s="205">
        <f>IF(N292="znížená",J292,0)</f>
        <v>0</v>
      </c>
      <c r="BG292" s="205">
        <f>IF(N292="zákl. prenesená",J292,0)</f>
        <v>0</v>
      </c>
      <c r="BH292" s="205">
        <f>IF(N292="zníž. prenesená",J292,0)</f>
        <v>0</v>
      </c>
      <c r="BI292" s="205">
        <f>IF(N292="nulová",J292,0)</f>
        <v>0</v>
      </c>
      <c r="BJ292" s="16" t="s">
        <v>155</v>
      </c>
      <c r="BK292" s="206">
        <f>ROUND(I292*H292,3)</f>
        <v>0</v>
      </c>
      <c r="BL292" s="16" t="s">
        <v>235</v>
      </c>
      <c r="BM292" s="204" t="s">
        <v>928</v>
      </c>
    </row>
    <row r="293" s="2" customFormat="1" ht="37.8" customHeight="1">
      <c r="A293" s="35"/>
      <c r="B293" s="157"/>
      <c r="C293" s="193" t="s">
        <v>929</v>
      </c>
      <c r="D293" s="193" t="s">
        <v>180</v>
      </c>
      <c r="E293" s="194" t="s">
        <v>930</v>
      </c>
      <c r="F293" s="195" t="s">
        <v>931</v>
      </c>
      <c r="G293" s="196" t="s">
        <v>183</v>
      </c>
      <c r="H293" s="197">
        <v>76.450000000000003</v>
      </c>
      <c r="I293" s="198"/>
      <c r="J293" s="197">
        <f>ROUND(I293*H293,3)</f>
        <v>0</v>
      </c>
      <c r="K293" s="199"/>
      <c r="L293" s="36"/>
      <c r="M293" s="200" t="s">
        <v>1</v>
      </c>
      <c r="N293" s="201" t="s">
        <v>40</v>
      </c>
      <c r="O293" s="79"/>
      <c r="P293" s="202">
        <f>O293*H293</f>
        <v>0</v>
      </c>
      <c r="Q293" s="202">
        <v>0.0085400000000000007</v>
      </c>
      <c r="R293" s="202">
        <f>Q293*H293</f>
        <v>0.6528830000000001</v>
      </c>
      <c r="S293" s="202">
        <v>0</v>
      </c>
      <c r="T293" s="203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204" t="s">
        <v>235</v>
      </c>
      <c r="AT293" s="204" t="s">
        <v>180</v>
      </c>
      <c r="AU293" s="204" t="s">
        <v>155</v>
      </c>
      <c r="AY293" s="16" t="s">
        <v>177</v>
      </c>
      <c r="BE293" s="205">
        <f>IF(N293="základná",J293,0)</f>
        <v>0</v>
      </c>
      <c r="BF293" s="205">
        <f>IF(N293="znížená",J293,0)</f>
        <v>0</v>
      </c>
      <c r="BG293" s="205">
        <f>IF(N293="zákl. prenesená",J293,0)</f>
        <v>0</v>
      </c>
      <c r="BH293" s="205">
        <f>IF(N293="zníž. prenesená",J293,0)</f>
        <v>0</v>
      </c>
      <c r="BI293" s="205">
        <f>IF(N293="nulová",J293,0)</f>
        <v>0</v>
      </c>
      <c r="BJ293" s="16" t="s">
        <v>155</v>
      </c>
      <c r="BK293" s="206">
        <f>ROUND(I293*H293,3)</f>
        <v>0</v>
      </c>
      <c r="BL293" s="16" t="s">
        <v>235</v>
      </c>
      <c r="BM293" s="204" t="s">
        <v>932</v>
      </c>
    </row>
    <row r="294" s="2" customFormat="1" ht="37.8" customHeight="1">
      <c r="A294" s="35"/>
      <c r="B294" s="157"/>
      <c r="C294" s="193" t="s">
        <v>933</v>
      </c>
      <c r="D294" s="193" t="s">
        <v>180</v>
      </c>
      <c r="E294" s="194" t="s">
        <v>934</v>
      </c>
      <c r="F294" s="195" t="s">
        <v>935</v>
      </c>
      <c r="G294" s="196" t="s">
        <v>183</v>
      </c>
      <c r="H294" s="197">
        <v>185.58000000000001</v>
      </c>
      <c r="I294" s="198"/>
      <c r="J294" s="197">
        <f>ROUND(I294*H294,3)</f>
        <v>0</v>
      </c>
      <c r="K294" s="199"/>
      <c r="L294" s="36"/>
      <c r="M294" s="200" t="s">
        <v>1</v>
      </c>
      <c r="N294" s="201" t="s">
        <v>40</v>
      </c>
      <c r="O294" s="79"/>
      <c r="P294" s="202">
        <f>O294*H294</f>
        <v>0</v>
      </c>
      <c r="Q294" s="202">
        <v>0.01218</v>
      </c>
      <c r="R294" s="202">
        <f>Q294*H294</f>
        <v>2.2603644000000003</v>
      </c>
      <c r="S294" s="202">
        <v>0</v>
      </c>
      <c r="T294" s="203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04" t="s">
        <v>235</v>
      </c>
      <c r="AT294" s="204" t="s">
        <v>180</v>
      </c>
      <c r="AU294" s="204" t="s">
        <v>155</v>
      </c>
      <c r="AY294" s="16" t="s">
        <v>177</v>
      </c>
      <c r="BE294" s="205">
        <f>IF(N294="základná",J294,0)</f>
        <v>0</v>
      </c>
      <c r="BF294" s="205">
        <f>IF(N294="znížená",J294,0)</f>
        <v>0</v>
      </c>
      <c r="BG294" s="205">
        <f>IF(N294="zákl. prenesená",J294,0)</f>
        <v>0</v>
      </c>
      <c r="BH294" s="205">
        <f>IF(N294="zníž. prenesená",J294,0)</f>
        <v>0</v>
      </c>
      <c r="BI294" s="205">
        <f>IF(N294="nulová",J294,0)</f>
        <v>0</v>
      </c>
      <c r="BJ294" s="16" t="s">
        <v>155</v>
      </c>
      <c r="BK294" s="206">
        <f>ROUND(I294*H294,3)</f>
        <v>0</v>
      </c>
      <c r="BL294" s="16" t="s">
        <v>235</v>
      </c>
      <c r="BM294" s="204" t="s">
        <v>936</v>
      </c>
    </row>
    <row r="295" s="2" customFormat="1" ht="37.8" customHeight="1">
      <c r="A295" s="35"/>
      <c r="B295" s="157"/>
      <c r="C295" s="193" t="s">
        <v>937</v>
      </c>
      <c r="D295" s="193" t="s">
        <v>180</v>
      </c>
      <c r="E295" s="194" t="s">
        <v>938</v>
      </c>
      <c r="F295" s="195" t="s">
        <v>939</v>
      </c>
      <c r="G295" s="196" t="s">
        <v>183</v>
      </c>
      <c r="H295" s="197">
        <v>120.84</v>
      </c>
      <c r="I295" s="198"/>
      <c r="J295" s="197">
        <f>ROUND(I295*H295,3)</f>
        <v>0</v>
      </c>
      <c r="K295" s="199"/>
      <c r="L295" s="36"/>
      <c r="M295" s="200" t="s">
        <v>1</v>
      </c>
      <c r="N295" s="201" t="s">
        <v>40</v>
      </c>
      <c r="O295" s="79"/>
      <c r="P295" s="202">
        <f>O295*H295</f>
        <v>0</v>
      </c>
      <c r="Q295" s="202">
        <v>0.01345</v>
      </c>
      <c r="R295" s="202">
        <f>Q295*H295</f>
        <v>1.6252980000000001</v>
      </c>
      <c r="S295" s="202">
        <v>0</v>
      </c>
      <c r="T295" s="203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04" t="s">
        <v>235</v>
      </c>
      <c r="AT295" s="204" t="s">
        <v>180</v>
      </c>
      <c r="AU295" s="204" t="s">
        <v>155</v>
      </c>
      <c r="AY295" s="16" t="s">
        <v>177</v>
      </c>
      <c r="BE295" s="205">
        <f>IF(N295="základná",J295,0)</f>
        <v>0</v>
      </c>
      <c r="BF295" s="205">
        <f>IF(N295="znížená",J295,0)</f>
        <v>0</v>
      </c>
      <c r="BG295" s="205">
        <f>IF(N295="zákl. prenesená",J295,0)</f>
        <v>0</v>
      </c>
      <c r="BH295" s="205">
        <f>IF(N295="zníž. prenesená",J295,0)</f>
        <v>0</v>
      </c>
      <c r="BI295" s="205">
        <f>IF(N295="nulová",J295,0)</f>
        <v>0</v>
      </c>
      <c r="BJ295" s="16" t="s">
        <v>155</v>
      </c>
      <c r="BK295" s="206">
        <f>ROUND(I295*H295,3)</f>
        <v>0</v>
      </c>
      <c r="BL295" s="16" t="s">
        <v>235</v>
      </c>
      <c r="BM295" s="204" t="s">
        <v>940</v>
      </c>
    </row>
    <row r="296" s="2" customFormat="1" ht="24.15" customHeight="1">
      <c r="A296" s="35"/>
      <c r="B296" s="157"/>
      <c r="C296" s="193" t="s">
        <v>941</v>
      </c>
      <c r="D296" s="193" t="s">
        <v>180</v>
      </c>
      <c r="E296" s="194" t="s">
        <v>942</v>
      </c>
      <c r="F296" s="195" t="s">
        <v>943</v>
      </c>
      <c r="G296" s="196" t="s">
        <v>183</v>
      </c>
      <c r="H296" s="197">
        <v>367.43000000000001</v>
      </c>
      <c r="I296" s="198"/>
      <c r="J296" s="197">
        <f>ROUND(I296*H296,3)</f>
        <v>0</v>
      </c>
      <c r="K296" s="199"/>
      <c r="L296" s="36"/>
      <c r="M296" s="200" t="s">
        <v>1</v>
      </c>
      <c r="N296" s="201" t="s">
        <v>40</v>
      </c>
      <c r="O296" s="79"/>
      <c r="P296" s="202">
        <f>O296*H296</f>
        <v>0</v>
      </c>
      <c r="Q296" s="202">
        <v>0.02555</v>
      </c>
      <c r="R296" s="202">
        <f>Q296*H296</f>
        <v>9.3878365000000006</v>
      </c>
      <c r="S296" s="202">
        <v>0</v>
      </c>
      <c r="T296" s="203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204" t="s">
        <v>235</v>
      </c>
      <c r="AT296" s="204" t="s">
        <v>180</v>
      </c>
      <c r="AU296" s="204" t="s">
        <v>155</v>
      </c>
      <c r="AY296" s="16" t="s">
        <v>177</v>
      </c>
      <c r="BE296" s="205">
        <f>IF(N296="základná",J296,0)</f>
        <v>0</v>
      </c>
      <c r="BF296" s="205">
        <f>IF(N296="znížená",J296,0)</f>
        <v>0</v>
      </c>
      <c r="BG296" s="205">
        <f>IF(N296="zákl. prenesená",J296,0)</f>
        <v>0</v>
      </c>
      <c r="BH296" s="205">
        <f>IF(N296="zníž. prenesená",J296,0)</f>
        <v>0</v>
      </c>
      <c r="BI296" s="205">
        <f>IF(N296="nulová",J296,0)</f>
        <v>0</v>
      </c>
      <c r="BJ296" s="16" t="s">
        <v>155</v>
      </c>
      <c r="BK296" s="206">
        <f>ROUND(I296*H296,3)</f>
        <v>0</v>
      </c>
      <c r="BL296" s="16" t="s">
        <v>235</v>
      </c>
      <c r="BM296" s="204" t="s">
        <v>944</v>
      </c>
    </row>
    <row r="297" s="2" customFormat="1" ht="24.15" customHeight="1">
      <c r="A297" s="35"/>
      <c r="B297" s="157"/>
      <c r="C297" s="193" t="s">
        <v>945</v>
      </c>
      <c r="D297" s="193" t="s">
        <v>180</v>
      </c>
      <c r="E297" s="194" t="s">
        <v>946</v>
      </c>
      <c r="F297" s="195" t="s">
        <v>947</v>
      </c>
      <c r="G297" s="196" t="s">
        <v>258</v>
      </c>
      <c r="H297" s="197">
        <v>1</v>
      </c>
      <c r="I297" s="198"/>
      <c r="J297" s="197">
        <f>ROUND(I297*H297,3)</f>
        <v>0</v>
      </c>
      <c r="K297" s="199"/>
      <c r="L297" s="36"/>
      <c r="M297" s="200" t="s">
        <v>1</v>
      </c>
      <c r="N297" s="201" t="s">
        <v>40</v>
      </c>
      <c r="O297" s="79"/>
      <c r="P297" s="202">
        <f>O297*H297</f>
        <v>0</v>
      </c>
      <c r="Q297" s="202">
        <v>0.016459999999999999</v>
      </c>
      <c r="R297" s="202">
        <f>Q297*H297</f>
        <v>0.016459999999999999</v>
      </c>
      <c r="S297" s="202">
        <v>0</v>
      </c>
      <c r="T297" s="203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204" t="s">
        <v>235</v>
      </c>
      <c r="AT297" s="204" t="s">
        <v>180</v>
      </c>
      <c r="AU297" s="204" t="s">
        <v>155</v>
      </c>
      <c r="AY297" s="16" t="s">
        <v>177</v>
      </c>
      <c r="BE297" s="205">
        <f>IF(N297="základná",J297,0)</f>
        <v>0</v>
      </c>
      <c r="BF297" s="205">
        <f>IF(N297="znížená",J297,0)</f>
        <v>0</v>
      </c>
      <c r="BG297" s="205">
        <f>IF(N297="zákl. prenesená",J297,0)</f>
        <v>0</v>
      </c>
      <c r="BH297" s="205">
        <f>IF(N297="zníž. prenesená",J297,0)</f>
        <v>0</v>
      </c>
      <c r="BI297" s="205">
        <f>IF(N297="nulová",J297,0)</f>
        <v>0</v>
      </c>
      <c r="BJ297" s="16" t="s">
        <v>155</v>
      </c>
      <c r="BK297" s="206">
        <f>ROUND(I297*H297,3)</f>
        <v>0</v>
      </c>
      <c r="BL297" s="16" t="s">
        <v>235</v>
      </c>
      <c r="BM297" s="204" t="s">
        <v>948</v>
      </c>
    </row>
    <row r="298" s="2" customFormat="1" ht="21.75" customHeight="1">
      <c r="A298" s="35"/>
      <c r="B298" s="157"/>
      <c r="C298" s="193" t="s">
        <v>949</v>
      </c>
      <c r="D298" s="193" t="s">
        <v>180</v>
      </c>
      <c r="E298" s="194" t="s">
        <v>950</v>
      </c>
      <c r="F298" s="195" t="s">
        <v>951</v>
      </c>
      <c r="G298" s="196" t="s">
        <v>283</v>
      </c>
      <c r="H298" s="197">
        <v>21.887</v>
      </c>
      <c r="I298" s="198"/>
      <c r="J298" s="197">
        <f>ROUND(I298*H298,3)</f>
        <v>0</v>
      </c>
      <c r="K298" s="199"/>
      <c r="L298" s="36"/>
      <c r="M298" s="200" t="s">
        <v>1</v>
      </c>
      <c r="N298" s="201" t="s">
        <v>40</v>
      </c>
      <c r="O298" s="79"/>
      <c r="P298" s="202">
        <f>O298*H298</f>
        <v>0</v>
      </c>
      <c r="Q298" s="202">
        <v>0</v>
      </c>
      <c r="R298" s="202">
        <f>Q298*H298</f>
        <v>0</v>
      </c>
      <c r="S298" s="202">
        <v>0</v>
      </c>
      <c r="T298" s="203">
        <f>S298*H298</f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204" t="s">
        <v>235</v>
      </c>
      <c r="AT298" s="204" t="s">
        <v>180</v>
      </c>
      <c r="AU298" s="204" t="s">
        <v>155</v>
      </c>
      <c r="AY298" s="16" t="s">
        <v>177</v>
      </c>
      <c r="BE298" s="205">
        <f>IF(N298="základná",J298,0)</f>
        <v>0</v>
      </c>
      <c r="BF298" s="205">
        <f>IF(N298="znížená",J298,0)</f>
        <v>0</v>
      </c>
      <c r="BG298" s="205">
        <f>IF(N298="zákl. prenesená",J298,0)</f>
        <v>0</v>
      </c>
      <c r="BH298" s="205">
        <f>IF(N298="zníž. prenesená",J298,0)</f>
        <v>0</v>
      </c>
      <c r="BI298" s="205">
        <f>IF(N298="nulová",J298,0)</f>
        <v>0</v>
      </c>
      <c r="BJ298" s="16" t="s">
        <v>155</v>
      </c>
      <c r="BK298" s="206">
        <f>ROUND(I298*H298,3)</f>
        <v>0</v>
      </c>
      <c r="BL298" s="16" t="s">
        <v>235</v>
      </c>
      <c r="BM298" s="204" t="s">
        <v>952</v>
      </c>
    </row>
    <row r="299" s="12" customFormat="1" ht="22.8" customHeight="1">
      <c r="A299" s="12"/>
      <c r="B299" s="180"/>
      <c r="C299" s="12"/>
      <c r="D299" s="181" t="s">
        <v>73</v>
      </c>
      <c r="E299" s="191" t="s">
        <v>370</v>
      </c>
      <c r="F299" s="191" t="s">
        <v>953</v>
      </c>
      <c r="G299" s="12"/>
      <c r="H299" s="12"/>
      <c r="I299" s="183"/>
      <c r="J299" s="192">
        <f>BK299</f>
        <v>0</v>
      </c>
      <c r="K299" s="12"/>
      <c r="L299" s="180"/>
      <c r="M299" s="185"/>
      <c r="N299" s="186"/>
      <c r="O299" s="186"/>
      <c r="P299" s="187">
        <f>SUM(P300:P305)</f>
        <v>0</v>
      </c>
      <c r="Q299" s="186"/>
      <c r="R299" s="187">
        <f>SUM(R300:R305)</f>
        <v>1.3394355999999998</v>
      </c>
      <c r="S299" s="186"/>
      <c r="T299" s="188">
        <f>SUM(T300:T305)</f>
        <v>0</v>
      </c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R299" s="181" t="s">
        <v>155</v>
      </c>
      <c r="AT299" s="189" t="s">
        <v>73</v>
      </c>
      <c r="AU299" s="189" t="s">
        <v>82</v>
      </c>
      <c r="AY299" s="181" t="s">
        <v>177</v>
      </c>
      <c r="BK299" s="190">
        <f>SUM(BK300:BK305)</f>
        <v>0</v>
      </c>
    </row>
    <row r="300" s="2" customFormat="1" ht="24.15" customHeight="1">
      <c r="A300" s="35"/>
      <c r="B300" s="157"/>
      <c r="C300" s="193" t="s">
        <v>954</v>
      </c>
      <c r="D300" s="193" t="s">
        <v>180</v>
      </c>
      <c r="E300" s="194" t="s">
        <v>955</v>
      </c>
      <c r="F300" s="195" t="s">
        <v>956</v>
      </c>
      <c r="G300" s="196" t="s">
        <v>183</v>
      </c>
      <c r="H300" s="197">
        <v>78.719999999999999</v>
      </c>
      <c r="I300" s="198"/>
      <c r="J300" s="197">
        <f>ROUND(I300*H300,3)</f>
        <v>0</v>
      </c>
      <c r="K300" s="199"/>
      <c r="L300" s="36"/>
      <c r="M300" s="200" t="s">
        <v>1</v>
      </c>
      <c r="N300" s="201" t="s">
        <v>40</v>
      </c>
      <c r="O300" s="79"/>
      <c r="P300" s="202">
        <f>O300*H300</f>
        <v>0</v>
      </c>
      <c r="Q300" s="202">
        <v>0.0068599999999999998</v>
      </c>
      <c r="R300" s="202">
        <f>Q300*H300</f>
        <v>0.54001919999999992</v>
      </c>
      <c r="S300" s="202">
        <v>0</v>
      </c>
      <c r="T300" s="203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04" t="s">
        <v>235</v>
      </c>
      <c r="AT300" s="204" t="s">
        <v>180</v>
      </c>
      <c r="AU300" s="204" t="s">
        <v>155</v>
      </c>
      <c r="AY300" s="16" t="s">
        <v>177</v>
      </c>
      <c r="BE300" s="205">
        <f>IF(N300="základná",J300,0)</f>
        <v>0</v>
      </c>
      <c r="BF300" s="205">
        <f>IF(N300="znížená",J300,0)</f>
        <v>0</v>
      </c>
      <c r="BG300" s="205">
        <f>IF(N300="zákl. prenesená",J300,0)</f>
        <v>0</v>
      </c>
      <c r="BH300" s="205">
        <f>IF(N300="zníž. prenesená",J300,0)</f>
        <v>0</v>
      </c>
      <c r="BI300" s="205">
        <f>IF(N300="nulová",J300,0)</f>
        <v>0</v>
      </c>
      <c r="BJ300" s="16" t="s">
        <v>155</v>
      </c>
      <c r="BK300" s="206">
        <f>ROUND(I300*H300,3)</f>
        <v>0</v>
      </c>
      <c r="BL300" s="16" t="s">
        <v>235</v>
      </c>
      <c r="BM300" s="204" t="s">
        <v>957</v>
      </c>
    </row>
    <row r="301" s="2" customFormat="1" ht="33" customHeight="1">
      <c r="A301" s="35"/>
      <c r="B301" s="157"/>
      <c r="C301" s="193" t="s">
        <v>958</v>
      </c>
      <c r="D301" s="193" t="s">
        <v>180</v>
      </c>
      <c r="E301" s="194" t="s">
        <v>959</v>
      </c>
      <c r="F301" s="195" t="s">
        <v>960</v>
      </c>
      <c r="G301" s="196" t="s">
        <v>183</v>
      </c>
      <c r="H301" s="197">
        <v>78.719999999999999</v>
      </c>
      <c r="I301" s="198"/>
      <c r="J301" s="197">
        <f>ROUND(I301*H301,3)</f>
        <v>0</v>
      </c>
      <c r="K301" s="199"/>
      <c r="L301" s="36"/>
      <c r="M301" s="200" t="s">
        <v>1</v>
      </c>
      <c r="N301" s="201" t="s">
        <v>40</v>
      </c>
      <c r="O301" s="79"/>
      <c r="P301" s="202">
        <f>O301*H301</f>
        <v>0</v>
      </c>
      <c r="Q301" s="202">
        <v>0.00046999999999999999</v>
      </c>
      <c r="R301" s="202">
        <f>Q301*H301</f>
        <v>0.036998400000000001</v>
      </c>
      <c r="S301" s="202">
        <v>0</v>
      </c>
      <c r="T301" s="203">
        <f>S301*H301</f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204" t="s">
        <v>235</v>
      </c>
      <c r="AT301" s="204" t="s">
        <v>180</v>
      </c>
      <c r="AU301" s="204" t="s">
        <v>155</v>
      </c>
      <c r="AY301" s="16" t="s">
        <v>177</v>
      </c>
      <c r="BE301" s="205">
        <f>IF(N301="základná",J301,0)</f>
        <v>0</v>
      </c>
      <c r="BF301" s="205">
        <f>IF(N301="znížená",J301,0)</f>
        <v>0</v>
      </c>
      <c r="BG301" s="205">
        <f>IF(N301="zákl. prenesená",J301,0)</f>
        <v>0</v>
      </c>
      <c r="BH301" s="205">
        <f>IF(N301="zníž. prenesená",J301,0)</f>
        <v>0</v>
      </c>
      <c r="BI301" s="205">
        <f>IF(N301="nulová",J301,0)</f>
        <v>0</v>
      </c>
      <c r="BJ301" s="16" t="s">
        <v>155</v>
      </c>
      <c r="BK301" s="206">
        <f>ROUND(I301*H301,3)</f>
        <v>0</v>
      </c>
      <c r="BL301" s="16" t="s">
        <v>235</v>
      </c>
      <c r="BM301" s="204" t="s">
        <v>961</v>
      </c>
    </row>
    <row r="302" s="2" customFormat="1" ht="24.15" customHeight="1">
      <c r="A302" s="35"/>
      <c r="B302" s="157"/>
      <c r="C302" s="193" t="s">
        <v>962</v>
      </c>
      <c r="D302" s="193" t="s">
        <v>180</v>
      </c>
      <c r="E302" s="194" t="s">
        <v>963</v>
      </c>
      <c r="F302" s="195" t="s">
        <v>964</v>
      </c>
      <c r="G302" s="196" t="s">
        <v>253</v>
      </c>
      <c r="H302" s="197">
        <v>142</v>
      </c>
      <c r="I302" s="198"/>
      <c r="J302" s="197">
        <f>ROUND(I302*H302,3)</f>
        <v>0</v>
      </c>
      <c r="K302" s="199"/>
      <c r="L302" s="36"/>
      <c r="M302" s="200" t="s">
        <v>1</v>
      </c>
      <c r="N302" s="201" t="s">
        <v>40</v>
      </c>
      <c r="O302" s="79"/>
      <c r="P302" s="202">
        <f>O302*H302</f>
        <v>0</v>
      </c>
      <c r="Q302" s="202">
        <v>0.00314</v>
      </c>
      <c r="R302" s="202">
        <f>Q302*H302</f>
        <v>0.44588</v>
      </c>
      <c r="S302" s="202">
        <v>0</v>
      </c>
      <c r="T302" s="203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04" t="s">
        <v>235</v>
      </c>
      <c r="AT302" s="204" t="s">
        <v>180</v>
      </c>
      <c r="AU302" s="204" t="s">
        <v>155</v>
      </c>
      <c r="AY302" s="16" t="s">
        <v>177</v>
      </c>
      <c r="BE302" s="205">
        <f>IF(N302="základná",J302,0)</f>
        <v>0</v>
      </c>
      <c r="BF302" s="205">
        <f>IF(N302="znížená",J302,0)</f>
        <v>0</v>
      </c>
      <c r="BG302" s="205">
        <f>IF(N302="zákl. prenesená",J302,0)</f>
        <v>0</v>
      </c>
      <c r="BH302" s="205">
        <f>IF(N302="zníž. prenesená",J302,0)</f>
        <v>0</v>
      </c>
      <c r="BI302" s="205">
        <f>IF(N302="nulová",J302,0)</f>
        <v>0</v>
      </c>
      <c r="BJ302" s="16" t="s">
        <v>155</v>
      </c>
      <c r="BK302" s="206">
        <f>ROUND(I302*H302,3)</f>
        <v>0</v>
      </c>
      <c r="BL302" s="16" t="s">
        <v>235</v>
      </c>
      <c r="BM302" s="204" t="s">
        <v>965</v>
      </c>
    </row>
    <row r="303" s="2" customFormat="1" ht="24.15" customHeight="1">
      <c r="A303" s="35"/>
      <c r="B303" s="157"/>
      <c r="C303" s="193" t="s">
        <v>966</v>
      </c>
      <c r="D303" s="193" t="s">
        <v>180</v>
      </c>
      <c r="E303" s="194" t="s">
        <v>967</v>
      </c>
      <c r="F303" s="195" t="s">
        <v>968</v>
      </c>
      <c r="G303" s="196" t="s">
        <v>253</v>
      </c>
      <c r="H303" s="197">
        <v>89.900000000000006</v>
      </c>
      <c r="I303" s="198"/>
      <c r="J303" s="197">
        <f>ROUND(I303*H303,3)</f>
        <v>0</v>
      </c>
      <c r="K303" s="199"/>
      <c r="L303" s="36"/>
      <c r="M303" s="200" t="s">
        <v>1</v>
      </c>
      <c r="N303" s="201" t="s">
        <v>40</v>
      </c>
      <c r="O303" s="79"/>
      <c r="P303" s="202">
        <f>O303*H303</f>
        <v>0</v>
      </c>
      <c r="Q303" s="202">
        <v>0.00148</v>
      </c>
      <c r="R303" s="202">
        <f>Q303*H303</f>
        <v>0.133052</v>
      </c>
      <c r="S303" s="202">
        <v>0</v>
      </c>
      <c r="T303" s="203">
        <f>S303*H303</f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204" t="s">
        <v>235</v>
      </c>
      <c r="AT303" s="204" t="s">
        <v>180</v>
      </c>
      <c r="AU303" s="204" t="s">
        <v>155</v>
      </c>
      <c r="AY303" s="16" t="s">
        <v>177</v>
      </c>
      <c r="BE303" s="205">
        <f>IF(N303="základná",J303,0)</f>
        <v>0</v>
      </c>
      <c r="BF303" s="205">
        <f>IF(N303="znížená",J303,0)</f>
        <v>0</v>
      </c>
      <c r="BG303" s="205">
        <f>IF(N303="zákl. prenesená",J303,0)</f>
        <v>0</v>
      </c>
      <c r="BH303" s="205">
        <f>IF(N303="zníž. prenesená",J303,0)</f>
        <v>0</v>
      </c>
      <c r="BI303" s="205">
        <f>IF(N303="nulová",J303,0)</f>
        <v>0</v>
      </c>
      <c r="BJ303" s="16" t="s">
        <v>155</v>
      </c>
      <c r="BK303" s="206">
        <f>ROUND(I303*H303,3)</f>
        <v>0</v>
      </c>
      <c r="BL303" s="16" t="s">
        <v>235</v>
      </c>
      <c r="BM303" s="204" t="s">
        <v>969</v>
      </c>
    </row>
    <row r="304" s="2" customFormat="1" ht="24.15" customHeight="1">
      <c r="A304" s="35"/>
      <c r="B304" s="157"/>
      <c r="C304" s="193" t="s">
        <v>970</v>
      </c>
      <c r="D304" s="193" t="s">
        <v>180</v>
      </c>
      <c r="E304" s="194" t="s">
        <v>971</v>
      </c>
      <c r="F304" s="195" t="s">
        <v>972</v>
      </c>
      <c r="G304" s="196" t="s">
        <v>253</v>
      </c>
      <c r="H304" s="197">
        <v>57.700000000000003</v>
      </c>
      <c r="I304" s="198"/>
      <c r="J304" s="197">
        <f>ROUND(I304*H304,3)</f>
        <v>0</v>
      </c>
      <c r="K304" s="199"/>
      <c r="L304" s="36"/>
      <c r="M304" s="200" t="s">
        <v>1</v>
      </c>
      <c r="N304" s="201" t="s">
        <v>40</v>
      </c>
      <c r="O304" s="79"/>
      <c r="P304" s="202">
        <f>O304*H304</f>
        <v>0</v>
      </c>
      <c r="Q304" s="202">
        <v>0.0031800000000000001</v>
      </c>
      <c r="R304" s="202">
        <f>Q304*H304</f>
        <v>0.18348600000000001</v>
      </c>
      <c r="S304" s="202">
        <v>0</v>
      </c>
      <c r="T304" s="203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204" t="s">
        <v>235</v>
      </c>
      <c r="AT304" s="204" t="s">
        <v>180</v>
      </c>
      <c r="AU304" s="204" t="s">
        <v>155</v>
      </c>
      <c r="AY304" s="16" t="s">
        <v>177</v>
      </c>
      <c r="BE304" s="205">
        <f>IF(N304="základná",J304,0)</f>
        <v>0</v>
      </c>
      <c r="BF304" s="205">
        <f>IF(N304="znížená",J304,0)</f>
        <v>0</v>
      </c>
      <c r="BG304" s="205">
        <f>IF(N304="zákl. prenesená",J304,0)</f>
        <v>0</v>
      </c>
      <c r="BH304" s="205">
        <f>IF(N304="zníž. prenesená",J304,0)</f>
        <v>0</v>
      </c>
      <c r="BI304" s="205">
        <f>IF(N304="nulová",J304,0)</f>
        <v>0</v>
      </c>
      <c r="BJ304" s="16" t="s">
        <v>155</v>
      </c>
      <c r="BK304" s="206">
        <f>ROUND(I304*H304,3)</f>
        <v>0</v>
      </c>
      <c r="BL304" s="16" t="s">
        <v>235</v>
      </c>
      <c r="BM304" s="204" t="s">
        <v>973</v>
      </c>
    </row>
    <row r="305" s="2" customFormat="1" ht="24.15" customHeight="1">
      <c r="A305" s="35"/>
      <c r="B305" s="157"/>
      <c r="C305" s="193" t="s">
        <v>974</v>
      </c>
      <c r="D305" s="193" t="s">
        <v>180</v>
      </c>
      <c r="E305" s="194" t="s">
        <v>975</v>
      </c>
      <c r="F305" s="195" t="s">
        <v>976</v>
      </c>
      <c r="G305" s="196" t="s">
        <v>812</v>
      </c>
      <c r="H305" s="198"/>
      <c r="I305" s="198"/>
      <c r="J305" s="197">
        <f>ROUND(I305*H305,3)</f>
        <v>0</v>
      </c>
      <c r="K305" s="199"/>
      <c r="L305" s="36"/>
      <c r="M305" s="200" t="s">
        <v>1</v>
      </c>
      <c r="N305" s="201" t="s">
        <v>40</v>
      </c>
      <c r="O305" s="79"/>
      <c r="P305" s="202">
        <f>O305*H305</f>
        <v>0</v>
      </c>
      <c r="Q305" s="202">
        <v>0</v>
      </c>
      <c r="R305" s="202">
        <f>Q305*H305</f>
        <v>0</v>
      </c>
      <c r="S305" s="202">
        <v>0</v>
      </c>
      <c r="T305" s="203">
        <f>S305*H305</f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204" t="s">
        <v>235</v>
      </c>
      <c r="AT305" s="204" t="s">
        <v>180</v>
      </c>
      <c r="AU305" s="204" t="s">
        <v>155</v>
      </c>
      <c r="AY305" s="16" t="s">
        <v>177</v>
      </c>
      <c r="BE305" s="205">
        <f>IF(N305="základná",J305,0)</f>
        <v>0</v>
      </c>
      <c r="BF305" s="205">
        <f>IF(N305="znížená",J305,0)</f>
        <v>0</v>
      </c>
      <c r="BG305" s="205">
        <f>IF(N305="zákl. prenesená",J305,0)</f>
        <v>0</v>
      </c>
      <c r="BH305" s="205">
        <f>IF(N305="zníž. prenesená",J305,0)</f>
        <v>0</v>
      </c>
      <c r="BI305" s="205">
        <f>IF(N305="nulová",J305,0)</f>
        <v>0</v>
      </c>
      <c r="BJ305" s="16" t="s">
        <v>155</v>
      </c>
      <c r="BK305" s="206">
        <f>ROUND(I305*H305,3)</f>
        <v>0</v>
      </c>
      <c r="BL305" s="16" t="s">
        <v>235</v>
      </c>
      <c r="BM305" s="204" t="s">
        <v>977</v>
      </c>
    </row>
    <row r="306" s="12" customFormat="1" ht="22.8" customHeight="1">
      <c r="A306" s="12"/>
      <c r="B306" s="180"/>
      <c r="C306" s="12"/>
      <c r="D306" s="181" t="s">
        <v>73</v>
      </c>
      <c r="E306" s="191" t="s">
        <v>380</v>
      </c>
      <c r="F306" s="191" t="s">
        <v>978</v>
      </c>
      <c r="G306" s="12"/>
      <c r="H306" s="12"/>
      <c r="I306" s="183"/>
      <c r="J306" s="192">
        <f>BK306</f>
        <v>0</v>
      </c>
      <c r="K306" s="12"/>
      <c r="L306" s="180"/>
      <c r="M306" s="185"/>
      <c r="N306" s="186"/>
      <c r="O306" s="186"/>
      <c r="P306" s="187">
        <f>SUM(P307:P342)</f>
        <v>0</v>
      </c>
      <c r="Q306" s="186"/>
      <c r="R306" s="187">
        <f>SUM(R307:R342)</f>
        <v>17.218487199999998</v>
      </c>
      <c r="S306" s="186"/>
      <c r="T306" s="188">
        <f>SUM(T307:T342)</f>
        <v>0.227273</v>
      </c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R306" s="181" t="s">
        <v>155</v>
      </c>
      <c r="AT306" s="189" t="s">
        <v>73</v>
      </c>
      <c r="AU306" s="189" t="s">
        <v>82</v>
      </c>
      <c r="AY306" s="181" t="s">
        <v>177</v>
      </c>
      <c r="BK306" s="190">
        <f>SUM(BK307:BK342)</f>
        <v>0</v>
      </c>
    </row>
    <row r="307" s="2" customFormat="1" ht="16.5" customHeight="1">
      <c r="A307" s="35"/>
      <c r="B307" s="157"/>
      <c r="C307" s="193" t="s">
        <v>979</v>
      </c>
      <c r="D307" s="193" t="s">
        <v>180</v>
      </c>
      <c r="E307" s="194" t="s">
        <v>980</v>
      </c>
      <c r="F307" s="195" t="s">
        <v>981</v>
      </c>
      <c r="G307" s="196" t="s">
        <v>183</v>
      </c>
      <c r="H307" s="197">
        <v>159.95500000000001</v>
      </c>
      <c r="I307" s="198"/>
      <c r="J307" s="197">
        <f>ROUND(I307*H307,3)</f>
        <v>0</v>
      </c>
      <c r="K307" s="199"/>
      <c r="L307" s="36"/>
      <c r="M307" s="200" t="s">
        <v>1</v>
      </c>
      <c r="N307" s="201" t="s">
        <v>40</v>
      </c>
      <c r="O307" s="79"/>
      <c r="P307" s="202">
        <f>O307*H307</f>
        <v>0</v>
      </c>
      <c r="Q307" s="202">
        <v>6.0000000000000002E-05</v>
      </c>
      <c r="R307" s="202">
        <f>Q307*H307</f>
        <v>0.0095973000000000013</v>
      </c>
      <c r="S307" s="202">
        <v>0</v>
      </c>
      <c r="T307" s="203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204" t="s">
        <v>235</v>
      </c>
      <c r="AT307" s="204" t="s">
        <v>180</v>
      </c>
      <c r="AU307" s="204" t="s">
        <v>155</v>
      </c>
      <c r="AY307" s="16" t="s">
        <v>177</v>
      </c>
      <c r="BE307" s="205">
        <f>IF(N307="základná",J307,0)</f>
        <v>0</v>
      </c>
      <c r="BF307" s="205">
        <f>IF(N307="znížená",J307,0)</f>
        <v>0</v>
      </c>
      <c r="BG307" s="205">
        <f>IF(N307="zákl. prenesená",J307,0)</f>
        <v>0</v>
      </c>
      <c r="BH307" s="205">
        <f>IF(N307="zníž. prenesená",J307,0)</f>
        <v>0</v>
      </c>
      <c r="BI307" s="205">
        <f>IF(N307="nulová",J307,0)</f>
        <v>0</v>
      </c>
      <c r="BJ307" s="16" t="s">
        <v>155</v>
      </c>
      <c r="BK307" s="206">
        <f>ROUND(I307*H307,3)</f>
        <v>0</v>
      </c>
      <c r="BL307" s="16" t="s">
        <v>235</v>
      </c>
      <c r="BM307" s="204" t="s">
        <v>982</v>
      </c>
    </row>
    <row r="308" s="2" customFormat="1" ht="24.15" customHeight="1">
      <c r="A308" s="35"/>
      <c r="B308" s="157"/>
      <c r="C308" s="212" t="s">
        <v>983</v>
      </c>
      <c r="D308" s="212" t="s">
        <v>439</v>
      </c>
      <c r="E308" s="213" t="s">
        <v>984</v>
      </c>
      <c r="F308" s="214" t="s">
        <v>985</v>
      </c>
      <c r="G308" s="215" t="s">
        <v>183</v>
      </c>
      <c r="H308" s="216">
        <v>159.95500000000001</v>
      </c>
      <c r="I308" s="217"/>
      <c r="J308" s="216">
        <f>ROUND(I308*H308,3)</f>
        <v>0</v>
      </c>
      <c r="K308" s="218"/>
      <c r="L308" s="219"/>
      <c r="M308" s="220" t="s">
        <v>1</v>
      </c>
      <c r="N308" s="221" t="s">
        <v>40</v>
      </c>
      <c r="O308" s="79"/>
      <c r="P308" s="202">
        <f>O308*H308</f>
        <v>0</v>
      </c>
      <c r="Q308" s="202">
        <v>0.031</v>
      </c>
      <c r="R308" s="202">
        <f>Q308*H308</f>
        <v>4.9586050000000004</v>
      </c>
      <c r="S308" s="202">
        <v>0</v>
      </c>
      <c r="T308" s="203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04" t="s">
        <v>301</v>
      </c>
      <c r="AT308" s="204" t="s">
        <v>439</v>
      </c>
      <c r="AU308" s="204" t="s">
        <v>155</v>
      </c>
      <c r="AY308" s="16" t="s">
        <v>177</v>
      </c>
      <c r="BE308" s="205">
        <f>IF(N308="základná",J308,0)</f>
        <v>0</v>
      </c>
      <c r="BF308" s="205">
        <f>IF(N308="znížená",J308,0)</f>
        <v>0</v>
      </c>
      <c r="BG308" s="205">
        <f>IF(N308="zákl. prenesená",J308,0)</f>
        <v>0</v>
      </c>
      <c r="BH308" s="205">
        <f>IF(N308="zníž. prenesená",J308,0)</f>
        <v>0</v>
      </c>
      <c r="BI308" s="205">
        <f>IF(N308="nulová",J308,0)</f>
        <v>0</v>
      </c>
      <c r="BJ308" s="16" t="s">
        <v>155</v>
      </c>
      <c r="BK308" s="206">
        <f>ROUND(I308*H308,3)</f>
        <v>0</v>
      </c>
      <c r="BL308" s="16" t="s">
        <v>235</v>
      </c>
      <c r="BM308" s="204" t="s">
        <v>986</v>
      </c>
    </row>
    <row r="309" s="2" customFormat="1" ht="24.15" customHeight="1">
      <c r="A309" s="35"/>
      <c r="B309" s="157"/>
      <c r="C309" s="212" t="s">
        <v>987</v>
      </c>
      <c r="D309" s="212" t="s">
        <v>439</v>
      </c>
      <c r="E309" s="213" t="s">
        <v>988</v>
      </c>
      <c r="F309" s="214" t="s">
        <v>989</v>
      </c>
      <c r="G309" s="215" t="s">
        <v>183</v>
      </c>
      <c r="H309" s="216">
        <v>204</v>
      </c>
      <c r="I309" s="217"/>
      <c r="J309" s="216">
        <f>ROUND(I309*H309,3)</f>
        <v>0</v>
      </c>
      <c r="K309" s="218"/>
      <c r="L309" s="219"/>
      <c r="M309" s="220" t="s">
        <v>1</v>
      </c>
      <c r="N309" s="221" t="s">
        <v>40</v>
      </c>
      <c r="O309" s="79"/>
      <c r="P309" s="202">
        <f>O309*H309</f>
        <v>0</v>
      </c>
      <c r="Q309" s="202">
        <v>0.033000000000000002</v>
      </c>
      <c r="R309" s="202">
        <f>Q309*H309</f>
        <v>6.7320000000000002</v>
      </c>
      <c r="S309" s="202">
        <v>0</v>
      </c>
      <c r="T309" s="203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204" t="s">
        <v>301</v>
      </c>
      <c r="AT309" s="204" t="s">
        <v>439</v>
      </c>
      <c r="AU309" s="204" t="s">
        <v>155</v>
      </c>
      <c r="AY309" s="16" t="s">
        <v>177</v>
      </c>
      <c r="BE309" s="205">
        <f>IF(N309="základná",J309,0)</f>
        <v>0</v>
      </c>
      <c r="BF309" s="205">
        <f>IF(N309="znížená",J309,0)</f>
        <v>0</v>
      </c>
      <c r="BG309" s="205">
        <f>IF(N309="zákl. prenesená",J309,0)</f>
        <v>0</v>
      </c>
      <c r="BH309" s="205">
        <f>IF(N309="zníž. prenesená",J309,0)</f>
        <v>0</v>
      </c>
      <c r="BI309" s="205">
        <f>IF(N309="nulová",J309,0)</f>
        <v>0</v>
      </c>
      <c r="BJ309" s="16" t="s">
        <v>155</v>
      </c>
      <c r="BK309" s="206">
        <f>ROUND(I309*H309,3)</f>
        <v>0</v>
      </c>
      <c r="BL309" s="16" t="s">
        <v>235</v>
      </c>
      <c r="BM309" s="204" t="s">
        <v>990</v>
      </c>
    </row>
    <row r="310" s="2" customFormat="1" ht="24.15" customHeight="1">
      <c r="A310" s="35"/>
      <c r="B310" s="157"/>
      <c r="C310" s="193" t="s">
        <v>991</v>
      </c>
      <c r="D310" s="193" t="s">
        <v>180</v>
      </c>
      <c r="E310" s="194" t="s">
        <v>992</v>
      </c>
      <c r="F310" s="195" t="s">
        <v>993</v>
      </c>
      <c r="G310" s="196" t="s">
        <v>258</v>
      </c>
      <c r="H310" s="197">
        <v>24</v>
      </c>
      <c r="I310" s="198"/>
      <c r="J310" s="197">
        <f>ROUND(I310*H310,3)</f>
        <v>0</v>
      </c>
      <c r="K310" s="199"/>
      <c r="L310" s="36"/>
      <c r="M310" s="200" t="s">
        <v>1</v>
      </c>
      <c r="N310" s="201" t="s">
        <v>40</v>
      </c>
      <c r="O310" s="79"/>
      <c r="P310" s="202">
        <f>O310*H310</f>
        <v>0</v>
      </c>
      <c r="Q310" s="202">
        <v>0</v>
      </c>
      <c r="R310" s="202">
        <f>Q310*H310</f>
        <v>0</v>
      </c>
      <c r="S310" s="202">
        <v>0</v>
      </c>
      <c r="T310" s="203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04" t="s">
        <v>235</v>
      </c>
      <c r="AT310" s="204" t="s">
        <v>180</v>
      </c>
      <c r="AU310" s="204" t="s">
        <v>155</v>
      </c>
      <c r="AY310" s="16" t="s">
        <v>177</v>
      </c>
      <c r="BE310" s="205">
        <f>IF(N310="základná",J310,0)</f>
        <v>0</v>
      </c>
      <c r="BF310" s="205">
        <f>IF(N310="znížená",J310,0)</f>
        <v>0</v>
      </c>
      <c r="BG310" s="205">
        <f>IF(N310="zákl. prenesená",J310,0)</f>
        <v>0</v>
      </c>
      <c r="BH310" s="205">
        <f>IF(N310="zníž. prenesená",J310,0)</f>
        <v>0</v>
      </c>
      <c r="BI310" s="205">
        <f>IF(N310="nulová",J310,0)</f>
        <v>0</v>
      </c>
      <c r="BJ310" s="16" t="s">
        <v>155</v>
      </c>
      <c r="BK310" s="206">
        <f>ROUND(I310*H310,3)</f>
        <v>0</v>
      </c>
      <c r="BL310" s="16" t="s">
        <v>235</v>
      </c>
      <c r="BM310" s="204" t="s">
        <v>994</v>
      </c>
    </row>
    <row r="311" s="2" customFormat="1" ht="33" customHeight="1">
      <c r="A311" s="35"/>
      <c r="B311" s="157"/>
      <c r="C311" s="212" t="s">
        <v>995</v>
      </c>
      <c r="D311" s="212" t="s">
        <v>439</v>
      </c>
      <c r="E311" s="213" t="s">
        <v>996</v>
      </c>
      <c r="F311" s="214" t="s">
        <v>997</v>
      </c>
      <c r="G311" s="215" t="s">
        <v>258</v>
      </c>
      <c r="H311" s="216">
        <v>24</v>
      </c>
      <c r="I311" s="217"/>
      <c r="J311" s="216">
        <f>ROUND(I311*H311,3)</f>
        <v>0</v>
      </c>
      <c r="K311" s="218"/>
      <c r="L311" s="219"/>
      <c r="M311" s="220" t="s">
        <v>1</v>
      </c>
      <c r="N311" s="221" t="s">
        <v>40</v>
      </c>
      <c r="O311" s="79"/>
      <c r="P311" s="202">
        <f>O311*H311</f>
        <v>0</v>
      </c>
      <c r="Q311" s="202">
        <v>0.001</v>
      </c>
      <c r="R311" s="202">
        <f>Q311*H311</f>
        <v>0.024</v>
      </c>
      <c r="S311" s="202">
        <v>0</v>
      </c>
      <c r="T311" s="203">
        <f>S311*H311</f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204" t="s">
        <v>301</v>
      </c>
      <c r="AT311" s="204" t="s">
        <v>439</v>
      </c>
      <c r="AU311" s="204" t="s">
        <v>155</v>
      </c>
      <c r="AY311" s="16" t="s">
        <v>177</v>
      </c>
      <c r="BE311" s="205">
        <f>IF(N311="základná",J311,0)</f>
        <v>0</v>
      </c>
      <c r="BF311" s="205">
        <f>IF(N311="znížená",J311,0)</f>
        <v>0</v>
      </c>
      <c r="BG311" s="205">
        <f>IF(N311="zákl. prenesená",J311,0)</f>
        <v>0</v>
      </c>
      <c r="BH311" s="205">
        <f>IF(N311="zníž. prenesená",J311,0)</f>
        <v>0</v>
      </c>
      <c r="BI311" s="205">
        <f>IF(N311="nulová",J311,0)</f>
        <v>0</v>
      </c>
      <c r="BJ311" s="16" t="s">
        <v>155</v>
      </c>
      <c r="BK311" s="206">
        <f>ROUND(I311*H311,3)</f>
        <v>0</v>
      </c>
      <c r="BL311" s="16" t="s">
        <v>235</v>
      </c>
      <c r="BM311" s="204" t="s">
        <v>998</v>
      </c>
    </row>
    <row r="312" s="2" customFormat="1" ht="16.5" customHeight="1">
      <c r="A312" s="35"/>
      <c r="B312" s="157"/>
      <c r="C312" s="193" t="s">
        <v>999</v>
      </c>
      <c r="D312" s="193" t="s">
        <v>180</v>
      </c>
      <c r="E312" s="194" t="s">
        <v>1000</v>
      </c>
      <c r="F312" s="195" t="s">
        <v>1001</v>
      </c>
      <c r="G312" s="196" t="s">
        <v>258</v>
      </c>
      <c r="H312" s="197">
        <v>2</v>
      </c>
      <c r="I312" s="198"/>
      <c r="J312" s="197">
        <f>ROUND(I312*H312,3)</f>
        <v>0</v>
      </c>
      <c r="K312" s="199"/>
      <c r="L312" s="36"/>
      <c r="M312" s="200" t="s">
        <v>1</v>
      </c>
      <c r="N312" s="201" t="s">
        <v>40</v>
      </c>
      <c r="O312" s="79"/>
      <c r="P312" s="202">
        <f>O312*H312</f>
        <v>0</v>
      </c>
      <c r="Q312" s="202">
        <v>0.00040999999999999999</v>
      </c>
      <c r="R312" s="202">
        <f>Q312*H312</f>
        <v>0.00081999999999999998</v>
      </c>
      <c r="S312" s="202">
        <v>0</v>
      </c>
      <c r="T312" s="203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204" t="s">
        <v>235</v>
      </c>
      <c r="AT312" s="204" t="s">
        <v>180</v>
      </c>
      <c r="AU312" s="204" t="s">
        <v>155</v>
      </c>
      <c r="AY312" s="16" t="s">
        <v>177</v>
      </c>
      <c r="BE312" s="205">
        <f>IF(N312="základná",J312,0)</f>
        <v>0</v>
      </c>
      <c r="BF312" s="205">
        <f>IF(N312="znížená",J312,0)</f>
        <v>0</v>
      </c>
      <c r="BG312" s="205">
        <f>IF(N312="zákl. prenesená",J312,0)</f>
        <v>0</v>
      </c>
      <c r="BH312" s="205">
        <f>IF(N312="zníž. prenesená",J312,0)</f>
        <v>0</v>
      </c>
      <c r="BI312" s="205">
        <f>IF(N312="nulová",J312,0)</f>
        <v>0</v>
      </c>
      <c r="BJ312" s="16" t="s">
        <v>155</v>
      </c>
      <c r="BK312" s="206">
        <f>ROUND(I312*H312,3)</f>
        <v>0</v>
      </c>
      <c r="BL312" s="16" t="s">
        <v>235</v>
      </c>
      <c r="BM312" s="204" t="s">
        <v>1002</v>
      </c>
    </row>
    <row r="313" s="2" customFormat="1" ht="24.15" customHeight="1">
      <c r="A313" s="35"/>
      <c r="B313" s="157"/>
      <c r="C313" s="212" t="s">
        <v>1003</v>
      </c>
      <c r="D313" s="212" t="s">
        <v>439</v>
      </c>
      <c r="E313" s="213" t="s">
        <v>1004</v>
      </c>
      <c r="F313" s="214" t="s">
        <v>1005</v>
      </c>
      <c r="G313" s="215" t="s">
        <v>258</v>
      </c>
      <c r="H313" s="216">
        <v>2</v>
      </c>
      <c r="I313" s="217"/>
      <c r="J313" s="216">
        <f>ROUND(I313*H313,3)</f>
        <v>0</v>
      </c>
      <c r="K313" s="218"/>
      <c r="L313" s="219"/>
      <c r="M313" s="220" t="s">
        <v>1</v>
      </c>
      <c r="N313" s="221" t="s">
        <v>40</v>
      </c>
      <c r="O313" s="79"/>
      <c r="P313" s="202">
        <f>O313*H313</f>
        <v>0</v>
      </c>
      <c r="Q313" s="202">
        <v>0.0022499999999999998</v>
      </c>
      <c r="R313" s="202">
        <f>Q313*H313</f>
        <v>0.0044999999999999997</v>
      </c>
      <c r="S313" s="202">
        <v>0</v>
      </c>
      <c r="T313" s="203">
        <f>S313*H313</f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204" t="s">
        <v>301</v>
      </c>
      <c r="AT313" s="204" t="s">
        <v>439</v>
      </c>
      <c r="AU313" s="204" t="s">
        <v>155</v>
      </c>
      <c r="AY313" s="16" t="s">
        <v>177</v>
      </c>
      <c r="BE313" s="205">
        <f>IF(N313="základná",J313,0)</f>
        <v>0</v>
      </c>
      <c r="BF313" s="205">
        <f>IF(N313="znížená",J313,0)</f>
        <v>0</v>
      </c>
      <c r="BG313" s="205">
        <f>IF(N313="zákl. prenesená",J313,0)</f>
        <v>0</v>
      </c>
      <c r="BH313" s="205">
        <f>IF(N313="zníž. prenesená",J313,0)</f>
        <v>0</v>
      </c>
      <c r="BI313" s="205">
        <f>IF(N313="nulová",J313,0)</f>
        <v>0</v>
      </c>
      <c r="BJ313" s="16" t="s">
        <v>155</v>
      </c>
      <c r="BK313" s="206">
        <f>ROUND(I313*H313,3)</f>
        <v>0</v>
      </c>
      <c r="BL313" s="16" t="s">
        <v>235</v>
      </c>
      <c r="BM313" s="204" t="s">
        <v>1006</v>
      </c>
    </row>
    <row r="314" s="2" customFormat="1" ht="24.15" customHeight="1">
      <c r="A314" s="35"/>
      <c r="B314" s="157"/>
      <c r="C314" s="193" t="s">
        <v>1007</v>
      </c>
      <c r="D314" s="193" t="s">
        <v>180</v>
      </c>
      <c r="E314" s="194" t="s">
        <v>1008</v>
      </c>
      <c r="F314" s="195" t="s">
        <v>1009</v>
      </c>
      <c r="G314" s="196" t="s">
        <v>258</v>
      </c>
      <c r="H314" s="197">
        <v>2</v>
      </c>
      <c r="I314" s="198"/>
      <c r="J314" s="197">
        <f>ROUND(I314*H314,3)</f>
        <v>0</v>
      </c>
      <c r="K314" s="199"/>
      <c r="L314" s="36"/>
      <c r="M314" s="200" t="s">
        <v>1</v>
      </c>
      <c r="N314" s="201" t="s">
        <v>40</v>
      </c>
      <c r="O314" s="79"/>
      <c r="P314" s="202">
        <f>O314*H314</f>
        <v>0</v>
      </c>
      <c r="Q314" s="202">
        <v>0.00038000000000000002</v>
      </c>
      <c r="R314" s="202">
        <f>Q314*H314</f>
        <v>0.00076000000000000004</v>
      </c>
      <c r="S314" s="202">
        <v>0</v>
      </c>
      <c r="T314" s="203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04" t="s">
        <v>235</v>
      </c>
      <c r="AT314" s="204" t="s">
        <v>180</v>
      </c>
      <c r="AU314" s="204" t="s">
        <v>155</v>
      </c>
      <c r="AY314" s="16" t="s">
        <v>177</v>
      </c>
      <c r="BE314" s="205">
        <f>IF(N314="základná",J314,0)</f>
        <v>0</v>
      </c>
      <c r="BF314" s="205">
        <f>IF(N314="znížená",J314,0)</f>
        <v>0</v>
      </c>
      <c r="BG314" s="205">
        <f>IF(N314="zákl. prenesená",J314,0)</f>
        <v>0</v>
      </c>
      <c r="BH314" s="205">
        <f>IF(N314="zníž. prenesená",J314,0)</f>
        <v>0</v>
      </c>
      <c r="BI314" s="205">
        <f>IF(N314="nulová",J314,0)</f>
        <v>0</v>
      </c>
      <c r="BJ314" s="16" t="s">
        <v>155</v>
      </c>
      <c r="BK314" s="206">
        <f>ROUND(I314*H314,3)</f>
        <v>0</v>
      </c>
      <c r="BL314" s="16" t="s">
        <v>235</v>
      </c>
      <c r="BM314" s="204" t="s">
        <v>1010</v>
      </c>
    </row>
    <row r="315" s="2" customFormat="1" ht="24.15" customHeight="1">
      <c r="A315" s="35"/>
      <c r="B315" s="157"/>
      <c r="C315" s="212" t="s">
        <v>1011</v>
      </c>
      <c r="D315" s="212" t="s">
        <v>439</v>
      </c>
      <c r="E315" s="213" t="s">
        <v>1012</v>
      </c>
      <c r="F315" s="214" t="s">
        <v>1013</v>
      </c>
      <c r="G315" s="215" t="s">
        <v>258</v>
      </c>
      <c r="H315" s="216">
        <v>1</v>
      </c>
      <c r="I315" s="217"/>
      <c r="J315" s="216">
        <f>ROUND(I315*H315,3)</f>
        <v>0</v>
      </c>
      <c r="K315" s="218"/>
      <c r="L315" s="219"/>
      <c r="M315" s="220" t="s">
        <v>1</v>
      </c>
      <c r="N315" s="221" t="s">
        <v>40</v>
      </c>
      <c r="O315" s="79"/>
      <c r="P315" s="202">
        <f>O315*H315</f>
        <v>0</v>
      </c>
      <c r="Q315" s="202">
        <v>0.035000000000000003</v>
      </c>
      <c r="R315" s="202">
        <f>Q315*H315</f>
        <v>0.035000000000000003</v>
      </c>
      <c r="S315" s="202">
        <v>0</v>
      </c>
      <c r="T315" s="203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204" t="s">
        <v>301</v>
      </c>
      <c r="AT315" s="204" t="s">
        <v>439</v>
      </c>
      <c r="AU315" s="204" t="s">
        <v>155</v>
      </c>
      <c r="AY315" s="16" t="s">
        <v>177</v>
      </c>
      <c r="BE315" s="205">
        <f>IF(N315="základná",J315,0)</f>
        <v>0</v>
      </c>
      <c r="BF315" s="205">
        <f>IF(N315="znížená",J315,0)</f>
        <v>0</v>
      </c>
      <c r="BG315" s="205">
        <f>IF(N315="zákl. prenesená",J315,0)</f>
        <v>0</v>
      </c>
      <c r="BH315" s="205">
        <f>IF(N315="zníž. prenesená",J315,0)</f>
        <v>0</v>
      </c>
      <c r="BI315" s="205">
        <f>IF(N315="nulová",J315,0)</f>
        <v>0</v>
      </c>
      <c r="BJ315" s="16" t="s">
        <v>155</v>
      </c>
      <c r="BK315" s="206">
        <f>ROUND(I315*H315,3)</f>
        <v>0</v>
      </c>
      <c r="BL315" s="16" t="s">
        <v>235</v>
      </c>
      <c r="BM315" s="204" t="s">
        <v>1014</v>
      </c>
    </row>
    <row r="316" s="2" customFormat="1" ht="24.15" customHeight="1">
      <c r="A316" s="35"/>
      <c r="B316" s="157"/>
      <c r="C316" s="212" t="s">
        <v>1015</v>
      </c>
      <c r="D316" s="212" t="s">
        <v>439</v>
      </c>
      <c r="E316" s="213" t="s">
        <v>1016</v>
      </c>
      <c r="F316" s="214" t="s">
        <v>1017</v>
      </c>
      <c r="G316" s="215" t="s">
        <v>258</v>
      </c>
      <c r="H316" s="216">
        <v>1</v>
      </c>
      <c r="I316" s="217"/>
      <c r="J316" s="216">
        <f>ROUND(I316*H316,3)</f>
        <v>0</v>
      </c>
      <c r="K316" s="218"/>
      <c r="L316" s="219"/>
      <c r="M316" s="220" t="s">
        <v>1</v>
      </c>
      <c r="N316" s="221" t="s">
        <v>40</v>
      </c>
      <c r="O316" s="79"/>
      <c r="P316" s="202">
        <f>O316*H316</f>
        <v>0</v>
      </c>
      <c r="Q316" s="202">
        <v>0.035000000000000003</v>
      </c>
      <c r="R316" s="202">
        <f>Q316*H316</f>
        <v>0.035000000000000003</v>
      </c>
      <c r="S316" s="202">
        <v>0</v>
      </c>
      <c r="T316" s="203">
        <f>S316*H316</f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204" t="s">
        <v>301</v>
      </c>
      <c r="AT316" s="204" t="s">
        <v>439</v>
      </c>
      <c r="AU316" s="204" t="s">
        <v>155</v>
      </c>
      <c r="AY316" s="16" t="s">
        <v>177</v>
      </c>
      <c r="BE316" s="205">
        <f>IF(N316="základná",J316,0)</f>
        <v>0</v>
      </c>
      <c r="BF316" s="205">
        <f>IF(N316="znížená",J316,0)</f>
        <v>0</v>
      </c>
      <c r="BG316" s="205">
        <f>IF(N316="zákl. prenesená",J316,0)</f>
        <v>0</v>
      </c>
      <c r="BH316" s="205">
        <f>IF(N316="zníž. prenesená",J316,0)</f>
        <v>0</v>
      </c>
      <c r="BI316" s="205">
        <f>IF(N316="nulová",J316,0)</f>
        <v>0</v>
      </c>
      <c r="BJ316" s="16" t="s">
        <v>155</v>
      </c>
      <c r="BK316" s="206">
        <f>ROUND(I316*H316,3)</f>
        <v>0</v>
      </c>
      <c r="BL316" s="16" t="s">
        <v>235</v>
      </c>
      <c r="BM316" s="204" t="s">
        <v>1018</v>
      </c>
    </row>
    <row r="317" s="2" customFormat="1" ht="16.5" customHeight="1">
      <c r="A317" s="35"/>
      <c r="B317" s="157"/>
      <c r="C317" s="193" t="s">
        <v>1019</v>
      </c>
      <c r="D317" s="193" t="s">
        <v>180</v>
      </c>
      <c r="E317" s="194" t="s">
        <v>1020</v>
      </c>
      <c r="F317" s="195" t="s">
        <v>1021</v>
      </c>
      <c r="G317" s="196" t="s">
        <v>183</v>
      </c>
      <c r="H317" s="197">
        <v>9.2200000000000006</v>
      </c>
      <c r="I317" s="198"/>
      <c r="J317" s="197">
        <f>ROUND(I317*H317,3)</f>
        <v>0</v>
      </c>
      <c r="K317" s="199"/>
      <c r="L317" s="36"/>
      <c r="M317" s="200" t="s">
        <v>1</v>
      </c>
      <c r="N317" s="201" t="s">
        <v>40</v>
      </c>
      <c r="O317" s="79"/>
      <c r="P317" s="202">
        <f>O317*H317</f>
        <v>0</v>
      </c>
      <c r="Q317" s="202">
        <v>0</v>
      </c>
      <c r="R317" s="202">
        <f>Q317*H317</f>
        <v>0</v>
      </c>
      <c r="S317" s="202">
        <v>0.024649999999999998</v>
      </c>
      <c r="T317" s="203">
        <f>S317*H317</f>
        <v>0.227273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204" t="s">
        <v>235</v>
      </c>
      <c r="AT317" s="204" t="s">
        <v>180</v>
      </c>
      <c r="AU317" s="204" t="s">
        <v>155</v>
      </c>
      <c r="AY317" s="16" t="s">
        <v>177</v>
      </c>
      <c r="BE317" s="205">
        <f>IF(N317="základná",J317,0)</f>
        <v>0</v>
      </c>
      <c r="BF317" s="205">
        <f>IF(N317="znížená",J317,0)</f>
        <v>0</v>
      </c>
      <c r="BG317" s="205">
        <f>IF(N317="zákl. prenesená",J317,0)</f>
        <v>0</v>
      </c>
      <c r="BH317" s="205">
        <f>IF(N317="zníž. prenesená",J317,0)</f>
        <v>0</v>
      </c>
      <c r="BI317" s="205">
        <f>IF(N317="nulová",J317,0)</f>
        <v>0</v>
      </c>
      <c r="BJ317" s="16" t="s">
        <v>155</v>
      </c>
      <c r="BK317" s="206">
        <f>ROUND(I317*H317,3)</f>
        <v>0</v>
      </c>
      <c r="BL317" s="16" t="s">
        <v>235</v>
      </c>
      <c r="BM317" s="204" t="s">
        <v>1022</v>
      </c>
    </row>
    <row r="318" s="2" customFormat="1" ht="33" customHeight="1">
      <c r="A318" s="35"/>
      <c r="B318" s="157"/>
      <c r="C318" s="193" t="s">
        <v>1023</v>
      </c>
      <c r="D318" s="193" t="s">
        <v>180</v>
      </c>
      <c r="E318" s="194" t="s">
        <v>1024</v>
      </c>
      <c r="F318" s="195" t="s">
        <v>1025</v>
      </c>
      <c r="G318" s="196" t="s">
        <v>253</v>
      </c>
      <c r="H318" s="197">
        <v>497.51999999999998</v>
      </c>
      <c r="I318" s="198"/>
      <c r="J318" s="197">
        <f>ROUND(I318*H318,3)</f>
        <v>0</v>
      </c>
      <c r="K318" s="199"/>
      <c r="L318" s="36"/>
      <c r="M318" s="200" t="s">
        <v>1</v>
      </c>
      <c r="N318" s="201" t="s">
        <v>40</v>
      </c>
      <c r="O318" s="79"/>
      <c r="P318" s="202">
        <f>O318*H318</f>
        <v>0</v>
      </c>
      <c r="Q318" s="202">
        <v>0.00021000000000000001</v>
      </c>
      <c r="R318" s="202">
        <f>Q318*H318</f>
        <v>0.10447919999999999</v>
      </c>
      <c r="S318" s="202">
        <v>0</v>
      </c>
      <c r="T318" s="203">
        <f>S318*H318</f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204" t="s">
        <v>235</v>
      </c>
      <c r="AT318" s="204" t="s">
        <v>180</v>
      </c>
      <c r="AU318" s="204" t="s">
        <v>155</v>
      </c>
      <c r="AY318" s="16" t="s">
        <v>177</v>
      </c>
      <c r="BE318" s="205">
        <f>IF(N318="základná",J318,0)</f>
        <v>0</v>
      </c>
      <c r="BF318" s="205">
        <f>IF(N318="znížená",J318,0)</f>
        <v>0</v>
      </c>
      <c r="BG318" s="205">
        <f>IF(N318="zákl. prenesená",J318,0)</f>
        <v>0</v>
      </c>
      <c r="BH318" s="205">
        <f>IF(N318="zníž. prenesená",J318,0)</f>
        <v>0</v>
      </c>
      <c r="BI318" s="205">
        <f>IF(N318="nulová",J318,0)</f>
        <v>0</v>
      </c>
      <c r="BJ318" s="16" t="s">
        <v>155</v>
      </c>
      <c r="BK318" s="206">
        <f>ROUND(I318*H318,3)</f>
        <v>0</v>
      </c>
      <c r="BL318" s="16" t="s">
        <v>235</v>
      </c>
      <c r="BM318" s="204" t="s">
        <v>1026</v>
      </c>
    </row>
    <row r="319" s="2" customFormat="1" ht="55.5" customHeight="1">
      <c r="A319" s="35"/>
      <c r="B319" s="157"/>
      <c r="C319" s="212" t="s">
        <v>1027</v>
      </c>
      <c r="D319" s="212" t="s">
        <v>439</v>
      </c>
      <c r="E319" s="213" t="s">
        <v>1028</v>
      </c>
      <c r="F319" s="214" t="s">
        <v>1029</v>
      </c>
      <c r="G319" s="215" t="s">
        <v>253</v>
      </c>
      <c r="H319" s="216">
        <v>1044.7919999999999</v>
      </c>
      <c r="I319" s="217"/>
      <c r="J319" s="216">
        <f>ROUND(I319*H319,3)</f>
        <v>0</v>
      </c>
      <c r="K319" s="218"/>
      <c r="L319" s="219"/>
      <c r="M319" s="220" t="s">
        <v>1</v>
      </c>
      <c r="N319" s="221" t="s">
        <v>40</v>
      </c>
      <c r="O319" s="79"/>
      <c r="P319" s="202">
        <f>O319*H319</f>
        <v>0</v>
      </c>
      <c r="Q319" s="202">
        <v>0.00010000000000000001</v>
      </c>
      <c r="R319" s="202">
        <f>Q319*H319</f>
        <v>0.10447919999999999</v>
      </c>
      <c r="S319" s="202">
        <v>0</v>
      </c>
      <c r="T319" s="203">
        <f>S319*H319</f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204" t="s">
        <v>301</v>
      </c>
      <c r="AT319" s="204" t="s">
        <v>439</v>
      </c>
      <c r="AU319" s="204" t="s">
        <v>155</v>
      </c>
      <c r="AY319" s="16" t="s">
        <v>177</v>
      </c>
      <c r="BE319" s="205">
        <f>IF(N319="základná",J319,0)</f>
        <v>0</v>
      </c>
      <c r="BF319" s="205">
        <f>IF(N319="znížená",J319,0)</f>
        <v>0</v>
      </c>
      <c r="BG319" s="205">
        <f>IF(N319="zákl. prenesená",J319,0)</f>
        <v>0</v>
      </c>
      <c r="BH319" s="205">
        <f>IF(N319="zníž. prenesená",J319,0)</f>
        <v>0</v>
      </c>
      <c r="BI319" s="205">
        <f>IF(N319="nulová",J319,0)</f>
        <v>0</v>
      </c>
      <c r="BJ319" s="16" t="s">
        <v>155</v>
      </c>
      <c r="BK319" s="206">
        <f>ROUND(I319*H319,3)</f>
        <v>0</v>
      </c>
      <c r="BL319" s="16" t="s">
        <v>235</v>
      </c>
      <c r="BM319" s="204" t="s">
        <v>1030</v>
      </c>
    </row>
    <row r="320" s="2" customFormat="1" ht="37.8" customHeight="1">
      <c r="A320" s="35"/>
      <c r="B320" s="157"/>
      <c r="C320" s="212" t="s">
        <v>1031</v>
      </c>
      <c r="D320" s="212" t="s">
        <v>439</v>
      </c>
      <c r="E320" s="213" t="s">
        <v>1032</v>
      </c>
      <c r="F320" s="214" t="s">
        <v>1033</v>
      </c>
      <c r="G320" s="215" t="s">
        <v>258</v>
      </c>
      <c r="H320" s="216">
        <v>9</v>
      </c>
      <c r="I320" s="217"/>
      <c r="J320" s="216">
        <f>ROUND(I320*H320,3)</f>
        <v>0</v>
      </c>
      <c r="K320" s="218"/>
      <c r="L320" s="219"/>
      <c r="M320" s="220" t="s">
        <v>1</v>
      </c>
      <c r="N320" s="221" t="s">
        <v>40</v>
      </c>
      <c r="O320" s="79"/>
      <c r="P320" s="202">
        <f>O320*H320</f>
        <v>0</v>
      </c>
      <c r="Q320" s="202">
        <v>0.01085</v>
      </c>
      <c r="R320" s="202">
        <f>Q320*H320</f>
        <v>0.097650000000000001</v>
      </c>
      <c r="S320" s="202">
        <v>0</v>
      </c>
      <c r="T320" s="203">
        <f>S320*H320</f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204" t="s">
        <v>301</v>
      </c>
      <c r="AT320" s="204" t="s">
        <v>439</v>
      </c>
      <c r="AU320" s="204" t="s">
        <v>155</v>
      </c>
      <c r="AY320" s="16" t="s">
        <v>177</v>
      </c>
      <c r="BE320" s="205">
        <f>IF(N320="základná",J320,0)</f>
        <v>0</v>
      </c>
      <c r="BF320" s="205">
        <f>IF(N320="znížená",J320,0)</f>
        <v>0</v>
      </c>
      <c r="BG320" s="205">
        <f>IF(N320="zákl. prenesená",J320,0)</f>
        <v>0</v>
      </c>
      <c r="BH320" s="205">
        <f>IF(N320="zníž. prenesená",J320,0)</f>
        <v>0</v>
      </c>
      <c r="BI320" s="205">
        <f>IF(N320="nulová",J320,0)</f>
        <v>0</v>
      </c>
      <c r="BJ320" s="16" t="s">
        <v>155</v>
      </c>
      <c r="BK320" s="206">
        <f>ROUND(I320*H320,3)</f>
        <v>0</v>
      </c>
      <c r="BL320" s="16" t="s">
        <v>235</v>
      </c>
      <c r="BM320" s="204" t="s">
        <v>1034</v>
      </c>
    </row>
    <row r="321" s="2" customFormat="1" ht="44.25" customHeight="1">
      <c r="A321" s="35"/>
      <c r="B321" s="157"/>
      <c r="C321" s="212" t="s">
        <v>1035</v>
      </c>
      <c r="D321" s="212" t="s">
        <v>439</v>
      </c>
      <c r="E321" s="213" t="s">
        <v>1036</v>
      </c>
      <c r="F321" s="214" t="s">
        <v>1037</v>
      </c>
      <c r="G321" s="215" t="s">
        <v>258</v>
      </c>
      <c r="H321" s="216">
        <v>8</v>
      </c>
      <c r="I321" s="217"/>
      <c r="J321" s="216">
        <f>ROUND(I321*H321,3)</f>
        <v>0</v>
      </c>
      <c r="K321" s="218"/>
      <c r="L321" s="219"/>
      <c r="M321" s="220" t="s">
        <v>1</v>
      </c>
      <c r="N321" s="221" t="s">
        <v>40</v>
      </c>
      <c r="O321" s="79"/>
      <c r="P321" s="202">
        <f>O321*H321</f>
        <v>0</v>
      </c>
      <c r="Q321" s="202">
        <v>0.0081399999999999997</v>
      </c>
      <c r="R321" s="202">
        <f>Q321*H321</f>
        <v>0.065119999999999997</v>
      </c>
      <c r="S321" s="202">
        <v>0</v>
      </c>
      <c r="T321" s="203">
        <f>S321*H321</f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204" t="s">
        <v>301</v>
      </c>
      <c r="AT321" s="204" t="s">
        <v>439</v>
      </c>
      <c r="AU321" s="204" t="s">
        <v>155</v>
      </c>
      <c r="AY321" s="16" t="s">
        <v>177</v>
      </c>
      <c r="BE321" s="205">
        <f>IF(N321="základná",J321,0)</f>
        <v>0</v>
      </c>
      <c r="BF321" s="205">
        <f>IF(N321="znížená",J321,0)</f>
        <v>0</v>
      </c>
      <c r="BG321" s="205">
        <f>IF(N321="zákl. prenesená",J321,0)</f>
        <v>0</v>
      </c>
      <c r="BH321" s="205">
        <f>IF(N321="zníž. prenesená",J321,0)</f>
        <v>0</v>
      </c>
      <c r="BI321" s="205">
        <f>IF(N321="nulová",J321,0)</f>
        <v>0</v>
      </c>
      <c r="BJ321" s="16" t="s">
        <v>155</v>
      </c>
      <c r="BK321" s="206">
        <f>ROUND(I321*H321,3)</f>
        <v>0</v>
      </c>
      <c r="BL321" s="16" t="s">
        <v>235</v>
      </c>
      <c r="BM321" s="204" t="s">
        <v>1038</v>
      </c>
    </row>
    <row r="322" s="2" customFormat="1" ht="44.25" customHeight="1">
      <c r="A322" s="35"/>
      <c r="B322" s="157"/>
      <c r="C322" s="212" t="s">
        <v>1039</v>
      </c>
      <c r="D322" s="212" t="s">
        <v>439</v>
      </c>
      <c r="E322" s="213" t="s">
        <v>1040</v>
      </c>
      <c r="F322" s="214" t="s">
        <v>1041</v>
      </c>
      <c r="G322" s="215" t="s">
        <v>258</v>
      </c>
      <c r="H322" s="216">
        <v>11</v>
      </c>
      <c r="I322" s="217"/>
      <c r="J322" s="216">
        <f>ROUND(I322*H322,3)</f>
        <v>0</v>
      </c>
      <c r="K322" s="218"/>
      <c r="L322" s="219"/>
      <c r="M322" s="220" t="s">
        <v>1</v>
      </c>
      <c r="N322" s="221" t="s">
        <v>40</v>
      </c>
      <c r="O322" s="79"/>
      <c r="P322" s="202">
        <f>O322*H322</f>
        <v>0</v>
      </c>
      <c r="Q322" s="202">
        <v>0.01085</v>
      </c>
      <c r="R322" s="202">
        <f>Q322*H322</f>
        <v>0.11935</v>
      </c>
      <c r="S322" s="202">
        <v>0</v>
      </c>
      <c r="T322" s="203">
        <f>S322*H322</f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204" t="s">
        <v>301</v>
      </c>
      <c r="AT322" s="204" t="s">
        <v>439</v>
      </c>
      <c r="AU322" s="204" t="s">
        <v>155</v>
      </c>
      <c r="AY322" s="16" t="s">
        <v>177</v>
      </c>
      <c r="BE322" s="205">
        <f>IF(N322="základná",J322,0)</f>
        <v>0</v>
      </c>
      <c r="BF322" s="205">
        <f>IF(N322="znížená",J322,0)</f>
        <v>0</v>
      </c>
      <c r="BG322" s="205">
        <f>IF(N322="zákl. prenesená",J322,0)</f>
        <v>0</v>
      </c>
      <c r="BH322" s="205">
        <f>IF(N322="zníž. prenesená",J322,0)</f>
        <v>0</v>
      </c>
      <c r="BI322" s="205">
        <f>IF(N322="nulová",J322,0)</f>
        <v>0</v>
      </c>
      <c r="BJ322" s="16" t="s">
        <v>155</v>
      </c>
      <c r="BK322" s="206">
        <f>ROUND(I322*H322,3)</f>
        <v>0</v>
      </c>
      <c r="BL322" s="16" t="s">
        <v>235</v>
      </c>
      <c r="BM322" s="204" t="s">
        <v>1042</v>
      </c>
    </row>
    <row r="323" s="2" customFormat="1" ht="37.8" customHeight="1">
      <c r="A323" s="35"/>
      <c r="B323" s="157"/>
      <c r="C323" s="212" t="s">
        <v>1043</v>
      </c>
      <c r="D323" s="212" t="s">
        <v>439</v>
      </c>
      <c r="E323" s="213" t="s">
        <v>1044</v>
      </c>
      <c r="F323" s="214" t="s">
        <v>1045</v>
      </c>
      <c r="G323" s="215" t="s">
        <v>258</v>
      </c>
      <c r="H323" s="216">
        <v>3</v>
      </c>
      <c r="I323" s="217"/>
      <c r="J323" s="216">
        <f>ROUND(I323*H323,3)</f>
        <v>0</v>
      </c>
      <c r="K323" s="218"/>
      <c r="L323" s="219"/>
      <c r="M323" s="220" t="s">
        <v>1</v>
      </c>
      <c r="N323" s="221" t="s">
        <v>40</v>
      </c>
      <c r="O323" s="79"/>
      <c r="P323" s="202">
        <f>O323*H323</f>
        <v>0</v>
      </c>
      <c r="Q323" s="202">
        <v>0.013559999999999999</v>
      </c>
      <c r="R323" s="202">
        <f>Q323*H323</f>
        <v>0.040679999999999994</v>
      </c>
      <c r="S323" s="202">
        <v>0</v>
      </c>
      <c r="T323" s="203">
        <f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204" t="s">
        <v>301</v>
      </c>
      <c r="AT323" s="204" t="s">
        <v>439</v>
      </c>
      <c r="AU323" s="204" t="s">
        <v>155</v>
      </c>
      <c r="AY323" s="16" t="s">
        <v>177</v>
      </c>
      <c r="BE323" s="205">
        <f>IF(N323="základná",J323,0)</f>
        <v>0</v>
      </c>
      <c r="BF323" s="205">
        <f>IF(N323="znížená",J323,0)</f>
        <v>0</v>
      </c>
      <c r="BG323" s="205">
        <f>IF(N323="zákl. prenesená",J323,0)</f>
        <v>0</v>
      </c>
      <c r="BH323" s="205">
        <f>IF(N323="zníž. prenesená",J323,0)</f>
        <v>0</v>
      </c>
      <c r="BI323" s="205">
        <f>IF(N323="nulová",J323,0)</f>
        <v>0</v>
      </c>
      <c r="BJ323" s="16" t="s">
        <v>155</v>
      </c>
      <c r="BK323" s="206">
        <f>ROUND(I323*H323,3)</f>
        <v>0</v>
      </c>
      <c r="BL323" s="16" t="s">
        <v>235</v>
      </c>
      <c r="BM323" s="204" t="s">
        <v>1046</v>
      </c>
    </row>
    <row r="324" s="2" customFormat="1" ht="37.8" customHeight="1">
      <c r="A324" s="35"/>
      <c r="B324" s="157"/>
      <c r="C324" s="212" t="s">
        <v>1047</v>
      </c>
      <c r="D324" s="212" t="s">
        <v>439</v>
      </c>
      <c r="E324" s="213" t="s">
        <v>1048</v>
      </c>
      <c r="F324" s="214" t="s">
        <v>1049</v>
      </c>
      <c r="G324" s="215" t="s">
        <v>258</v>
      </c>
      <c r="H324" s="216">
        <v>4</v>
      </c>
      <c r="I324" s="217"/>
      <c r="J324" s="216">
        <f>ROUND(I324*H324,3)</f>
        <v>0</v>
      </c>
      <c r="K324" s="218"/>
      <c r="L324" s="219"/>
      <c r="M324" s="220" t="s">
        <v>1</v>
      </c>
      <c r="N324" s="221" t="s">
        <v>40</v>
      </c>
      <c r="O324" s="79"/>
      <c r="P324" s="202">
        <f>O324*H324</f>
        <v>0</v>
      </c>
      <c r="Q324" s="202">
        <v>0.0094900000000000002</v>
      </c>
      <c r="R324" s="202">
        <f>Q324*H324</f>
        <v>0.037960000000000001</v>
      </c>
      <c r="S324" s="202">
        <v>0</v>
      </c>
      <c r="T324" s="203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04" t="s">
        <v>301</v>
      </c>
      <c r="AT324" s="204" t="s">
        <v>439</v>
      </c>
      <c r="AU324" s="204" t="s">
        <v>155</v>
      </c>
      <c r="AY324" s="16" t="s">
        <v>177</v>
      </c>
      <c r="BE324" s="205">
        <f>IF(N324="základná",J324,0)</f>
        <v>0</v>
      </c>
      <c r="BF324" s="205">
        <f>IF(N324="znížená",J324,0)</f>
        <v>0</v>
      </c>
      <c r="BG324" s="205">
        <f>IF(N324="zákl. prenesená",J324,0)</f>
        <v>0</v>
      </c>
      <c r="BH324" s="205">
        <f>IF(N324="zníž. prenesená",J324,0)</f>
        <v>0</v>
      </c>
      <c r="BI324" s="205">
        <f>IF(N324="nulová",J324,0)</f>
        <v>0</v>
      </c>
      <c r="BJ324" s="16" t="s">
        <v>155</v>
      </c>
      <c r="BK324" s="206">
        <f>ROUND(I324*H324,3)</f>
        <v>0</v>
      </c>
      <c r="BL324" s="16" t="s">
        <v>235</v>
      </c>
      <c r="BM324" s="204" t="s">
        <v>1050</v>
      </c>
    </row>
    <row r="325" s="2" customFormat="1" ht="44.25" customHeight="1">
      <c r="A325" s="35"/>
      <c r="B325" s="157"/>
      <c r="C325" s="212" t="s">
        <v>1051</v>
      </c>
      <c r="D325" s="212" t="s">
        <v>439</v>
      </c>
      <c r="E325" s="213" t="s">
        <v>1052</v>
      </c>
      <c r="F325" s="214" t="s">
        <v>1053</v>
      </c>
      <c r="G325" s="215" t="s">
        <v>258</v>
      </c>
      <c r="H325" s="216">
        <v>10</v>
      </c>
      <c r="I325" s="217"/>
      <c r="J325" s="216">
        <f>ROUND(I325*H325,3)</f>
        <v>0</v>
      </c>
      <c r="K325" s="218"/>
      <c r="L325" s="219"/>
      <c r="M325" s="220" t="s">
        <v>1</v>
      </c>
      <c r="N325" s="221" t="s">
        <v>40</v>
      </c>
      <c r="O325" s="79"/>
      <c r="P325" s="202">
        <f>O325*H325</f>
        <v>0</v>
      </c>
      <c r="Q325" s="202">
        <v>0.0067799999999999996</v>
      </c>
      <c r="R325" s="202">
        <f>Q325*H325</f>
        <v>0.067799999999999999</v>
      </c>
      <c r="S325" s="202">
        <v>0</v>
      </c>
      <c r="T325" s="203">
        <f>S325*H325</f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204" t="s">
        <v>301</v>
      </c>
      <c r="AT325" s="204" t="s">
        <v>439</v>
      </c>
      <c r="AU325" s="204" t="s">
        <v>155</v>
      </c>
      <c r="AY325" s="16" t="s">
        <v>177</v>
      </c>
      <c r="BE325" s="205">
        <f>IF(N325="základná",J325,0)</f>
        <v>0</v>
      </c>
      <c r="BF325" s="205">
        <f>IF(N325="znížená",J325,0)</f>
        <v>0</v>
      </c>
      <c r="BG325" s="205">
        <f>IF(N325="zákl. prenesená",J325,0)</f>
        <v>0</v>
      </c>
      <c r="BH325" s="205">
        <f>IF(N325="zníž. prenesená",J325,0)</f>
        <v>0</v>
      </c>
      <c r="BI325" s="205">
        <f>IF(N325="nulová",J325,0)</f>
        <v>0</v>
      </c>
      <c r="BJ325" s="16" t="s">
        <v>155</v>
      </c>
      <c r="BK325" s="206">
        <f>ROUND(I325*H325,3)</f>
        <v>0</v>
      </c>
      <c r="BL325" s="16" t="s">
        <v>235</v>
      </c>
      <c r="BM325" s="204" t="s">
        <v>1054</v>
      </c>
    </row>
    <row r="326" s="2" customFormat="1" ht="37.8" customHeight="1">
      <c r="A326" s="35"/>
      <c r="B326" s="157"/>
      <c r="C326" s="212" t="s">
        <v>1055</v>
      </c>
      <c r="D326" s="212" t="s">
        <v>439</v>
      </c>
      <c r="E326" s="213" t="s">
        <v>1056</v>
      </c>
      <c r="F326" s="214" t="s">
        <v>1057</v>
      </c>
      <c r="G326" s="215" t="s">
        <v>258</v>
      </c>
      <c r="H326" s="216">
        <v>24</v>
      </c>
      <c r="I326" s="217"/>
      <c r="J326" s="216">
        <f>ROUND(I326*H326,3)</f>
        <v>0</v>
      </c>
      <c r="K326" s="218"/>
      <c r="L326" s="219"/>
      <c r="M326" s="220" t="s">
        <v>1</v>
      </c>
      <c r="N326" s="221" t="s">
        <v>40</v>
      </c>
      <c r="O326" s="79"/>
      <c r="P326" s="202">
        <f>O326*H326</f>
        <v>0</v>
      </c>
      <c r="Q326" s="202">
        <v>0.047460000000000002</v>
      </c>
      <c r="R326" s="202">
        <f>Q326*H326</f>
        <v>1.1390400000000001</v>
      </c>
      <c r="S326" s="202">
        <v>0</v>
      </c>
      <c r="T326" s="203">
        <f>S326*H326</f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204" t="s">
        <v>301</v>
      </c>
      <c r="AT326" s="204" t="s">
        <v>439</v>
      </c>
      <c r="AU326" s="204" t="s">
        <v>155</v>
      </c>
      <c r="AY326" s="16" t="s">
        <v>177</v>
      </c>
      <c r="BE326" s="205">
        <f>IF(N326="základná",J326,0)</f>
        <v>0</v>
      </c>
      <c r="BF326" s="205">
        <f>IF(N326="znížená",J326,0)</f>
        <v>0</v>
      </c>
      <c r="BG326" s="205">
        <f>IF(N326="zákl. prenesená",J326,0)</f>
        <v>0</v>
      </c>
      <c r="BH326" s="205">
        <f>IF(N326="zníž. prenesená",J326,0)</f>
        <v>0</v>
      </c>
      <c r="BI326" s="205">
        <f>IF(N326="nulová",J326,0)</f>
        <v>0</v>
      </c>
      <c r="BJ326" s="16" t="s">
        <v>155</v>
      </c>
      <c r="BK326" s="206">
        <f>ROUND(I326*H326,3)</f>
        <v>0</v>
      </c>
      <c r="BL326" s="16" t="s">
        <v>235</v>
      </c>
      <c r="BM326" s="204" t="s">
        <v>1058</v>
      </c>
    </row>
    <row r="327" s="2" customFormat="1" ht="49.05" customHeight="1">
      <c r="A327" s="35"/>
      <c r="B327" s="157"/>
      <c r="C327" s="212" t="s">
        <v>1059</v>
      </c>
      <c r="D327" s="212" t="s">
        <v>439</v>
      </c>
      <c r="E327" s="213" t="s">
        <v>1060</v>
      </c>
      <c r="F327" s="214" t="s">
        <v>1061</v>
      </c>
      <c r="G327" s="215" t="s">
        <v>258</v>
      </c>
      <c r="H327" s="216">
        <v>2</v>
      </c>
      <c r="I327" s="217"/>
      <c r="J327" s="216">
        <f>ROUND(I327*H327,3)</f>
        <v>0</v>
      </c>
      <c r="K327" s="218"/>
      <c r="L327" s="219"/>
      <c r="M327" s="220" t="s">
        <v>1</v>
      </c>
      <c r="N327" s="221" t="s">
        <v>40</v>
      </c>
      <c r="O327" s="79"/>
      <c r="P327" s="202">
        <f>O327*H327</f>
        <v>0</v>
      </c>
      <c r="Q327" s="202">
        <v>0.04972</v>
      </c>
      <c r="R327" s="202">
        <f>Q327*H327</f>
        <v>0.099440000000000001</v>
      </c>
      <c r="S327" s="202">
        <v>0</v>
      </c>
      <c r="T327" s="203">
        <f>S327*H327</f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204" t="s">
        <v>301</v>
      </c>
      <c r="AT327" s="204" t="s">
        <v>439</v>
      </c>
      <c r="AU327" s="204" t="s">
        <v>155</v>
      </c>
      <c r="AY327" s="16" t="s">
        <v>177</v>
      </c>
      <c r="BE327" s="205">
        <f>IF(N327="základná",J327,0)</f>
        <v>0</v>
      </c>
      <c r="BF327" s="205">
        <f>IF(N327="znížená",J327,0)</f>
        <v>0</v>
      </c>
      <c r="BG327" s="205">
        <f>IF(N327="zákl. prenesená",J327,0)</f>
        <v>0</v>
      </c>
      <c r="BH327" s="205">
        <f>IF(N327="zníž. prenesená",J327,0)</f>
        <v>0</v>
      </c>
      <c r="BI327" s="205">
        <f>IF(N327="nulová",J327,0)</f>
        <v>0</v>
      </c>
      <c r="BJ327" s="16" t="s">
        <v>155</v>
      </c>
      <c r="BK327" s="206">
        <f>ROUND(I327*H327,3)</f>
        <v>0</v>
      </c>
      <c r="BL327" s="16" t="s">
        <v>235</v>
      </c>
      <c r="BM327" s="204" t="s">
        <v>1062</v>
      </c>
    </row>
    <row r="328" s="2" customFormat="1" ht="37.8" customHeight="1">
      <c r="A328" s="35"/>
      <c r="B328" s="157"/>
      <c r="C328" s="212" t="s">
        <v>1063</v>
      </c>
      <c r="D328" s="212" t="s">
        <v>439</v>
      </c>
      <c r="E328" s="213" t="s">
        <v>1064</v>
      </c>
      <c r="F328" s="214" t="s">
        <v>1065</v>
      </c>
      <c r="G328" s="215" t="s">
        <v>258</v>
      </c>
      <c r="H328" s="216">
        <v>1</v>
      </c>
      <c r="I328" s="217"/>
      <c r="J328" s="216">
        <f>ROUND(I328*H328,3)</f>
        <v>0</v>
      </c>
      <c r="K328" s="218"/>
      <c r="L328" s="219"/>
      <c r="M328" s="220" t="s">
        <v>1</v>
      </c>
      <c r="N328" s="221" t="s">
        <v>40</v>
      </c>
      <c r="O328" s="79"/>
      <c r="P328" s="202">
        <f>O328*H328</f>
        <v>0</v>
      </c>
      <c r="Q328" s="202">
        <v>0.051979999999999998</v>
      </c>
      <c r="R328" s="202">
        <f>Q328*H328</f>
        <v>0.051979999999999998</v>
      </c>
      <c r="S328" s="202">
        <v>0</v>
      </c>
      <c r="T328" s="203">
        <f>S328*H328</f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204" t="s">
        <v>301</v>
      </c>
      <c r="AT328" s="204" t="s">
        <v>439</v>
      </c>
      <c r="AU328" s="204" t="s">
        <v>155</v>
      </c>
      <c r="AY328" s="16" t="s">
        <v>177</v>
      </c>
      <c r="BE328" s="205">
        <f>IF(N328="základná",J328,0)</f>
        <v>0</v>
      </c>
      <c r="BF328" s="205">
        <f>IF(N328="znížená",J328,0)</f>
        <v>0</v>
      </c>
      <c r="BG328" s="205">
        <f>IF(N328="zákl. prenesená",J328,0)</f>
        <v>0</v>
      </c>
      <c r="BH328" s="205">
        <f>IF(N328="zníž. prenesená",J328,0)</f>
        <v>0</v>
      </c>
      <c r="BI328" s="205">
        <f>IF(N328="nulová",J328,0)</f>
        <v>0</v>
      </c>
      <c r="BJ328" s="16" t="s">
        <v>155</v>
      </c>
      <c r="BK328" s="206">
        <f>ROUND(I328*H328,3)</f>
        <v>0</v>
      </c>
      <c r="BL328" s="16" t="s">
        <v>235</v>
      </c>
      <c r="BM328" s="204" t="s">
        <v>1066</v>
      </c>
    </row>
    <row r="329" s="2" customFormat="1" ht="44.25" customHeight="1">
      <c r="A329" s="35"/>
      <c r="B329" s="157"/>
      <c r="C329" s="212" t="s">
        <v>1067</v>
      </c>
      <c r="D329" s="212" t="s">
        <v>439</v>
      </c>
      <c r="E329" s="213" t="s">
        <v>1068</v>
      </c>
      <c r="F329" s="214" t="s">
        <v>1069</v>
      </c>
      <c r="G329" s="215" t="s">
        <v>258</v>
      </c>
      <c r="H329" s="216">
        <v>1</v>
      </c>
      <c r="I329" s="217"/>
      <c r="J329" s="216">
        <f>ROUND(I329*H329,3)</f>
        <v>0</v>
      </c>
      <c r="K329" s="218"/>
      <c r="L329" s="219"/>
      <c r="M329" s="220" t="s">
        <v>1</v>
      </c>
      <c r="N329" s="221" t="s">
        <v>40</v>
      </c>
      <c r="O329" s="79"/>
      <c r="P329" s="202">
        <f>O329*H329</f>
        <v>0</v>
      </c>
      <c r="Q329" s="202">
        <v>0.061019999999999998</v>
      </c>
      <c r="R329" s="202">
        <f>Q329*H329</f>
        <v>0.061019999999999998</v>
      </c>
      <c r="S329" s="202">
        <v>0</v>
      </c>
      <c r="T329" s="203">
        <f>S329*H329</f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204" t="s">
        <v>301</v>
      </c>
      <c r="AT329" s="204" t="s">
        <v>439</v>
      </c>
      <c r="AU329" s="204" t="s">
        <v>155</v>
      </c>
      <c r="AY329" s="16" t="s">
        <v>177</v>
      </c>
      <c r="BE329" s="205">
        <f>IF(N329="základná",J329,0)</f>
        <v>0</v>
      </c>
      <c r="BF329" s="205">
        <f>IF(N329="znížená",J329,0)</f>
        <v>0</v>
      </c>
      <c r="BG329" s="205">
        <f>IF(N329="zákl. prenesená",J329,0)</f>
        <v>0</v>
      </c>
      <c r="BH329" s="205">
        <f>IF(N329="zníž. prenesená",J329,0)</f>
        <v>0</v>
      </c>
      <c r="BI329" s="205">
        <f>IF(N329="nulová",J329,0)</f>
        <v>0</v>
      </c>
      <c r="BJ329" s="16" t="s">
        <v>155</v>
      </c>
      <c r="BK329" s="206">
        <f>ROUND(I329*H329,3)</f>
        <v>0</v>
      </c>
      <c r="BL329" s="16" t="s">
        <v>235</v>
      </c>
      <c r="BM329" s="204" t="s">
        <v>1070</v>
      </c>
    </row>
    <row r="330" s="2" customFormat="1" ht="24.15" customHeight="1">
      <c r="A330" s="35"/>
      <c r="B330" s="157"/>
      <c r="C330" s="193" t="s">
        <v>1071</v>
      </c>
      <c r="D330" s="193" t="s">
        <v>180</v>
      </c>
      <c r="E330" s="194" t="s">
        <v>1072</v>
      </c>
      <c r="F330" s="195" t="s">
        <v>1073</v>
      </c>
      <c r="G330" s="196" t="s">
        <v>258</v>
      </c>
      <c r="H330" s="197">
        <v>24</v>
      </c>
      <c r="I330" s="198"/>
      <c r="J330" s="197">
        <f>ROUND(I330*H330,3)</f>
        <v>0</v>
      </c>
      <c r="K330" s="199"/>
      <c r="L330" s="36"/>
      <c r="M330" s="200" t="s">
        <v>1</v>
      </c>
      <c r="N330" s="201" t="s">
        <v>40</v>
      </c>
      <c r="O330" s="79"/>
      <c r="P330" s="202">
        <f>O330*H330</f>
        <v>0</v>
      </c>
      <c r="Q330" s="202">
        <v>0.0011999999999999999</v>
      </c>
      <c r="R330" s="202">
        <f>Q330*H330</f>
        <v>0.028799999999999999</v>
      </c>
      <c r="S330" s="202">
        <v>0</v>
      </c>
      <c r="T330" s="203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204" t="s">
        <v>235</v>
      </c>
      <c r="AT330" s="204" t="s">
        <v>180</v>
      </c>
      <c r="AU330" s="204" t="s">
        <v>155</v>
      </c>
      <c r="AY330" s="16" t="s">
        <v>177</v>
      </c>
      <c r="BE330" s="205">
        <f>IF(N330="základná",J330,0)</f>
        <v>0</v>
      </c>
      <c r="BF330" s="205">
        <f>IF(N330="znížená",J330,0)</f>
        <v>0</v>
      </c>
      <c r="BG330" s="205">
        <f>IF(N330="zákl. prenesená",J330,0)</f>
        <v>0</v>
      </c>
      <c r="BH330" s="205">
        <f>IF(N330="zníž. prenesená",J330,0)</f>
        <v>0</v>
      </c>
      <c r="BI330" s="205">
        <f>IF(N330="nulová",J330,0)</f>
        <v>0</v>
      </c>
      <c r="BJ330" s="16" t="s">
        <v>155</v>
      </c>
      <c r="BK330" s="206">
        <f>ROUND(I330*H330,3)</f>
        <v>0</v>
      </c>
      <c r="BL330" s="16" t="s">
        <v>235</v>
      </c>
      <c r="BM330" s="204" t="s">
        <v>1074</v>
      </c>
    </row>
    <row r="331" s="2" customFormat="1" ht="37.8" customHeight="1">
      <c r="A331" s="35"/>
      <c r="B331" s="157"/>
      <c r="C331" s="212" t="s">
        <v>1075</v>
      </c>
      <c r="D331" s="212" t="s">
        <v>439</v>
      </c>
      <c r="E331" s="213" t="s">
        <v>1076</v>
      </c>
      <c r="F331" s="214" t="s">
        <v>1077</v>
      </c>
      <c r="G331" s="215" t="s">
        <v>258</v>
      </c>
      <c r="H331" s="216">
        <v>9</v>
      </c>
      <c r="I331" s="217"/>
      <c r="J331" s="216">
        <f>ROUND(I331*H331,3)</f>
        <v>0</v>
      </c>
      <c r="K331" s="218"/>
      <c r="L331" s="219"/>
      <c r="M331" s="220" t="s">
        <v>1</v>
      </c>
      <c r="N331" s="221" t="s">
        <v>40</v>
      </c>
      <c r="O331" s="79"/>
      <c r="P331" s="202">
        <f>O331*H331</f>
        <v>0</v>
      </c>
      <c r="Q331" s="202">
        <v>0.037999999999999999</v>
      </c>
      <c r="R331" s="202">
        <f>Q331*H331</f>
        <v>0.34199999999999997</v>
      </c>
      <c r="S331" s="202">
        <v>0</v>
      </c>
      <c r="T331" s="203">
        <f>S331*H331</f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204" t="s">
        <v>301</v>
      </c>
      <c r="AT331" s="204" t="s">
        <v>439</v>
      </c>
      <c r="AU331" s="204" t="s">
        <v>155</v>
      </c>
      <c r="AY331" s="16" t="s">
        <v>177</v>
      </c>
      <c r="BE331" s="205">
        <f>IF(N331="základná",J331,0)</f>
        <v>0</v>
      </c>
      <c r="BF331" s="205">
        <f>IF(N331="znížená",J331,0)</f>
        <v>0</v>
      </c>
      <c r="BG331" s="205">
        <f>IF(N331="zákl. prenesená",J331,0)</f>
        <v>0</v>
      </c>
      <c r="BH331" s="205">
        <f>IF(N331="zníž. prenesená",J331,0)</f>
        <v>0</v>
      </c>
      <c r="BI331" s="205">
        <f>IF(N331="nulová",J331,0)</f>
        <v>0</v>
      </c>
      <c r="BJ331" s="16" t="s">
        <v>155</v>
      </c>
      <c r="BK331" s="206">
        <f>ROUND(I331*H331,3)</f>
        <v>0</v>
      </c>
      <c r="BL331" s="16" t="s">
        <v>235</v>
      </c>
      <c r="BM331" s="204" t="s">
        <v>1078</v>
      </c>
    </row>
    <row r="332" s="2" customFormat="1" ht="37.8" customHeight="1">
      <c r="A332" s="35"/>
      <c r="B332" s="157"/>
      <c r="C332" s="212" t="s">
        <v>1079</v>
      </c>
      <c r="D332" s="212" t="s">
        <v>439</v>
      </c>
      <c r="E332" s="213" t="s">
        <v>1080</v>
      </c>
      <c r="F332" s="214" t="s">
        <v>1081</v>
      </c>
      <c r="G332" s="215" t="s">
        <v>258</v>
      </c>
      <c r="H332" s="216">
        <v>15</v>
      </c>
      <c r="I332" s="217"/>
      <c r="J332" s="216">
        <f>ROUND(I332*H332,3)</f>
        <v>0</v>
      </c>
      <c r="K332" s="218"/>
      <c r="L332" s="219"/>
      <c r="M332" s="220" t="s">
        <v>1</v>
      </c>
      <c r="N332" s="221" t="s">
        <v>40</v>
      </c>
      <c r="O332" s="79"/>
      <c r="P332" s="202">
        <f>O332*H332</f>
        <v>0</v>
      </c>
      <c r="Q332" s="202">
        <v>0.037999999999999999</v>
      </c>
      <c r="R332" s="202">
        <f>Q332*H332</f>
        <v>0.56999999999999995</v>
      </c>
      <c r="S332" s="202">
        <v>0</v>
      </c>
      <c r="T332" s="203">
        <f>S332*H332</f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204" t="s">
        <v>301</v>
      </c>
      <c r="AT332" s="204" t="s">
        <v>439</v>
      </c>
      <c r="AU332" s="204" t="s">
        <v>155</v>
      </c>
      <c r="AY332" s="16" t="s">
        <v>177</v>
      </c>
      <c r="BE332" s="205">
        <f>IF(N332="základná",J332,0)</f>
        <v>0</v>
      </c>
      <c r="BF332" s="205">
        <f>IF(N332="znížená",J332,0)</f>
        <v>0</v>
      </c>
      <c r="BG332" s="205">
        <f>IF(N332="zákl. prenesená",J332,0)</f>
        <v>0</v>
      </c>
      <c r="BH332" s="205">
        <f>IF(N332="zníž. prenesená",J332,0)</f>
        <v>0</v>
      </c>
      <c r="BI332" s="205">
        <f>IF(N332="nulová",J332,0)</f>
        <v>0</v>
      </c>
      <c r="BJ332" s="16" t="s">
        <v>155</v>
      </c>
      <c r="BK332" s="206">
        <f>ROUND(I332*H332,3)</f>
        <v>0</v>
      </c>
      <c r="BL332" s="16" t="s">
        <v>235</v>
      </c>
      <c r="BM332" s="204" t="s">
        <v>1082</v>
      </c>
    </row>
    <row r="333" s="2" customFormat="1" ht="24.15" customHeight="1">
      <c r="A333" s="35"/>
      <c r="B333" s="157"/>
      <c r="C333" s="212" t="s">
        <v>1083</v>
      </c>
      <c r="D333" s="212" t="s">
        <v>439</v>
      </c>
      <c r="E333" s="213" t="s">
        <v>1084</v>
      </c>
      <c r="F333" s="214" t="s">
        <v>1085</v>
      </c>
      <c r="G333" s="215" t="s">
        <v>258</v>
      </c>
      <c r="H333" s="216">
        <v>24</v>
      </c>
      <c r="I333" s="217"/>
      <c r="J333" s="216">
        <f>ROUND(I333*H333,3)</f>
        <v>0</v>
      </c>
      <c r="K333" s="218"/>
      <c r="L333" s="219"/>
      <c r="M333" s="220" t="s">
        <v>1</v>
      </c>
      <c r="N333" s="221" t="s">
        <v>40</v>
      </c>
      <c r="O333" s="79"/>
      <c r="P333" s="202">
        <f>O333*H333</f>
        <v>0</v>
      </c>
      <c r="Q333" s="202">
        <v>0.001</v>
      </c>
      <c r="R333" s="202">
        <f>Q333*H333</f>
        <v>0.024</v>
      </c>
      <c r="S333" s="202">
        <v>0</v>
      </c>
      <c r="T333" s="203">
        <f>S333*H333</f>
        <v>0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204" t="s">
        <v>301</v>
      </c>
      <c r="AT333" s="204" t="s">
        <v>439</v>
      </c>
      <c r="AU333" s="204" t="s">
        <v>155</v>
      </c>
      <c r="AY333" s="16" t="s">
        <v>177</v>
      </c>
      <c r="BE333" s="205">
        <f>IF(N333="základná",J333,0)</f>
        <v>0</v>
      </c>
      <c r="BF333" s="205">
        <f>IF(N333="znížená",J333,0)</f>
        <v>0</v>
      </c>
      <c r="BG333" s="205">
        <f>IF(N333="zákl. prenesená",J333,0)</f>
        <v>0</v>
      </c>
      <c r="BH333" s="205">
        <f>IF(N333="zníž. prenesená",J333,0)</f>
        <v>0</v>
      </c>
      <c r="BI333" s="205">
        <f>IF(N333="nulová",J333,0)</f>
        <v>0</v>
      </c>
      <c r="BJ333" s="16" t="s">
        <v>155</v>
      </c>
      <c r="BK333" s="206">
        <f>ROUND(I333*H333,3)</f>
        <v>0</v>
      </c>
      <c r="BL333" s="16" t="s">
        <v>235</v>
      </c>
      <c r="BM333" s="204" t="s">
        <v>1086</v>
      </c>
    </row>
    <row r="334" s="2" customFormat="1" ht="33" customHeight="1">
      <c r="A334" s="35"/>
      <c r="B334" s="157"/>
      <c r="C334" s="193" t="s">
        <v>1087</v>
      </c>
      <c r="D334" s="193" t="s">
        <v>180</v>
      </c>
      <c r="E334" s="194" t="s">
        <v>1088</v>
      </c>
      <c r="F334" s="195" t="s">
        <v>1089</v>
      </c>
      <c r="G334" s="196" t="s">
        <v>258</v>
      </c>
      <c r="H334" s="197">
        <v>57</v>
      </c>
      <c r="I334" s="198"/>
      <c r="J334" s="197">
        <f>ROUND(I334*H334,3)</f>
        <v>0</v>
      </c>
      <c r="K334" s="199"/>
      <c r="L334" s="36"/>
      <c r="M334" s="200" t="s">
        <v>1</v>
      </c>
      <c r="N334" s="201" t="s">
        <v>40</v>
      </c>
      <c r="O334" s="79"/>
      <c r="P334" s="202">
        <f>O334*H334</f>
        <v>0</v>
      </c>
      <c r="Q334" s="202">
        <v>0</v>
      </c>
      <c r="R334" s="202">
        <f>Q334*H334</f>
        <v>0</v>
      </c>
      <c r="S334" s="202">
        <v>0</v>
      </c>
      <c r="T334" s="203">
        <f>S334*H334</f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204" t="s">
        <v>235</v>
      </c>
      <c r="AT334" s="204" t="s">
        <v>180</v>
      </c>
      <c r="AU334" s="204" t="s">
        <v>155</v>
      </c>
      <c r="AY334" s="16" t="s">
        <v>177</v>
      </c>
      <c r="BE334" s="205">
        <f>IF(N334="základná",J334,0)</f>
        <v>0</v>
      </c>
      <c r="BF334" s="205">
        <f>IF(N334="znížená",J334,0)</f>
        <v>0</v>
      </c>
      <c r="BG334" s="205">
        <f>IF(N334="zákl. prenesená",J334,0)</f>
        <v>0</v>
      </c>
      <c r="BH334" s="205">
        <f>IF(N334="zníž. prenesená",J334,0)</f>
        <v>0</v>
      </c>
      <c r="BI334" s="205">
        <f>IF(N334="nulová",J334,0)</f>
        <v>0</v>
      </c>
      <c r="BJ334" s="16" t="s">
        <v>155</v>
      </c>
      <c r="BK334" s="206">
        <f>ROUND(I334*H334,3)</f>
        <v>0</v>
      </c>
      <c r="BL334" s="16" t="s">
        <v>235</v>
      </c>
      <c r="BM334" s="204" t="s">
        <v>1090</v>
      </c>
    </row>
    <row r="335" s="2" customFormat="1" ht="24.15" customHeight="1">
      <c r="A335" s="35"/>
      <c r="B335" s="157"/>
      <c r="C335" s="212" t="s">
        <v>1091</v>
      </c>
      <c r="D335" s="212" t="s">
        <v>439</v>
      </c>
      <c r="E335" s="213" t="s">
        <v>1084</v>
      </c>
      <c r="F335" s="214" t="s">
        <v>1085</v>
      </c>
      <c r="G335" s="215" t="s">
        <v>258</v>
      </c>
      <c r="H335" s="216">
        <v>57</v>
      </c>
      <c r="I335" s="217"/>
      <c r="J335" s="216">
        <f>ROUND(I335*H335,3)</f>
        <v>0</v>
      </c>
      <c r="K335" s="218"/>
      <c r="L335" s="219"/>
      <c r="M335" s="220" t="s">
        <v>1</v>
      </c>
      <c r="N335" s="221" t="s">
        <v>40</v>
      </c>
      <c r="O335" s="79"/>
      <c r="P335" s="202">
        <f>O335*H335</f>
        <v>0</v>
      </c>
      <c r="Q335" s="202">
        <v>0.001</v>
      </c>
      <c r="R335" s="202">
        <f>Q335*H335</f>
        <v>0.057000000000000002</v>
      </c>
      <c r="S335" s="202">
        <v>0</v>
      </c>
      <c r="T335" s="203">
        <f>S335*H335</f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204" t="s">
        <v>301</v>
      </c>
      <c r="AT335" s="204" t="s">
        <v>439</v>
      </c>
      <c r="AU335" s="204" t="s">
        <v>155</v>
      </c>
      <c r="AY335" s="16" t="s">
        <v>177</v>
      </c>
      <c r="BE335" s="205">
        <f>IF(N335="základná",J335,0)</f>
        <v>0</v>
      </c>
      <c r="BF335" s="205">
        <f>IF(N335="znížená",J335,0)</f>
        <v>0</v>
      </c>
      <c r="BG335" s="205">
        <f>IF(N335="zákl. prenesená",J335,0)</f>
        <v>0</v>
      </c>
      <c r="BH335" s="205">
        <f>IF(N335="zníž. prenesená",J335,0)</f>
        <v>0</v>
      </c>
      <c r="BI335" s="205">
        <f>IF(N335="nulová",J335,0)</f>
        <v>0</v>
      </c>
      <c r="BJ335" s="16" t="s">
        <v>155</v>
      </c>
      <c r="BK335" s="206">
        <f>ROUND(I335*H335,3)</f>
        <v>0</v>
      </c>
      <c r="BL335" s="16" t="s">
        <v>235</v>
      </c>
      <c r="BM335" s="204" t="s">
        <v>1092</v>
      </c>
    </row>
    <row r="336" s="2" customFormat="1" ht="24.15" customHeight="1">
      <c r="A336" s="35"/>
      <c r="B336" s="157"/>
      <c r="C336" s="212" t="s">
        <v>1093</v>
      </c>
      <c r="D336" s="212" t="s">
        <v>439</v>
      </c>
      <c r="E336" s="213" t="s">
        <v>1094</v>
      </c>
      <c r="F336" s="214" t="s">
        <v>1095</v>
      </c>
      <c r="G336" s="215" t="s">
        <v>258</v>
      </c>
      <c r="H336" s="216">
        <v>37</v>
      </c>
      <c r="I336" s="217"/>
      <c r="J336" s="216">
        <f>ROUND(I336*H336,3)</f>
        <v>0</v>
      </c>
      <c r="K336" s="218"/>
      <c r="L336" s="219"/>
      <c r="M336" s="220" t="s">
        <v>1</v>
      </c>
      <c r="N336" s="221" t="s">
        <v>40</v>
      </c>
      <c r="O336" s="79"/>
      <c r="P336" s="202">
        <f>O336*H336</f>
        <v>0</v>
      </c>
      <c r="Q336" s="202">
        <v>0.025000000000000001</v>
      </c>
      <c r="R336" s="202">
        <f>Q336*H336</f>
        <v>0.92500000000000004</v>
      </c>
      <c r="S336" s="202">
        <v>0</v>
      </c>
      <c r="T336" s="203">
        <f>S336*H336</f>
        <v>0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204" t="s">
        <v>301</v>
      </c>
      <c r="AT336" s="204" t="s">
        <v>439</v>
      </c>
      <c r="AU336" s="204" t="s">
        <v>155</v>
      </c>
      <c r="AY336" s="16" t="s">
        <v>177</v>
      </c>
      <c r="BE336" s="205">
        <f>IF(N336="základná",J336,0)</f>
        <v>0</v>
      </c>
      <c r="BF336" s="205">
        <f>IF(N336="znížená",J336,0)</f>
        <v>0</v>
      </c>
      <c r="BG336" s="205">
        <f>IF(N336="zákl. prenesená",J336,0)</f>
        <v>0</v>
      </c>
      <c r="BH336" s="205">
        <f>IF(N336="zníž. prenesená",J336,0)</f>
        <v>0</v>
      </c>
      <c r="BI336" s="205">
        <f>IF(N336="nulová",J336,0)</f>
        <v>0</v>
      </c>
      <c r="BJ336" s="16" t="s">
        <v>155</v>
      </c>
      <c r="BK336" s="206">
        <f>ROUND(I336*H336,3)</f>
        <v>0</v>
      </c>
      <c r="BL336" s="16" t="s">
        <v>235</v>
      </c>
      <c r="BM336" s="204" t="s">
        <v>1096</v>
      </c>
    </row>
    <row r="337" s="2" customFormat="1" ht="24.15" customHeight="1">
      <c r="A337" s="35"/>
      <c r="B337" s="157"/>
      <c r="C337" s="212" t="s">
        <v>1097</v>
      </c>
      <c r="D337" s="212" t="s">
        <v>439</v>
      </c>
      <c r="E337" s="213" t="s">
        <v>1098</v>
      </c>
      <c r="F337" s="214" t="s">
        <v>1099</v>
      </c>
      <c r="G337" s="215" t="s">
        <v>258</v>
      </c>
      <c r="H337" s="216">
        <v>20</v>
      </c>
      <c r="I337" s="217"/>
      <c r="J337" s="216">
        <f>ROUND(I337*H337,3)</f>
        <v>0</v>
      </c>
      <c r="K337" s="218"/>
      <c r="L337" s="219"/>
      <c r="M337" s="220" t="s">
        <v>1</v>
      </c>
      <c r="N337" s="221" t="s">
        <v>40</v>
      </c>
      <c r="O337" s="79"/>
      <c r="P337" s="202">
        <f>O337*H337</f>
        <v>0</v>
      </c>
      <c r="Q337" s="202">
        <v>0.025000000000000001</v>
      </c>
      <c r="R337" s="202">
        <f>Q337*H337</f>
        <v>0.5</v>
      </c>
      <c r="S337" s="202">
        <v>0</v>
      </c>
      <c r="T337" s="203">
        <f>S337*H337</f>
        <v>0</v>
      </c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R337" s="204" t="s">
        <v>301</v>
      </c>
      <c r="AT337" s="204" t="s">
        <v>439</v>
      </c>
      <c r="AU337" s="204" t="s">
        <v>155</v>
      </c>
      <c r="AY337" s="16" t="s">
        <v>177</v>
      </c>
      <c r="BE337" s="205">
        <f>IF(N337="základná",J337,0)</f>
        <v>0</v>
      </c>
      <c r="BF337" s="205">
        <f>IF(N337="znížená",J337,0)</f>
        <v>0</v>
      </c>
      <c r="BG337" s="205">
        <f>IF(N337="zákl. prenesená",J337,0)</f>
        <v>0</v>
      </c>
      <c r="BH337" s="205">
        <f>IF(N337="zníž. prenesená",J337,0)</f>
        <v>0</v>
      </c>
      <c r="BI337" s="205">
        <f>IF(N337="nulová",J337,0)</f>
        <v>0</v>
      </c>
      <c r="BJ337" s="16" t="s">
        <v>155</v>
      </c>
      <c r="BK337" s="206">
        <f>ROUND(I337*H337,3)</f>
        <v>0</v>
      </c>
      <c r="BL337" s="16" t="s">
        <v>235</v>
      </c>
      <c r="BM337" s="204" t="s">
        <v>1100</v>
      </c>
    </row>
    <row r="338" s="2" customFormat="1" ht="24.15" customHeight="1">
      <c r="A338" s="35"/>
      <c r="B338" s="157"/>
      <c r="C338" s="193" t="s">
        <v>1101</v>
      </c>
      <c r="D338" s="193" t="s">
        <v>180</v>
      </c>
      <c r="E338" s="194" t="s">
        <v>1102</v>
      </c>
      <c r="F338" s="195" t="s">
        <v>1103</v>
      </c>
      <c r="G338" s="196" t="s">
        <v>253</v>
      </c>
      <c r="H338" s="197">
        <v>90.049999999999997</v>
      </c>
      <c r="I338" s="198"/>
      <c r="J338" s="197">
        <f>ROUND(I338*H338,3)</f>
        <v>0</v>
      </c>
      <c r="K338" s="199"/>
      <c r="L338" s="36"/>
      <c r="M338" s="200" t="s">
        <v>1</v>
      </c>
      <c r="N338" s="201" t="s">
        <v>40</v>
      </c>
      <c r="O338" s="79"/>
      <c r="P338" s="202">
        <f>O338*H338</f>
        <v>0</v>
      </c>
      <c r="Q338" s="202">
        <v>3.0000000000000001E-05</v>
      </c>
      <c r="R338" s="202">
        <f>Q338*H338</f>
        <v>0.0027014999999999999</v>
      </c>
      <c r="S338" s="202">
        <v>0</v>
      </c>
      <c r="T338" s="203">
        <f>S338*H338</f>
        <v>0</v>
      </c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R338" s="204" t="s">
        <v>235</v>
      </c>
      <c r="AT338" s="204" t="s">
        <v>180</v>
      </c>
      <c r="AU338" s="204" t="s">
        <v>155</v>
      </c>
      <c r="AY338" s="16" t="s">
        <v>177</v>
      </c>
      <c r="BE338" s="205">
        <f>IF(N338="základná",J338,0)</f>
        <v>0</v>
      </c>
      <c r="BF338" s="205">
        <f>IF(N338="znížená",J338,0)</f>
        <v>0</v>
      </c>
      <c r="BG338" s="205">
        <f>IF(N338="zákl. prenesená",J338,0)</f>
        <v>0</v>
      </c>
      <c r="BH338" s="205">
        <f>IF(N338="zníž. prenesená",J338,0)</f>
        <v>0</v>
      </c>
      <c r="BI338" s="205">
        <f>IF(N338="nulová",J338,0)</f>
        <v>0</v>
      </c>
      <c r="BJ338" s="16" t="s">
        <v>155</v>
      </c>
      <c r="BK338" s="206">
        <f>ROUND(I338*H338,3)</f>
        <v>0</v>
      </c>
      <c r="BL338" s="16" t="s">
        <v>235</v>
      </c>
      <c r="BM338" s="204" t="s">
        <v>1104</v>
      </c>
    </row>
    <row r="339" s="2" customFormat="1" ht="16.5" customHeight="1">
      <c r="A339" s="35"/>
      <c r="B339" s="157"/>
      <c r="C339" s="212" t="s">
        <v>1105</v>
      </c>
      <c r="D339" s="212" t="s">
        <v>439</v>
      </c>
      <c r="E339" s="213" t="s">
        <v>1106</v>
      </c>
      <c r="F339" s="214" t="s">
        <v>1107</v>
      </c>
      <c r="G339" s="215" t="s">
        <v>253</v>
      </c>
      <c r="H339" s="216">
        <v>90.049999999999997</v>
      </c>
      <c r="I339" s="217"/>
      <c r="J339" s="216">
        <f>ROUND(I339*H339,3)</f>
        <v>0</v>
      </c>
      <c r="K339" s="218"/>
      <c r="L339" s="219"/>
      <c r="M339" s="220" t="s">
        <v>1</v>
      </c>
      <c r="N339" s="221" t="s">
        <v>40</v>
      </c>
      <c r="O339" s="79"/>
      <c r="P339" s="202">
        <f>O339*H339</f>
        <v>0</v>
      </c>
      <c r="Q339" s="202">
        <v>0.0011000000000000001</v>
      </c>
      <c r="R339" s="202">
        <f>Q339*H339</f>
        <v>0.099055000000000004</v>
      </c>
      <c r="S339" s="202">
        <v>0</v>
      </c>
      <c r="T339" s="203">
        <f>S339*H339</f>
        <v>0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204" t="s">
        <v>301</v>
      </c>
      <c r="AT339" s="204" t="s">
        <v>439</v>
      </c>
      <c r="AU339" s="204" t="s">
        <v>155</v>
      </c>
      <c r="AY339" s="16" t="s">
        <v>177</v>
      </c>
      <c r="BE339" s="205">
        <f>IF(N339="základná",J339,0)</f>
        <v>0</v>
      </c>
      <c r="BF339" s="205">
        <f>IF(N339="znížená",J339,0)</f>
        <v>0</v>
      </c>
      <c r="BG339" s="205">
        <f>IF(N339="zákl. prenesená",J339,0)</f>
        <v>0</v>
      </c>
      <c r="BH339" s="205">
        <f>IF(N339="zníž. prenesená",J339,0)</f>
        <v>0</v>
      </c>
      <c r="BI339" s="205">
        <f>IF(N339="nulová",J339,0)</f>
        <v>0</v>
      </c>
      <c r="BJ339" s="16" t="s">
        <v>155</v>
      </c>
      <c r="BK339" s="206">
        <f>ROUND(I339*H339,3)</f>
        <v>0</v>
      </c>
      <c r="BL339" s="16" t="s">
        <v>235</v>
      </c>
      <c r="BM339" s="204" t="s">
        <v>1108</v>
      </c>
    </row>
    <row r="340" s="2" customFormat="1" ht="21.75" customHeight="1">
      <c r="A340" s="35"/>
      <c r="B340" s="157"/>
      <c r="C340" s="193" t="s">
        <v>1109</v>
      </c>
      <c r="D340" s="193" t="s">
        <v>180</v>
      </c>
      <c r="E340" s="194" t="s">
        <v>1110</v>
      </c>
      <c r="F340" s="195" t="s">
        <v>1111</v>
      </c>
      <c r="G340" s="196" t="s">
        <v>258</v>
      </c>
      <c r="H340" s="197">
        <v>57</v>
      </c>
      <c r="I340" s="198"/>
      <c r="J340" s="197">
        <f>ROUND(I340*H340,3)</f>
        <v>0</v>
      </c>
      <c r="K340" s="199"/>
      <c r="L340" s="36"/>
      <c r="M340" s="200" t="s">
        <v>1</v>
      </c>
      <c r="N340" s="201" t="s">
        <v>40</v>
      </c>
      <c r="O340" s="79"/>
      <c r="P340" s="202">
        <f>O340*H340</f>
        <v>0</v>
      </c>
      <c r="Q340" s="202">
        <v>0.00044999999999999999</v>
      </c>
      <c r="R340" s="202">
        <f>Q340*H340</f>
        <v>0.025649999999999999</v>
      </c>
      <c r="S340" s="202">
        <v>0</v>
      </c>
      <c r="T340" s="203">
        <f>S340*H340</f>
        <v>0</v>
      </c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R340" s="204" t="s">
        <v>235</v>
      </c>
      <c r="AT340" s="204" t="s">
        <v>180</v>
      </c>
      <c r="AU340" s="204" t="s">
        <v>155</v>
      </c>
      <c r="AY340" s="16" t="s">
        <v>177</v>
      </c>
      <c r="BE340" s="205">
        <f>IF(N340="základná",J340,0)</f>
        <v>0</v>
      </c>
      <c r="BF340" s="205">
        <f>IF(N340="znížená",J340,0)</f>
        <v>0</v>
      </c>
      <c r="BG340" s="205">
        <f>IF(N340="zákl. prenesená",J340,0)</f>
        <v>0</v>
      </c>
      <c r="BH340" s="205">
        <f>IF(N340="zníž. prenesená",J340,0)</f>
        <v>0</v>
      </c>
      <c r="BI340" s="205">
        <f>IF(N340="nulová",J340,0)</f>
        <v>0</v>
      </c>
      <c r="BJ340" s="16" t="s">
        <v>155</v>
      </c>
      <c r="BK340" s="206">
        <f>ROUND(I340*H340,3)</f>
        <v>0</v>
      </c>
      <c r="BL340" s="16" t="s">
        <v>235</v>
      </c>
      <c r="BM340" s="204" t="s">
        <v>1112</v>
      </c>
    </row>
    <row r="341" s="2" customFormat="1" ht="44.25" customHeight="1">
      <c r="A341" s="35"/>
      <c r="B341" s="157"/>
      <c r="C341" s="212" t="s">
        <v>1113</v>
      </c>
      <c r="D341" s="212" t="s">
        <v>439</v>
      </c>
      <c r="E341" s="213" t="s">
        <v>1114</v>
      </c>
      <c r="F341" s="214" t="s">
        <v>1115</v>
      </c>
      <c r="G341" s="215" t="s">
        <v>258</v>
      </c>
      <c r="H341" s="216">
        <v>57</v>
      </c>
      <c r="I341" s="217"/>
      <c r="J341" s="216">
        <f>ROUND(I341*H341,3)</f>
        <v>0</v>
      </c>
      <c r="K341" s="218"/>
      <c r="L341" s="219"/>
      <c r="M341" s="220" t="s">
        <v>1</v>
      </c>
      <c r="N341" s="221" t="s">
        <v>40</v>
      </c>
      <c r="O341" s="79"/>
      <c r="P341" s="202">
        <f>O341*H341</f>
        <v>0</v>
      </c>
      <c r="Q341" s="202">
        <v>0.014999999999999999</v>
      </c>
      <c r="R341" s="202">
        <f>Q341*H341</f>
        <v>0.85499999999999998</v>
      </c>
      <c r="S341" s="202">
        <v>0</v>
      </c>
      <c r="T341" s="203">
        <f>S341*H341</f>
        <v>0</v>
      </c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R341" s="204" t="s">
        <v>301</v>
      </c>
      <c r="AT341" s="204" t="s">
        <v>439</v>
      </c>
      <c r="AU341" s="204" t="s">
        <v>155</v>
      </c>
      <c r="AY341" s="16" t="s">
        <v>177</v>
      </c>
      <c r="BE341" s="205">
        <f>IF(N341="základná",J341,0)</f>
        <v>0</v>
      </c>
      <c r="BF341" s="205">
        <f>IF(N341="znížená",J341,0)</f>
        <v>0</v>
      </c>
      <c r="BG341" s="205">
        <f>IF(N341="zákl. prenesená",J341,0)</f>
        <v>0</v>
      </c>
      <c r="BH341" s="205">
        <f>IF(N341="zníž. prenesená",J341,0)</f>
        <v>0</v>
      </c>
      <c r="BI341" s="205">
        <f>IF(N341="nulová",J341,0)</f>
        <v>0</v>
      </c>
      <c r="BJ341" s="16" t="s">
        <v>155</v>
      </c>
      <c r="BK341" s="206">
        <f>ROUND(I341*H341,3)</f>
        <v>0</v>
      </c>
      <c r="BL341" s="16" t="s">
        <v>235</v>
      </c>
      <c r="BM341" s="204" t="s">
        <v>1116</v>
      </c>
    </row>
    <row r="342" s="2" customFormat="1" ht="24.15" customHeight="1">
      <c r="A342" s="35"/>
      <c r="B342" s="157"/>
      <c r="C342" s="193" t="s">
        <v>1117</v>
      </c>
      <c r="D342" s="193" t="s">
        <v>180</v>
      </c>
      <c r="E342" s="194" t="s">
        <v>1118</v>
      </c>
      <c r="F342" s="195" t="s">
        <v>1119</v>
      </c>
      <c r="G342" s="196" t="s">
        <v>812</v>
      </c>
      <c r="H342" s="198"/>
      <c r="I342" s="198"/>
      <c r="J342" s="197">
        <f>ROUND(I342*H342,3)</f>
        <v>0</v>
      </c>
      <c r="K342" s="199"/>
      <c r="L342" s="36"/>
      <c r="M342" s="200" t="s">
        <v>1</v>
      </c>
      <c r="N342" s="201" t="s">
        <v>40</v>
      </c>
      <c r="O342" s="79"/>
      <c r="P342" s="202">
        <f>O342*H342</f>
        <v>0</v>
      </c>
      <c r="Q342" s="202">
        <v>0</v>
      </c>
      <c r="R342" s="202">
        <f>Q342*H342</f>
        <v>0</v>
      </c>
      <c r="S342" s="202">
        <v>0</v>
      </c>
      <c r="T342" s="203">
        <f>S342*H342</f>
        <v>0</v>
      </c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R342" s="204" t="s">
        <v>235</v>
      </c>
      <c r="AT342" s="204" t="s">
        <v>180</v>
      </c>
      <c r="AU342" s="204" t="s">
        <v>155</v>
      </c>
      <c r="AY342" s="16" t="s">
        <v>177</v>
      </c>
      <c r="BE342" s="205">
        <f>IF(N342="základná",J342,0)</f>
        <v>0</v>
      </c>
      <c r="BF342" s="205">
        <f>IF(N342="znížená",J342,0)</f>
        <v>0</v>
      </c>
      <c r="BG342" s="205">
        <f>IF(N342="zákl. prenesená",J342,0)</f>
        <v>0</v>
      </c>
      <c r="BH342" s="205">
        <f>IF(N342="zníž. prenesená",J342,0)</f>
        <v>0</v>
      </c>
      <c r="BI342" s="205">
        <f>IF(N342="nulová",J342,0)</f>
        <v>0</v>
      </c>
      <c r="BJ342" s="16" t="s">
        <v>155</v>
      </c>
      <c r="BK342" s="206">
        <f>ROUND(I342*H342,3)</f>
        <v>0</v>
      </c>
      <c r="BL342" s="16" t="s">
        <v>235</v>
      </c>
      <c r="BM342" s="204" t="s">
        <v>1120</v>
      </c>
    </row>
    <row r="343" s="12" customFormat="1" ht="22.8" customHeight="1">
      <c r="A343" s="12"/>
      <c r="B343" s="180"/>
      <c r="C343" s="12"/>
      <c r="D343" s="181" t="s">
        <v>73</v>
      </c>
      <c r="E343" s="191" t="s">
        <v>398</v>
      </c>
      <c r="F343" s="191" t="s">
        <v>1121</v>
      </c>
      <c r="G343" s="12"/>
      <c r="H343" s="12"/>
      <c r="I343" s="183"/>
      <c r="J343" s="192">
        <f>BK343</f>
        <v>0</v>
      </c>
      <c r="K343" s="12"/>
      <c r="L343" s="180"/>
      <c r="M343" s="185"/>
      <c r="N343" s="186"/>
      <c r="O343" s="186"/>
      <c r="P343" s="187">
        <f>SUM(P344:P362)</f>
        <v>0</v>
      </c>
      <c r="Q343" s="186"/>
      <c r="R343" s="187">
        <f>SUM(R344:R362)</f>
        <v>61.451902200000006</v>
      </c>
      <c r="S343" s="186"/>
      <c r="T343" s="188">
        <f>SUM(T344:T362)</f>
        <v>0</v>
      </c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R343" s="181" t="s">
        <v>155</v>
      </c>
      <c r="AT343" s="189" t="s">
        <v>73</v>
      </c>
      <c r="AU343" s="189" t="s">
        <v>82</v>
      </c>
      <c r="AY343" s="181" t="s">
        <v>177</v>
      </c>
      <c r="BK343" s="190">
        <f>SUM(BK344:BK362)</f>
        <v>0</v>
      </c>
    </row>
    <row r="344" s="2" customFormat="1" ht="16.5" customHeight="1">
      <c r="A344" s="35"/>
      <c r="B344" s="157"/>
      <c r="C344" s="193" t="s">
        <v>1122</v>
      </c>
      <c r="D344" s="193" t="s">
        <v>180</v>
      </c>
      <c r="E344" s="194" t="s">
        <v>1123</v>
      </c>
      <c r="F344" s="195" t="s">
        <v>1124</v>
      </c>
      <c r="G344" s="196" t="s">
        <v>411</v>
      </c>
      <c r="H344" s="197">
        <v>3275.4299999999998</v>
      </c>
      <c r="I344" s="198"/>
      <c r="J344" s="197">
        <f>ROUND(I344*H344,3)</f>
        <v>0</v>
      </c>
      <c r="K344" s="199"/>
      <c r="L344" s="36"/>
      <c r="M344" s="200" t="s">
        <v>1</v>
      </c>
      <c r="N344" s="201" t="s">
        <v>40</v>
      </c>
      <c r="O344" s="79"/>
      <c r="P344" s="202">
        <f>O344*H344</f>
        <v>0</v>
      </c>
      <c r="Q344" s="202">
        <v>0</v>
      </c>
      <c r="R344" s="202">
        <f>Q344*H344</f>
        <v>0</v>
      </c>
      <c r="S344" s="202">
        <v>0</v>
      </c>
      <c r="T344" s="203">
        <f>S344*H344</f>
        <v>0</v>
      </c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R344" s="204" t="s">
        <v>235</v>
      </c>
      <c r="AT344" s="204" t="s">
        <v>180</v>
      </c>
      <c r="AU344" s="204" t="s">
        <v>155</v>
      </c>
      <c r="AY344" s="16" t="s">
        <v>177</v>
      </c>
      <c r="BE344" s="205">
        <f>IF(N344="základná",J344,0)</f>
        <v>0</v>
      </c>
      <c r="BF344" s="205">
        <f>IF(N344="znížená",J344,0)</f>
        <v>0</v>
      </c>
      <c r="BG344" s="205">
        <f>IF(N344="zákl. prenesená",J344,0)</f>
        <v>0</v>
      </c>
      <c r="BH344" s="205">
        <f>IF(N344="zníž. prenesená",J344,0)</f>
        <v>0</v>
      </c>
      <c r="BI344" s="205">
        <f>IF(N344="nulová",J344,0)</f>
        <v>0</v>
      </c>
      <c r="BJ344" s="16" t="s">
        <v>155</v>
      </c>
      <c r="BK344" s="206">
        <f>ROUND(I344*H344,3)</f>
        <v>0</v>
      </c>
      <c r="BL344" s="16" t="s">
        <v>235</v>
      </c>
      <c r="BM344" s="204" t="s">
        <v>1125</v>
      </c>
    </row>
    <row r="345" s="2" customFormat="1" ht="16.5" customHeight="1">
      <c r="A345" s="35"/>
      <c r="B345" s="157"/>
      <c r="C345" s="212" t="s">
        <v>1126</v>
      </c>
      <c r="D345" s="212" t="s">
        <v>439</v>
      </c>
      <c r="E345" s="213" t="s">
        <v>1127</v>
      </c>
      <c r="F345" s="214" t="s">
        <v>1128</v>
      </c>
      <c r="G345" s="215" t="s">
        <v>283</v>
      </c>
      <c r="H345" s="216">
        <v>2.3900000000000001</v>
      </c>
      <c r="I345" s="217"/>
      <c r="J345" s="216">
        <f>ROUND(I345*H345,3)</f>
        <v>0</v>
      </c>
      <c r="K345" s="218"/>
      <c r="L345" s="219"/>
      <c r="M345" s="220" t="s">
        <v>1</v>
      </c>
      <c r="N345" s="221" t="s">
        <v>40</v>
      </c>
      <c r="O345" s="79"/>
      <c r="P345" s="202">
        <f>O345*H345</f>
        <v>0</v>
      </c>
      <c r="Q345" s="202">
        <v>1</v>
      </c>
      <c r="R345" s="202">
        <f>Q345*H345</f>
        <v>2.3900000000000001</v>
      </c>
      <c r="S345" s="202">
        <v>0</v>
      </c>
      <c r="T345" s="203">
        <f>S345*H345</f>
        <v>0</v>
      </c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R345" s="204" t="s">
        <v>301</v>
      </c>
      <c r="AT345" s="204" t="s">
        <v>439</v>
      </c>
      <c r="AU345" s="204" t="s">
        <v>155</v>
      </c>
      <c r="AY345" s="16" t="s">
        <v>177</v>
      </c>
      <c r="BE345" s="205">
        <f>IF(N345="základná",J345,0)</f>
        <v>0</v>
      </c>
      <c r="BF345" s="205">
        <f>IF(N345="znížená",J345,0)</f>
        <v>0</v>
      </c>
      <c r="BG345" s="205">
        <f>IF(N345="zákl. prenesená",J345,0)</f>
        <v>0</v>
      </c>
      <c r="BH345" s="205">
        <f>IF(N345="zníž. prenesená",J345,0)</f>
        <v>0</v>
      </c>
      <c r="BI345" s="205">
        <f>IF(N345="nulová",J345,0)</f>
        <v>0</v>
      </c>
      <c r="BJ345" s="16" t="s">
        <v>155</v>
      </c>
      <c r="BK345" s="206">
        <f>ROUND(I345*H345,3)</f>
        <v>0</v>
      </c>
      <c r="BL345" s="16" t="s">
        <v>235</v>
      </c>
      <c r="BM345" s="204" t="s">
        <v>1129</v>
      </c>
    </row>
    <row r="346" s="2" customFormat="1" ht="21.75" customHeight="1">
      <c r="A346" s="35"/>
      <c r="B346" s="157"/>
      <c r="C346" s="212" t="s">
        <v>1130</v>
      </c>
      <c r="D346" s="212" t="s">
        <v>439</v>
      </c>
      <c r="E346" s="213" t="s">
        <v>1131</v>
      </c>
      <c r="F346" s="214" t="s">
        <v>1132</v>
      </c>
      <c r="G346" s="215" t="s">
        <v>283</v>
      </c>
      <c r="H346" s="216">
        <v>0.82899999999999996</v>
      </c>
      <c r="I346" s="217"/>
      <c r="J346" s="216">
        <f>ROUND(I346*H346,3)</f>
        <v>0</v>
      </c>
      <c r="K346" s="218"/>
      <c r="L346" s="219"/>
      <c r="M346" s="220" t="s">
        <v>1</v>
      </c>
      <c r="N346" s="221" t="s">
        <v>40</v>
      </c>
      <c r="O346" s="79"/>
      <c r="P346" s="202">
        <f>O346*H346</f>
        <v>0</v>
      </c>
      <c r="Q346" s="202">
        <v>1</v>
      </c>
      <c r="R346" s="202">
        <f>Q346*H346</f>
        <v>0.82899999999999996</v>
      </c>
      <c r="S346" s="202">
        <v>0</v>
      </c>
      <c r="T346" s="203">
        <f>S346*H346</f>
        <v>0</v>
      </c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R346" s="204" t="s">
        <v>301</v>
      </c>
      <c r="AT346" s="204" t="s">
        <v>439</v>
      </c>
      <c r="AU346" s="204" t="s">
        <v>155</v>
      </c>
      <c r="AY346" s="16" t="s">
        <v>177</v>
      </c>
      <c r="BE346" s="205">
        <f>IF(N346="základná",J346,0)</f>
        <v>0</v>
      </c>
      <c r="BF346" s="205">
        <f>IF(N346="znížená",J346,0)</f>
        <v>0</v>
      </c>
      <c r="BG346" s="205">
        <f>IF(N346="zákl. prenesená",J346,0)</f>
        <v>0</v>
      </c>
      <c r="BH346" s="205">
        <f>IF(N346="zníž. prenesená",J346,0)</f>
        <v>0</v>
      </c>
      <c r="BI346" s="205">
        <f>IF(N346="nulová",J346,0)</f>
        <v>0</v>
      </c>
      <c r="BJ346" s="16" t="s">
        <v>155</v>
      </c>
      <c r="BK346" s="206">
        <f>ROUND(I346*H346,3)</f>
        <v>0</v>
      </c>
      <c r="BL346" s="16" t="s">
        <v>235</v>
      </c>
      <c r="BM346" s="204" t="s">
        <v>1133</v>
      </c>
    </row>
    <row r="347" s="2" customFormat="1" ht="16.5" customHeight="1">
      <c r="A347" s="35"/>
      <c r="B347" s="157"/>
      <c r="C347" s="212" t="s">
        <v>1134</v>
      </c>
      <c r="D347" s="212" t="s">
        <v>439</v>
      </c>
      <c r="E347" s="213" t="s">
        <v>1135</v>
      </c>
      <c r="F347" s="214" t="s">
        <v>1136</v>
      </c>
      <c r="G347" s="215" t="s">
        <v>283</v>
      </c>
      <c r="H347" s="216">
        <v>0.13200000000000001</v>
      </c>
      <c r="I347" s="217"/>
      <c r="J347" s="216">
        <f>ROUND(I347*H347,3)</f>
        <v>0</v>
      </c>
      <c r="K347" s="218"/>
      <c r="L347" s="219"/>
      <c r="M347" s="220" t="s">
        <v>1</v>
      </c>
      <c r="N347" s="221" t="s">
        <v>40</v>
      </c>
      <c r="O347" s="79"/>
      <c r="P347" s="202">
        <f>O347*H347</f>
        <v>0</v>
      </c>
      <c r="Q347" s="202">
        <v>1</v>
      </c>
      <c r="R347" s="202">
        <f>Q347*H347</f>
        <v>0.13200000000000001</v>
      </c>
      <c r="S347" s="202">
        <v>0</v>
      </c>
      <c r="T347" s="203">
        <f>S347*H347</f>
        <v>0</v>
      </c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R347" s="204" t="s">
        <v>301</v>
      </c>
      <c r="AT347" s="204" t="s">
        <v>439</v>
      </c>
      <c r="AU347" s="204" t="s">
        <v>155</v>
      </c>
      <c r="AY347" s="16" t="s">
        <v>177</v>
      </c>
      <c r="BE347" s="205">
        <f>IF(N347="základná",J347,0)</f>
        <v>0</v>
      </c>
      <c r="BF347" s="205">
        <f>IF(N347="znížená",J347,0)</f>
        <v>0</v>
      </c>
      <c r="BG347" s="205">
        <f>IF(N347="zákl. prenesená",J347,0)</f>
        <v>0</v>
      </c>
      <c r="BH347" s="205">
        <f>IF(N347="zníž. prenesená",J347,0)</f>
        <v>0</v>
      </c>
      <c r="BI347" s="205">
        <f>IF(N347="nulová",J347,0)</f>
        <v>0</v>
      </c>
      <c r="BJ347" s="16" t="s">
        <v>155</v>
      </c>
      <c r="BK347" s="206">
        <f>ROUND(I347*H347,3)</f>
        <v>0</v>
      </c>
      <c r="BL347" s="16" t="s">
        <v>235</v>
      </c>
      <c r="BM347" s="204" t="s">
        <v>1137</v>
      </c>
    </row>
    <row r="348" s="2" customFormat="1" ht="33" customHeight="1">
      <c r="A348" s="35"/>
      <c r="B348" s="157"/>
      <c r="C348" s="212" t="s">
        <v>1138</v>
      </c>
      <c r="D348" s="212" t="s">
        <v>439</v>
      </c>
      <c r="E348" s="213" t="s">
        <v>1139</v>
      </c>
      <c r="F348" s="214" t="s">
        <v>1140</v>
      </c>
      <c r="G348" s="215" t="s">
        <v>183</v>
      </c>
      <c r="H348" s="216">
        <v>113</v>
      </c>
      <c r="I348" s="217"/>
      <c r="J348" s="216">
        <f>ROUND(I348*H348,3)</f>
        <v>0</v>
      </c>
      <c r="K348" s="218"/>
      <c r="L348" s="219"/>
      <c r="M348" s="220" t="s">
        <v>1</v>
      </c>
      <c r="N348" s="221" t="s">
        <v>40</v>
      </c>
      <c r="O348" s="79"/>
      <c r="P348" s="202">
        <f>O348*H348</f>
        <v>0</v>
      </c>
      <c r="Q348" s="202">
        <v>0.0016999999999999999</v>
      </c>
      <c r="R348" s="202">
        <f>Q348*H348</f>
        <v>0.19209999999999999</v>
      </c>
      <c r="S348" s="202">
        <v>0</v>
      </c>
      <c r="T348" s="203">
        <f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204" t="s">
        <v>301</v>
      </c>
      <c r="AT348" s="204" t="s">
        <v>439</v>
      </c>
      <c r="AU348" s="204" t="s">
        <v>155</v>
      </c>
      <c r="AY348" s="16" t="s">
        <v>177</v>
      </c>
      <c r="BE348" s="205">
        <f>IF(N348="základná",J348,0)</f>
        <v>0</v>
      </c>
      <c r="BF348" s="205">
        <f>IF(N348="znížená",J348,0)</f>
        <v>0</v>
      </c>
      <c r="BG348" s="205">
        <f>IF(N348="zákl. prenesená",J348,0)</f>
        <v>0</v>
      </c>
      <c r="BH348" s="205">
        <f>IF(N348="zníž. prenesená",J348,0)</f>
        <v>0</v>
      </c>
      <c r="BI348" s="205">
        <f>IF(N348="nulová",J348,0)</f>
        <v>0</v>
      </c>
      <c r="BJ348" s="16" t="s">
        <v>155</v>
      </c>
      <c r="BK348" s="206">
        <f>ROUND(I348*H348,3)</f>
        <v>0</v>
      </c>
      <c r="BL348" s="16" t="s">
        <v>235</v>
      </c>
      <c r="BM348" s="204" t="s">
        <v>1141</v>
      </c>
    </row>
    <row r="349" s="2" customFormat="1" ht="24.15" customHeight="1">
      <c r="A349" s="35"/>
      <c r="B349" s="157"/>
      <c r="C349" s="212" t="s">
        <v>1142</v>
      </c>
      <c r="D349" s="212" t="s">
        <v>439</v>
      </c>
      <c r="E349" s="213" t="s">
        <v>1143</v>
      </c>
      <c r="F349" s="214" t="s">
        <v>1144</v>
      </c>
      <c r="G349" s="215" t="s">
        <v>258</v>
      </c>
      <c r="H349" s="216">
        <v>4</v>
      </c>
      <c r="I349" s="217"/>
      <c r="J349" s="216">
        <f>ROUND(I349*H349,3)</f>
        <v>0</v>
      </c>
      <c r="K349" s="218"/>
      <c r="L349" s="219"/>
      <c r="M349" s="220" t="s">
        <v>1</v>
      </c>
      <c r="N349" s="221" t="s">
        <v>40</v>
      </c>
      <c r="O349" s="79"/>
      <c r="P349" s="202">
        <f>O349*H349</f>
        <v>0</v>
      </c>
      <c r="Q349" s="202">
        <v>0.00040999999999999999</v>
      </c>
      <c r="R349" s="202">
        <f>Q349*H349</f>
        <v>0.00164</v>
      </c>
      <c r="S349" s="202">
        <v>0</v>
      </c>
      <c r="T349" s="203">
        <f>S349*H349</f>
        <v>0</v>
      </c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R349" s="204" t="s">
        <v>301</v>
      </c>
      <c r="AT349" s="204" t="s">
        <v>439</v>
      </c>
      <c r="AU349" s="204" t="s">
        <v>155</v>
      </c>
      <c r="AY349" s="16" t="s">
        <v>177</v>
      </c>
      <c r="BE349" s="205">
        <f>IF(N349="základná",J349,0)</f>
        <v>0</v>
      </c>
      <c r="BF349" s="205">
        <f>IF(N349="znížená",J349,0)</f>
        <v>0</v>
      </c>
      <c r="BG349" s="205">
        <f>IF(N349="zákl. prenesená",J349,0)</f>
        <v>0</v>
      </c>
      <c r="BH349" s="205">
        <f>IF(N349="zníž. prenesená",J349,0)</f>
        <v>0</v>
      </c>
      <c r="BI349" s="205">
        <f>IF(N349="nulová",J349,0)</f>
        <v>0</v>
      </c>
      <c r="BJ349" s="16" t="s">
        <v>155</v>
      </c>
      <c r="BK349" s="206">
        <f>ROUND(I349*H349,3)</f>
        <v>0</v>
      </c>
      <c r="BL349" s="16" t="s">
        <v>235</v>
      </c>
      <c r="BM349" s="204" t="s">
        <v>1145</v>
      </c>
    </row>
    <row r="350" s="2" customFormat="1" ht="33" customHeight="1">
      <c r="A350" s="35"/>
      <c r="B350" s="157"/>
      <c r="C350" s="193" t="s">
        <v>1146</v>
      </c>
      <c r="D350" s="193" t="s">
        <v>180</v>
      </c>
      <c r="E350" s="194" t="s">
        <v>1147</v>
      </c>
      <c r="F350" s="195" t="s">
        <v>1148</v>
      </c>
      <c r="G350" s="196" t="s">
        <v>411</v>
      </c>
      <c r="H350" s="197">
        <v>1539.77</v>
      </c>
      <c r="I350" s="198"/>
      <c r="J350" s="197">
        <f>ROUND(I350*H350,3)</f>
        <v>0</v>
      </c>
      <c r="K350" s="199"/>
      <c r="L350" s="36"/>
      <c r="M350" s="200" t="s">
        <v>1</v>
      </c>
      <c r="N350" s="201" t="s">
        <v>40</v>
      </c>
      <c r="O350" s="79"/>
      <c r="P350" s="202">
        <f>O350*H350</f>
        <v>0</v>
      </c>
      <c r="Q350" s="202">
        <v>0</v>
      </c>
      <c r="R350" s="202">
        <f>Q350*H350</f>
        <v>0</v>
      </c>
      <c r="S350" s="202">
        <v>0</v>
      </c>
      <c r="T350" s="203">
        <f>S350*H350</f>
        <v>0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204" t="s">
        <v>235</v>
      </c>
      <c r="AT350" s="204" t="s">
        <v>180</v>
      </c>
      <c r="AU350" s="204" t="s">
        <v>155</v>
      </c>
      <c r="AY350" s="16" t="s">
        <v>177</v>
      </c>
      <c r="BE350" s="205">
        <f>IF(N350="základná",J350,0)</f>
        <v>0</v>
      </c>
      <c r="BF350" s="205">
        <f>IF(N350="znížená",J350,0)</f>
        <v>0</v>
      </c>
      <c r="BG350" s="205">
        <f>IF(N350="zákl. prenesená",J350,0)</f>
        <v>0</v>
      </c>
      <c r="BH350" s="205">
        <f>IF(N350="zníž. prenesená",J350,0)</f>
        <v>0</v>
      </c>
      <c r="BI350" s="205">
        <f>IF(N350="nulová",J350,0)</f>
        <v>0</v>
      </c>
      <c r="BJ350" s="16" t="s">
        <v>155</v>
      </c>
      <c r="BK350" s="206">
        <f>ROUND(I350*H350,3)</f>
        <v>0</v>
      </c>
      <c r="BL350" s="16" t="s">
        <v>235</v>
      </c>
      <c r="BM350" s="204" t="s">
        <v>1149</v>
      </c>
    </row>
    <row r="351" s="2" customFormat="1" ht="24.15" customHeight="1">
      <c r="A351" s="35"/>
      <c r="B351" s="157"/>
      <c r="C351" s="212" t="s">
        <v>1150</v>
      </c>
      <c r="D351" s="212" t="s">
        <v>439</v>
      </c>
      <c r="E351" s="213" t="s">
        <v>1151</v>
      </c>
      <c r="F351" s="214" t="s">
        <v>1152</v>
      </c>
      <c r="G351" s="215" t="s">
        <v>283</v>
      </c>
      <c r="H351" s="216">
        <v>0.40200000000000002</v>
      </c>
      <c r="I351" s="217"/>
      <c r="J351" s="216">
        <f>ROUND(I351*H351,3)</f>
        <v>0</v>
      </c>
      <c r="K351" s="218"/>
      <c r="L351" s="219"/>
      <c r="M351" s="220" t="s">
        <v>1</v>
      </c>
      <c r="N351" s="221" t="s">
        <v>40</v>
      </c>
      <c r="O351" s="79"/>
      <c r="P351" s="202">
        <f>O351*H351</f>
        <v>0</v>
      </c>
      <c r="Q351" s="202">
        <v>1</v>
      </c>
      <c r="R351" s="202">
        <f>Q351*H351</f>
        <v>0.40200000000000002</v>
      </c>
      <c r="S351" s="202">
        <v>0</v>
      </c>
      <c r="T351" s="203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204" t="s">
        <v>301</v>
      </c>
      <c r="AT351" s="204" t="s">
        <v>439</v>
      </c>
      <c r="AU351" s="204" t="s">
        <v>155</v>
      </c>
      <c r="AY351" s="16" t="s">
        <v>177</v>
      </c>
      <c r="BE351" s="205">
        <f>IF(N351="základná",J351,0)</f>
        <v>0</v>
      </c>
      <c r="BF351" s="205">
        <f>IF(N351="znížená",J351,0)</f>
        <v>0</v>
      </c>
      <c r="BG351" s="205">
        <f>IF(N351="zákl. prenesená",J351,0)</f>
        <v>0</v>
      </c>
      <c r="BH351" s="205">
        <f>IF(N351="zníž. prenesená",J351,0)</f>
        <v>0</v>
      </c>
      <c r="BI351" s="205">
        <f>IF(N351="nulová",J351,0)</f>
        <v>0</v>
      </c>
      <c r="BJ351" s="16" t="s">
        <v>155</v>
      </c>
      <c r="BK351" s="206">
        <f>ROUND(I351*H351,3)</f>
        <v>0</v>
      </c>
      <c r="BL351" s="16" t="s">
        <v>235</v>
      </c>
      <c r="BM351" s="204" t="s">
        <v>1153</v>
      </c>
    </row>
    <row r="352" s="2" customFormat="1" ht="24.15" customHeight="1">
      <c r="A352" s="35"/>
      <c r="B352" s="157"/>
      <c r="C352" s="212" t="s">
        <v>1154</v>
      </c>
      <c r="D352" s="212" t="s">
        <v>439</v>
      </c>
      <c r="E352" s="213" t="s">
        <v>1155</v>
      </c>
      <c r="F352" s="214" t="s">
        <v>1156</v>
      </c>
      <c r="G352" s="215" t="s">
        <v>253</v>
      </c>
      <c r="H352" s="216">
        <v>204.44</v>
      </c>
      <c r="I352" s="217"/>
      <c r="J352" s="216">
        <f>ROUND(I352*H352,3)</f>
        <v>0</v>
      </c>
      <c r="K352" s="218"/>
      <c r="L352" s="219"/>
      <c r="M352" s="220" t="s">
        <v>1</v>
      </c>
      <c r="N352" s="221" t="s">
        <v>40</v>
      </c>
      <c r="O352" s="79"/>
      <c r="P352" s="202">
        <f>O352*H352</f>
        <v>0</v>
      </c>
      <c r="Q352" s="202">
        <v>0.00038000000000000002</v>
      </c>
      <c r="R352" s="202">
        <f>Q352*H352</f>
        <v>0.077687199999999998</v>
      </c>
      <c r="S352" s="202">
        <v>0</v>
      </c>
      <c r="T352" s="203">
        <f>S352*H352</f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204" t="s">
        <v>301</v>
      </c>
      <c r="AT352" s="204" t="s">
        <v>439</v>
      </c>
      <c r="AU352" s="204" t="s">
        <v>155</v>
      </c>
      <c r="AY352" s="16" t="s">
        <v>177</v>
      </c>
      <c r="BE352" s="205">
        <f>IF(N352="základná",J352,0)</f>
        <v>0</v>
      </c>
      <c r="BF352" s="205">
        <f>IF(N352="znížená",J352,0)</f>
        <v>0</v>
      </c>
      <c r="BG352" s="205">
        <f>IF(N352="zákl. prenesená",J352,0)</f>
        <v>0</v>
      </c>
      <c r="BH352" s="205">
        <f>IF(N352="zníž. prenesená",J352,0)</f>
        <v>0</v>
      </c>
      <c r="BI352" s="205">
        <f>IF(N352="nulová",J352,0)</f>
        <v>0</v>
      </c>
      <c r="BJ352" s="16" t="s">
        <v>155</v>
      </c>
      <c r="BK352" s="206">
        <f>ROUND(I352*H352,3)</f>
        <v>0</v>
      </c>
      <c r="BL352" s="16" t="s">
        <v>235</v>
      </c>
      <c r="BM352" s="204" t="s">
        <v>1157</v>
      </c>
    </row>
    <row r="353" s="2" customFormat="1" ht="24.15" customHeight="1">
      <c r="A353" s="35"/>
      <c r="B353" s="157"/>
      <c r="C353" s="212" t="s">
        <v>1158</v>
      </c>
      <c r="D353" s="212" t="s">
        <v>439</v>
      </c>
      <c r="E353" s="213" t="s">
        <v>1159</v>
      </c>
      <c r="F353" s="214" t="s">
        <v>1160</v>
      </c>
      <c r="G353" s="215" t="s">
        <v>258</v>
      </c>
      <c r="H353" s="216">
        <v>2</v>
      </c>
      <c r="I353" s="217"/>
      <c r="J353" s="216">
        <f>ROUND(I353*H353,3)</f>
        <v>0</v>
      </c>
      <c r="K353" s="218"/>
      <c r="L353" s="219"/>
      <c r="M353" s="220" t="s">
        <v>1</v>
      </c>
      <c r="N353" s="221" t="s">
        <v>40</v>
      </c>
      <c r="O353" s="79"/>
      <c r="P353" s="202">
        <f>O353*H353</f>
        <v>0</v>
      </c>
      <c r="Q353" s="202">
        <v>0.00038000000000000002</v>
      </c>
      <c r="R353" s="202">
        <f>Q353*H353</f>
        <v>0.00076000000000000004</v>
      </c>
      <c r="S353" s="202">
        <v>0</v>
      </c>
      <c r="T353" s="203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204" t="s">
        <v>301</v>
      </c>
      <c r="AT353" s="204" t="s">
        <v>439</v>
      </c>
      <c r="AU353" s="204" t="s">
        <v>155</v>
      </c>
      <c r="AY353" s="16" t="s">
        <v>177</v>
      </c>
      <c r="BE353" s="205">
        <f>IF(N353="základná",J353,0)</f>
        <v>0</v>
      </c>
      <c r="BF353" s="205">
        <f>IF(N353="znížená",J353,0)</f>
        <v>0</v>
      </c>
      <c r="BG353" s="205">
        <f>IF(N353="zákl. prenesená",J353,0)</f>
        <v>0</v>
      </c>
      <c r="BH353" s="205">
        <f>IF(N353="zníž. prenesená",J353,0)</f>
        <v>0</v>
      </c>
      <c r="BI353" s="205">
        <f>IF(N353="nulová",J353,0)</f>
        <v>0</v>
      </c>
      <c r="BJ353" s="16" t="s">
        <v>155</v>
      </c>
      <c r="BK353" s="206">
        <f>ROUND(I353*H353,3)</f>
        <v>0</v>
      </c>
      <c r="BL353" s="16" t="s">
        <v>235</v>
      </c>
      <c r="BM353" s="204" t="s">
        <v>1161</v>
      </c>
    </row>
    <row r="354" s="2" customFormat="1" ht="24.15" customHeight="1">
      <c r="A354" s="35"/>
      <c r="B354" s="157"/>
      <c r="C354" s="212" t="s">
        <v>1162</v>
      </c>
      <c r="D354" s="212" t="s">
        <v>439</v>
      </c>
      <c r="E354" s="213" t="s">
        <v>1163</v>
      </c>
      <c r="F354" s="214" t="s">
        <v>1164</v>
      </c>
      <c r="G354" s="215" t="s">
        <v>283</v>
      </c>
      <c r="H354" s="216">
        <v>0.83299999999999996</v>
      </c>
      <c r="I354" s="217"/>
      <c r="J354" s="216">
        <f>ROUND(I354*H354,3)</f>
        <v>0</v>
      </c>
      <c r="K354" s="218"/>
      <c r="L354" s="219"/>
      <c r="M354" s="220" t="s">
        <v>1</v>
      </c>
      <c r="N354" s="221" t="s">
        <v>40</v>
      </c>
      <c r="O354" s="79"/>
      <c r="P354" s="202">
        <f>O354*H354</f>
        <v>0</v>
      </c>
      <c r="Q354" s="202">
        <v>1</v>
      </c>
      <c r="R354" s="202">
        <f>Q354*H354</f>
        <v>0.83299999999999996</v>
      </c>
      <c r="S354" s="202">
        <v>0</v>
      </c>
      <c r="T354" s="203">
        <f>S354*H354</f>
        <v>0</v>
      </c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R354" s="204" t="s">
        <v>301</v>
      </c>
      <c r="AT354" s="204" t="s">
        <v>439</v>
      </c>
      <c r="AU354" s="204" t="s">
        <v>155</v>
      </c>
      <c r="AY354" s="16" t="s">
        <v>177</v>
      </c>
      <c r="BE354" s="205">
        <f>IF(N354="základná",J354,0)</f>
        <v>0</v>
      </c>
      <c r="BF354" s="205">
        <f>IF(N354="znížená",J354,0)</f>
        <v>0</v>
      </c>
      <c r="BG354" s="205">
        <f>IF(N354="zákl. prenesená",J354,0)</f>
        <v>0</v>
      </c>
      <c r="BH354" s="205">
        <f>IF(N354="zníž. prenesená",J354,0)</f>
        <v>0</v>
      </c>
      <c r="BI354" s="205">
        <f>IF(N354="nulová",J354,0)</f>
        <v>0</v>
      </c>
      <c r="BJ354" s="16" t="s">
        <v>155</v>
      </c>
      <c r="BK354" s="206">
        <f>ROUND(I354*H354,3)</f>
        <v>0</v>
      </c>
      <c r="BL354" s="16" t="s">
        <v>235</v>
      </c>
      <c r="BM354" s="204" t="s">
        <v>1165</v>
      </c>
    </row>
    <row r="355" s="2" customFormat="1" ht="16.5" customHeight="1">
      <c r="A355" s="35"/>
      <c r="B355" s="157"/>
      <c r="C355" s="212" t="s">
        <v>1166</v>
      </c>
      <c r="D355" s="212" t="s">
        <v>439</v>
      </c>
      <c r="E355" s="213" t="s">
        <v>1167</v>
      </c>
      <c r="F355" s="214" t="s">
        <v>1168</v>
      </c>
      <c r="G355" s="215" t="s">
        <v>183</v>
      </c>
      <c r="H355" s="216">
        <v>21.129999999999999</v>
      </c>
      <c r="I355" s="217"/>
      <c r="J355" s="216">
        <f>ROUND(I355*H355,3)</f>
        <v>0</v>
      </c>
      <c r="K355" s="218"/>
      <c r="L355" s="219"/>
      <c r="M355" s="220" t="s">
        <v>1</v>
      </c>
      <c r="N355" s="221" t="s">
        <v>40</v>
      </c>
      <c r="O355" s="79"/>
      <c r="P355" s="202">
        <f>O355*H355</f>
        <v>0</v>
      </c>
      <c r="Q355" s="202">
        <v>0.014500000000000001</v>
      </c>
      <c r="R355" s="202">
        <f>Q355*H355</f>
        <v>0.30638500000000002</v>
      </c>
      <c r="S355" s="202">
        <v>0</v>
      </c>
      <c r="T355" s="203">
        <f>S355*H355</f>
        <v>0</v>
      </c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R355" s="204" t="s">
        <v>301</v>
      </c>
      <c r="AT355" s="204" t="s">
        <v>439</v>
      </c>
      <c r="AU355" s="204" t="s">
        <v>155</v>
      </c>
      <c r="AY355" s="16" t="s">
        <v>177</v>
      </c>
      <c r="BE355" s="205">
        <f>IF(N355="základná",J355,0)</f>
        <v>0</v>
      </c>
      <c r="BF355" s="205">
        <f>IF(N355="znížená",J355,0)</f>
        <v>0</v>
      </c>
      <c r="BG355" s="205">
        <f>IF(N355="zákl. prenesená",J355,0)</f>
        <v>0</v>
      </c>
      <c r="BH355" s="205">
        <f>IF(N355="zníž. prenesená",J355,0)</f>
        <v>0</v>
      </c>
      <c r="BI355" s="205">
        <f>IF(N355="nulová",J355,0)</f>
        <v>0</v>
      </c>
      <c r="BJ355" s="16" t="s">
        <v>155</v>
      </c>
      <c r="BK355" s="206">
        <f>ROUND(I355*H355,3)</f>
        <v>0</v>
      </c>
      <c r="BL355" s="16" t="s">
        <v>235</v>
      </c>
      <c r="BM355" s="204" t="s">
        <v>1169</v>
      </c>
    </row>
    <row r="356" s="2" customFormat="1" ht="33" customHeight="1">
      <c r="A356" s="35"/>
      <c r="B356" s="157"/>
      <c r="C356" s="193" t="s">
        <v>1170</v>
      </c>
      <c r="D356" s="193" t="s">
        <v>180</v>
      </c>
      <c r="E356" s="194" t="s">
        <v>1171</v>
      </c>
      <c r="F356" s="195" t="s">
        <v>1172</v>
      </c>
      <c r="G356" s="196" t="s">
        <v>411</v>
      </c>
      <c r="H356" s="197">
        <v>56863.919999999998</v>
      </c>
      <c r="I356" s="198"/>
      <c r="J356" s="197">
        <f>ROUND(I356*H356,3)</f>
        <v>0</v>
      </c>
      <c r="K356" s="199"/>
      <c r="L356" s="36"/>
      <c r="M356" s="200" t="s">
        <v>1</v>
      </c>
      <c r="N356" s="201" t="s">
        <v>40</v>
      </c>
      <c r="O356" s="79"/>
      <c r="P356" s="202">
        <f>O356*H356</f>
        <v>0</v>
      </c>
      <c r="Q356" s="202">
        <v>0</v>
      </c>
      <c r="R356" s="202">
        <f>Q356*H356</f>
        <v>0</v>
      </c>
      <c r="S356" s="202">
        <v>0</v>
      </c>
      <c r="T356" s="203">
        <f>S356*H356</f>
        <v>0</v>
      </c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R356" s="204" t="s">
        <v>235</v>
      </c>
      <c r="AT356" s="204" t="s">
        <v>180</v>
      </c>
      <c r="AU356" s="204" t="s">
        <v>155</v>
      </c>
      <c r="AY356" s="16" t="s">
        <v>177</v>
      </c>
      <c r="BE356" s="205">
        <f>IF(N356="základná",J356,0)</f>
        <v>0</v>
      </c>
      <c r="BF356" s="205">
        <f>IF(N356="znížená",J356,0)</f>
        <v>0</v>
      </c>
      <c r="BG356" s="205">
        <f>IF(N356="zákl. prenesená",J356,0)</f>
        <v>0</v>
      </c>
      <c r="BH356" s="205">
        <f>IF(N356="zníž. prenesená",J356,0)</f>
        <v>0</v>
      </c>
      <c r="BI356" s="205">
        <f>IF(N356="nulová",J356,0)</f>
        <v>0</v>
      </c>
      <c r="BJ356" s="16" t="s">
        <v>155</v>
      </c>
      <c r="BK356" s="206">
        <f>ROUND(I356*H356,3)</f>
        <v>0</v>
      </c>
      <c r="BL356" s="16" t="s">
        <v>235</v>
      </c>
      <c r="BM356" s="204" t="s">
        <v>1173</v>
      </c>
    </row>
    <row r="357" s="2" customFormat="1" ht="24.15" customHeight="1">
      <c r="A357" s="35"/>
      <c r="B357" s="157"/>
      <c r="C357" s="212" t="s">
        <v>1174</v>
      </c>
      <c r="D357" s="212" t="s">
        <v>439</v>
      </c>
      <c r="E357" s="213" t="s">
        <v>1175</v>
      </c>
      <c r="F357" s="214" t="s">
        <v>1176</v>
      </c>
      <c r="G357" s="215" t="s">
        <v>283</v>
      </c>
      <c r="H357" s="216">
        <v>6.7469999999999999</v>
      </c>
      <c r="I357" s="217"/>
      <c r="J357" s="216">
        <f>ROUND(I357*H357,3)</f>
        <v>0</v>
      </c>
      <c r="K357" s="218"/>
      <c r="L357" s="219"/>
      <c r="M357" s="220" t="s">
        <v>1</v>
      </c>
      <c r="N357" s="221" t="s">
        <v>40</v>
      </c>
      <c r="O357" s="79"/>
      <c r="P357" s="202">
        <f>O357*H357</f>
        <v>0</v>
      </c>
      <c r="Q357" s="202">
        <v>1</v>
      </c>
      <c r="R357" s="202">
        <f>Q357*H357</f>
        <v>6.7469999999999999</v>
      </c>
      <c r="S357" s="202">
        <v>0</v>
      </c>
      <c r="T357" s="203">
        <f>S357*H357</f>
        <v>0</v>
      </c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R357" s="204" t="s">
        <v>301</v>
      </c>
      <c r="AT357" s="204" t="s">
        <v>439</v>
      </c>
      <c r="AU357" s="204" t="s">
        <v>155</v>
      </c>
      <c r="AY357" s="16" t="s">
        <v>177</v>
      </c>
      <c r="BE357" s="205">
        <f>IF(N357="základná",J357,0)</f>
        <v>0</v>
      </c>
      <c r="BF357" s="205">
        <f>IF(N357="znížená",J357,0)</f>
        <v>0</v>
      </c>
      <c r="BG357" s="205">
        <f>IF(N357="zákl. prenesená",J357,0)</f>
        <v>0</v>
      </c>
      <c r="BH357" s="205">
        <f>IF(N357="zníž. prenesená",J357,0)</f>
        <v>0</v>
      </c>
      <c r="BI357" s="205">
        <f>IF(N357="nulová",J357,0)</f>
        <v>0</v>
      </c>
      <c r="BJ357" s="16" t="s">
        <v>155</v>
      </c>
      <c r="BK357" s="206">
        <f>ROUND(I357*H357,3)</f>
        <v>0</v>
      </c>
      <c r="BL357" s="16" t="s">
        <v>235</v>
      </c>
      <c r="BM357" s="204" t="s">
        <v>1177</v>
      </c>
    </row>
    <row r="358" s="2" customFormat="1" ht="24.15" customHeight="1">
      <c r="A358" s="35"/>
      <c r="B358" s="157"/>
      <c r="C358" s="212" t="s">
        <v>1178</v>
      </c>
      <c r="D358" s="212" t="s">
        <v>439</v>
      </c>
      <c r="E358" s="213" t="s">
        <v>1179</v>
      </c>
      <c r="F358" s="214" t="s">
        <v>1180</v>
      </c>
      <c r="G358" s="215" t="s">
        <v>283</v>
      </c>
      <c r="H358" s="216">
        <v>13.695</v>
      </c>
      <c r="I358" s="217"/>
      <c r="J358" s="216">
        <f>ROUND(I358*H358,3)</f>
        <v>0</v>
      </c>
      <c r="K358" s="218"/>
      <c r="L358" s="219"/>
      <c r="M358" s="220" t="s">
        <v>1</v>
      </c>
      <c r="N358" s="221" t="s">
        <v>40</v>
      </c>
      <c r="O358" s="79"/>
      <c r="P358" s="202">
        <f>O358*H358</f>
        <v>0</v>
      </c>
      <c r="Q358" s="202">
        <v>1</v>
      </c>
      <c r="R358" s="202">
        <f>Q358*H358</f>
        <v>13.695</v>
      </c>
      <c r="S358" s="202">
        <v>0</v>
      </c>
      <c r="T358" s="203">
        <f>S358*H358</f>
        <v>0</v>
      </c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R358" s="204" t="s">
        <v>301</v>
      </c>
      <c r="AT358" s="204" t="s">
        <v>439</v>
      </c>
      <c r="AU358" s="204" t="s">
        <v>155</v>
      </c>
      <c r="AY358" s="16" t="s">
        <v>177</v>
      </c>
      <c r="BE358" s="205">
        <f>IF(N358="základná",J358,0)</f>
        <v>0</v>
      </c>
      <c r="BF358" s="205">
        <f>IF(N358="znížená",J358,0)</f>
        <v>0</v>
      </c>
      <c r="BG358" s="205">
        <f>IF(N358="zákl. prenesená",J358,0)</f>
        <v>0</v>
      </c>
      <c r="BH358" s="205">
        <f>IF(N358="zníž. prenesená",J358,0)</f>
        <v>0</v>
      </c>
      <c r="BI358" s="205">
        <f>IF(N358="nulová",J358,0)</f>
        <v>0</v>
      </c>
      <c r="BJ358" s="16" t="s">
        <v>155</v>
      </c>
      <c r="BK358" s="206">
        <f>ROUND(I358*H358,3)</f>
        <v>0</v>
      </c>
      <c r="BL358" s="16" t="s">
        <v>235</v>
      </c>
      <c r="BM358" s="204" t="s">
        <v>1181</v>
      </c>
    </row>
    <row r="359" s="2" customFormat="1" ht="24.15" customHeight="1">
      <c r="A359" s="35"/>
      <c r="B359" s="157"/>
      <c r="C359" s="212" t="s">
        <v>1182</v>
      </c>
      <c r="D359" s="212" t="s">
        <v>439</v>
      </c>
      <c r="E359" s="213" t="s">
        <v>1183</v>
      </c>
      <c r="F359" s="214" t="s">
        <v>1184</v>
      </c>
      <c r="G359" s="215" t="s">
        <v>283</v>
      </c>
      <c r="H359" s="216">
        <v>3.012</v>
      </c>
      <c r="I359" s="217"/>
      <c r="J359" s="216">
        <f>ROUND(I359*H359,3)</f>
        <v>0</v>
      </c>
      <c r="K359" s="218"/>
      <c r="L359" s="219"/>
      <c r="M359" s="220" t="s">
        <v>1</v>
      </c>
      <c r="N359" s="221" t="s">
        <v>40</v>
      </c>
      <c r="O359" s="79"/>
      <c r="P359" s="202">
        <f>O359*H359</f>
        <v>0</v>
      </c>
      <c r="Q359" s="202">
        <v>1</v>
      </c>
      <c r="R359" s="202">
        <f>Q359*H359</f>
        <v>3.012</v>
      </c>
      <c r="S359" s="202">
        <v>0</v>
      </c>
      <c r="T359" s="203">
        <f>S359*H359</f>
        <v>0</v>
      </c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R359" s="204" t="s">
        <v>301</v>
      </c>
      <c r="AT359" s="204" t="s">
        <v>439</v>
      </c>
      <c r="AU359" s="204" t="s">
        <v>155</v>
      </c>
      <c r="AY359" s="16" t="s">
        <v>177</v>
      </c>
      <c r="BE359" s="205">
        <f>IF(N359="základná",J359,0)</f>
        <v>0</v>
      </c>
      <c r="BF359" s="205">
        <f>IF(N359="znížená",J359,0)</f>
        <v>0</v>
      </c>
      <c r="BG359" s="205">
        <f>IF(N359="zákl. prenesená",J359,0)</f>
        <v>0</v>
      </c>
      <c r="BH359" s="205">
        <f>IF(N359="zníž. prenesená",J359,0)</f>
        <v>0</v>
      </c>
      <c r="BI359" s="205">
        <f>IF(N359="nulová",J359,0)</f>
        <v>0</v>
      </c>
      <c r="BJ359" s="16" t="s">
        <v>155</v>
      </c>
      <c r="BK359" s="206">
        <f>ROUND(I359*H359,3)</f>
        <v>0</v>
      </c>
      <c r="BL359" s="16" t="s">
        <v>235</v>
      </c>
      <c r="BM359" s="204" t="s">
        <v>1185</v>
      </c>
    </row>
    <row r="360" s="2" customFormat="1" ht="24.15" customHeight="1">
      <c r="A360" s="35"/>
      <c r="B360" s="157"/>
      <c r="C360" s="212" t="s">
        <v>1186</v>
      </c>
      <c r="D360" s="212" t="s">
        <v>439</v>
      </c>
      <c r="E360" s="213" t="s">
        <v>1187</v>
      </c>
      <c r="F360" s="214" t="s">
        <v>1188</v>
      </c>
      <c r="G360" s="215" t="s">
        <v>283</v>
      </c>
      <c r="H360" s="216">
        <v>1.0509999999999999</v>
      </c>
      <c r="I360" s="217"/>
      <c r="J360" s="216">
        <f>ROUND(I360*H360,3)</f>
        <v>0</v>
      </c>
      <c r="K360" s="218"/>
      <c r="L360" s="219"/>
      <c r="M360" s="220" t="s">
        <v>1</v>
      </c>
      <c r="N360" s="221" t="s">
        <v>40</v>
      </c>
      <c r="O360" s="79"/>
      <c r="P360" s="202">
        <f>O360*H360</f>
        <v>0</v>
      </c>
      <c r="Q360" s="202">
        <v>1</v>
      </c>
      <c r="R360" s="202">
        <f>Q360*H360</f>
        <v>1.0509999999999999</v>
      </c>
      <c r="S360" s="202">
        <v>0</v>
      </c>
      <c r="T360" s="203">
        <f>S360*H360</f>
        <v>0</v>
      </c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R360" s="204" t="s">
        <v>301</v>
      </c>
      <c r="AT360" s="204" t="s">
        <v>439</v>
      </c>
      <c r="AU360" s="204" t="s">
        <v>155</v>
      </c>
      <c r="AY360" s="16" t="s">
        <v>177</v>
      </c>
      <c r="BE360" s="205">
        <f>IF(N360="základná",J360,0)</f>
        <v>0</v>
      </c>
      <c r="BF360" s="205">
        <f>IF(N360="znížená",J360,0)</f>
        <v>0</v>
      </c>
      <c r="BG360" s="205">
        <f>IF(N360="zákl. prenesená",J360,0)</f>
        <v>0</v>
      </c>
      <c r="BH360" s="205">
        <f>IF(N360="zníž. prenesená",J360,0)</f>
        <v>0</v>
      </c>
      <c r="BI360" s="205">
        <f>IF(N360="nulová",J360,0)</f>
        <v>0</v>
      </c>
      <c r="BJ360" s="16" t="s">
        <v>155</v>
      </c>
      <c r="BK360" s="206">
        <f>ROUND(I360*H360,3)</f>
        <v>0</v>
      </c>
      <c r="BL360" s="16" t="s">
        <v>235</v>
      </c>
      <c r="BM360" s="204" t="s">
        <v>1189</v>
      </c>
    </row>
    <row r="361" s="2" customFormat="1" ht="21.75" customHeight="1">
      <c r="A361" s="35"/>
      <c r="B361" s="157"/>
      <c r="C361" s="212" t="s">
        <v>1190</v>
      </c>
      <c r="D361" s="212" t="s">
        <v>439</v>
      </c>
      <c r="E361" s="213" t="s">
        <v>1191</v>
      </c>
      <c r="F361" s="214" t="s">
        <v>1192</v>
      </c>
      <c r="G361" s="215" t="s">
        <v>283</v>
      </c>
      <c r="H361" s="216">
        <v>0.44</v>
      </c>
      <c r="I361" s="217"/>
      <c r="J361" s="216">
        <f>ROUND(I361*H361,3)</f>
        <v>0</v>
      </c>
      <c r="K361" s="218"/>
      <c r="L361" s="219"/>
      <c r="M361" s="220" t="s">
        <v>1</v>
      </c>
      <c r="N361" s="221" t="s">
        <v>40</v>
      </c>
      <c r="O361" s="79"/>
      <c r="P361" s="202">
        <f>O361*H361</f>
        <v>0</v>
      </c>
      <c r="Q361" s="202">
        <v>1</v>
      </c>
      <c r="R361" s="202">
        <f>Q361*H361</f>
        <v>0.44</v>
      </c>
      <c r="S361" s="202">
        <v>0</v>
      </c>
      <c r="T361" s="203">
        <f>S361*H361</f>
        <v>0</v>
      </c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R361" s="204" t="s">
        <v>301</v>
      </c>
      <c r="AT361" s="204" t="s">
        <v>439</v>
      </c>
      <c r="AU361" s="204" t="s">
        <v>155</v>
      </c>
      <c r="AY361" s="16" t="s">
        <v>177</v>
      </c>
      <c r="BE361" s="205">
        <f>IF(N361="základná",J361,0)</f>
        <v>0</v>
      </c>
      <c r="BF361" s="205">
        <f>IF(N361="znížená",J361,0)</f>
        <v>0</v>
      </c>
      <c r="BG361" s="205">
        <f>IF(N361="zákl. prenesená",J361,0)</f>
        <v>0</v>
      </c>
      <c r="BH361" s="205">
        <f>IF(N361="zníž. prenesená",J361,0)</f>
        <v>0</v>
      </c>
      <c r="BI361" s="205">
        <f>IF(N361="nulová",J361,0)</f>
        <v>0</v>
      </c>
      <c r="BJ361" s="16" t="s">
        <v>155</v>
      </c>
      <c r="BK361" s="206">
        <f>ROUND(I361*H361,3)</f>
        <v>0</v>
      </c>
      <c r="BL361" s="16" t="s">
        <v>235</v>
      </c>
      <c r="BM361" s="204" t="s">
        <v>1193</v>
      </c>
    </row>
    <row r="362" s="2" customFormat="1" ht="24.15" customHeight="1">
      <c r="A362" s="35"/>
      <c r="B362" s="157"/>
      <c r="C362" s="212" t="s">
        <v>1194</v>
      </c>
      <c r="D362" s="212" t="s">
        <v>439</v>
      </c>
      <c r="E362" s="213" t="s">
        <v>1195</v>
      </c>
      <c r="F362" s="214" t="s">
        <v>1196</v>
      </c>
      <c r="G362" s="215" t="s">
        <v>411</v>
      </c>
      <c r="H362" s="216">
        <v>31342.330000000002</v>
      </c>
      <c r="I362" s="217"/>
      <c r="J362" s="216">
        <f>ROUND(I362*H362,3)</f>
        <v>0</v>
      </c>
      <c r="K362" s="218"/>
      <c r="L362" s="219"/>
      <c r="M362" s="220" t="s">
        <v>1</v>
      </c>
      <c r="N362" s="221" t="s">
        <v>40</v>
      </c>
      <c r="O362" s="79"/>
      <c r="P362" s="202">
        <f>O362*H362</f>
        <v>0</v>
      </c>
      <c r="Q362" s="202">
        <v>0.001</v>
      </c>
      <c r="R362" s="202">
        <f>Q362*H362</f>
        <v>31.342330000000004</v>
      </c>
      <c r="S362" s="202">
        <v>0</v>
      </c>
      <c r="T362" s="203">
        <f>S362*H362</f>
        <v>0</v>
      </c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R362" s="204" t="s">
        <v>301</v>
      </c>
      <c r="AT362" s="204" t="s">
        <v>439</v>
      </c>
      <c r="AU362" s="204" t="s">
        <v>155</v>
      </c>
      <c r="AY362" s="16" t="s">
        <v>177</v>
      </c>
      <c r="BE362" s="205">
        <f>IF(N362="základná",J362,0)</f>
        <v>0</v>
      </c>
      <c r="BF362" s="205">
        <f>IF(N362="znížená",J362,0)</f>
        <v>0</v>
      </c>
      <c r="BG362" s="205">
        <f>IF(N362="zákl. prenesená",J362,0)</f>
        <v>0</v>
      </c>
      <c r="BH362" s="205">
        <f>IF(N362="zníž. prenesená",J362,0)</f>
        <v>0</v>
      </c>
      <c r="BI362" s="205">
        <f>IF(N362="nulová",J362,0)</f>
        <v>0</v>
      </c>
      <c r="BJ362" s="16" t="s">
        <v>155</v>
      </c>
      <c r="BK362" s="206">
        <f>ROUND(I362*H362,3)</f>
        <v>0</v>
      </c>
      <c r="BL362" s="16" t="s">
        <v>235</v>
      </c>
      <c r="BM362" s="204" t="s">
        <v>1197</v>
      </c>
    </row>
    <row r="363" s="12" customFormat="1" ht="22.8" customHeight="1">
      <c r="A363" s="12"/>
      <c r="B363" s="180"/>
      <c r="C363" s="12"/>
      <c r="D363" s="181" t="s">
        <v>73</v>
      </c>
      <c r="E363" s="191" t="s">
        <v>1198</v>
      </c>
      <c r="F363" s="191" t="s">
        <v>1199</v>
      </c>
      <c r="G363" s="12"/>
      <c r="H363" s="12"/>
      <c r="I363" s="183"/>
      <c r="J363" s="192">
        <f>BK363</f>
        <v>0</v>
      </c>
      <c r="K363" s="12"/>
      <c r="L363" s="180"/>
      <c r="M363" s="185"/>
      <c r="N363" s="186"/>
      <c r="O363" s="186"/>
      <c r="P363" s="187">
        <f>SUM(P364:P366)</f>
        <v>0</v>
      </c>
      <c r="Q363" s="186"/>
      <c r="R363" s="187">
        <f>SUM(R364:R366)</f>
        <v>10.012996299999999</v>
      </c>
      <c r="S363" s="186"/>
      <c r="T363" s="188">
        <f>SUM(T364:T366)</f>
        <v>0</v>
      </c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R363" s="181" t="s">
        <v>155</v>
      </c>
      <c r="AT363" s="189" t="s">
        <v>73</v>
      </c>
      <c r="AU363" s="189" t="s">
        <v>82</v>
      </c>
      <c r="AY363" s="181" t="s">
        <v>177</v>
      </c>
      <c r="BK363" s="190">
        <f>SUM(BK364:BK366)</f>
        <v>0</v>
      </c>
    </row>
    <row r="364" s="2" customFormat="1" ht="33" customHeight="1">
      <c r="A364" s="35"/>
      <c r="B364" s="157"/>
      <c r="C364" s="193" t="s">
        <v>1200</v>
      </c>
      <c r="D364" s="193" t="s">
        <v>180</v>
      </c>
      <c r="E364" s="194" t="s">
        <v>1201</v>
      </c>
      <c r="F364" s="195" t="s">
        <v>1202</v>
      </c>
      <c r="G364" s="196" t="s">
        <v>183</v>
      </c>
      <c r="H364" s="197">
        <v>524.78999999999996</v>
      </c>
      <c r="I364" s="198"/>
      <c r="J364" s="197">
        <f>ROUND(I364*H364,3)</f>
        <v>0</v>
      </c>
      <c r="K364" s="199"/>
      <c r="L364" s="36"/>
      <c r="M364" s="200" t="s">
        <v>1</v>
      </c>
      <c r="N364" s="201" t="s">
        <v>40</v>
      </c>
      <c r="O364" s="79"/>
      <c r="P364" s="202">
        <f>O364*H364</f>
        <v>0</v>
      </c>
      <c r="Q364" s="202">
        <v>0.0032699999999999999</v>
      </c>
      <c r="R364" s="202">
        <f>Q364*H364</f>
        <v>1.7160632999999999</v>
      </c>
      <c r="S364" s="202">
        <v>0</v>
      </c>
      <c r="T364" s="203">
        <f>S364*H364</f>
        <v>0</v>
      </c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R364" s="204" t="s">
        <v>235</v>
      </c>
      <c r="AT364" s="204" t="s">
        <v>180</v>
      </c>
      <c r="AU364" s="204" t="s">
        <v>155</v>
      </c>
      <c r="AY364" s="16" t="s">
        <v>177</v>
      </c>
      <c r="BE364" s="205">
        <f>IF(N364="základná",J364,0)</f>
        <v>0</v>
      </c>
      <c r="BF364" s="205">
        <f>IF(N364="znížená",J364,0)</f>
        <v>0</v>
      </c>
      <c r="BG364" s="205">
        <f>IF(N364="zákl. prenesená",J364,0)</f>
        <v>0</v>
      </c>
      <c r="BH364" s="205">
        <f>IF(N364="zníž. prenesená",J364,0)</f>
        <v>0</v>
      </c>
      <c r="BI364" s="205">
        <f>IF(N364="nulová",J364,0)</f>
        <v>0</v>
      </c>
      <c r="BJ364" s="16" t="s">
        <v>155</v>
      </c>
      <c r="BK364" s="206">
        <f>ROUND(I364*H364,3)</f>
        <v>0</v>
      </c>
      <c r="BL364" s="16" t="s">
        <v>235</v>
      </c>
      <c r="BM364" s="204" t="s">
        <v>1203</v>
      </c>
    </row>
    <row r="365" s="2" customFormat="1" ht="16.5" customHeight="1">
      <c r="A365" s="35"/>
      <c r="B365" s="157"/>
      <c r="C365" s="212" t="s">
        <v>1204</v>
      </c>
      <c r="D365" s="212" t="s">
        <v>439</v>
      </c>
      <c r="E365" s="213" t="s">
        <v>1205</v>
      </c>
      <c r="F365" s="214" t="s">
        <v>1206</v>
      </c>
      <c r="G365" s="215" t="s">
        <v>183</v>
      </c>
      <c r="H365" s="216">
        <v>535.28599999999994</v>
      </c>
      <c r="I365" s="217"/>
      <c r="J365" s="216">
        <f>ROUND(I365*H365,3)</f>
        <v>0</v>
      </c>
      <c r="K365" s="218"/>
      <c r="L365" s="219"/>
      <c r="M365" s="220" t="s">
        <v>1</v>
      </c>
      <c r="N365" s="221" t="s">
        <v>40</v>
      </c>
      <c r="O365" s="79"/>
      <c r="P365" s="202">
        <f>O365*H365</f>
        <v>0</v>
      </c>
      <c r="Q365" s="202">
        <v>0.0155</v>
      </c>
      <c r="R365" s="202">
        <f>Q365*H365</f>
        <v>8.2969329999999992</v>
      </c>
      <c r="S365" s="202">
        <v>0</v>
      </c>
      <c r="T365" s="203">
        <f>S365*H365</f>
        <v>0</v>
      </c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R365" s="204" t="s">
        <v>301</v>
      </c>
      <c r="AT365" s="204" t="s">
        <v>439</v>
      </c>
      <c r="AU365" s="204" t="s">
        <v>155</v>
      </c>
      <c r="AY365" s="16" t="s">
        <v>177</v>
      </c>
      <c r="BE365" s="205">
        <f>IF(N365="základná",J365,0)</f>
        <v>0</v>
      </c>
      <c r="BF365" s="205">
        <f>IF(N365="znížená",J365,0)</f>
        <v>0</v>
      </c>
      <c r="BG365" s="205">
        <f>IF(N365="zákl. prenesená",J365,0)</f>
        <v>0</v>
      </c>
      <c r="BH365" s="205">
        <f>IF(N365="zníž. prenesená",J365,0)</f>
        <v>0</v>
      </c>
      <c r="BI365" s="205">
        <f>IF(N365="nulová",J365,0)</f>
        <v>0</v>
      </c>
      <c r="BJ365" s="16" t="s">
        <v>155</v>
      </c>
      <c r="BK365" s="206">
        <f>ROUND(I365*H365,3)</f>
        <v>0</v>
      </c>
      <c r="BL365" s="16" t="s">
        <v>235</v>
      </c>
      <c r="BM365" s="204" t="s">
        <v>1207</v>
      </c>
    </row>
    <row r="366" s="2" customFormat="1" ht="24.15" customHeight="1">
      <c r="A366" s="35"/>
      <c r="B366" s="157"/>
      <c r="C366" s="193" t="s">
        <v>1208</v>
      </c>
      <c r="D366" s="193" t="s">
        <v>180</v>
      </c>
      <c r="E366" s="194" t="s">
        <v>1209</v>
      </c>
      <c r="F366" s="195" t="s">
        <v>1210</v>
      </c>
      <c r="G366" s="196" t="s">
        <v>283</v>
      </c>
      <c r="H366" s="197">
        <v>10.013</v>
      </c>
      <c r="I366" s="198"/>
      <c r="J366" s="197">
        <f>ROUND(I366*H366,3)</f>
        <v>0</v>
      </c>
      <c r="K366" s="199"/>
      <c r="L366" s="36"/>
      <c r="M366" s="200" t="s">
        <v>1</v>
      </c>
      <c r="N366" s="201" t="s">
        <v>40</v>
      </c>
      <c r="O366" s="79"/>
      <c r="P366" s="202">
        <f>O366*H366</f>
        <v>0</v>
      </c>
      <c r="Q366" s="202">
        <v>0</v>
      </c>
      <c r="R366" s="202">
        <f>Q366*H366</f>
        <v>0</v>
      </c>
      <c r="S366" s="202">
        <v>0</v>
      </c>
      <c r="T366" s="203">
        <f>S366*H366</f>
        <v>0</v>
      </c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R366" s="204" t="s">
        <v>235</v>
      </c>
      <c r="AT366" s="204" t="s">
        <v>180</v>
      </c>
      <c r="AU366" s="204" t="s">
        <v>155</v>
      </c>
      <c r="AY366" s="16" t="s">
        <v>177</v>
      </c>
      <c r="BE366" s="205">
        <f>IF(N366="základná",J366,0)</f>
        <v>0</v>
      </c>
      <c r="BF366" s="205">
        <f>IF(N366="znížená",J366,0)</f>
        <v>0</v>
      </c>
      <c r="BG366" s="205">
        <f>IF(N366="zákl. prenesená",J366,0)</f>
        <v>0</v>
      </c>
      <c r="BH366" s="205">
        <f>IF(N366="zníž. prenesená",J366,0)</f>
        <v>0</v>
      </c>
      <c r="BI366" s="205">
        <f>IF(N366="nulová",J366,0)</f>
        <v>0</v>
      </c>
      <c r="BJ366" s="16" t="s">
        <v>155</v>
      </c>
      <c r="BK366" s="206">
        <f>ROUND(I366*H366,3)</f>
        <v>0</v>
      </c>
      <c r="BL366" s="16" t="s">
        <v>235</v>
      </c>
      <c r="BM366" s="204" t="s">
        <v>1211</v>
      </c>
    </row>
    <row r="367" s="12" customFormat="1" ht="22.8" customHeight="1">
      <c r="A367" s="12"/>
      <c r="B367" s="180"/>
      <c r="C367" s="12"/>
      <c r="D367" s="181" t="s">
        <v>73</v>
      </c>
      <c r="E367" s="191" t="s">
        <v>1212</v>
      </c>
      <c r="F367" s="191" t="s">
        <v>1213</v>
      </c>
      <c r="G367" s="12"/>
      <c r="H367" s="12"/>
      <c r="I367" s="183"/>
      <c r="J367" s="192">
        <f>BK367</f>
        <v>0</v>
      </c>
      <c r="K367" s="12"/>
      <c r="L367" s="180"/>
      <c r="M367" s="185"/>
      <c r="N367" s="186"/>
      <c r="O367" s="186"/>
      <c r="P367" s="187">
        <f>SUM(P368:P370)</f>
        <v>0</v>
      </c>
      <c r="Q367" s="186"/>
      <c r="R367" s="187">
        <f>SUM(R368:R370)</f>
        <v>20.489722200000003</v>
      </c>
      <c r="S367" s="186"/>
      <c r="T367" s="188">
        <f>SUM(T368:T370)</f>
        <v>0</v>
      </c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R367" s="181" t="s">
        <v>155</v>
      </c>
      <c r="AT367" s="189" t="s">
        <v>73</v>
      </c>
      <c r="AU367" s="189" t="s">
        <v>82</v>
      </c>
      <c r="AY367" s="181" t="s">
        <v>177</v>
      </c>
      <c r="BK367" s="190">
        <f>SUM(BK368:BK370)</f>
        <v>0</v>
      </c>
    </row>
    <row r="368" s="2" customFormat="1" ht="21.75" customHeight="1">
      <c r="A368" s="35"/>
      <c r="B368" s="157"/>
      <c r="C368" s="193" t="s">
        <v>1214</v>
      </c>
      <c r="D368" s="193" t="s">
        <v>180</v>
      </c>
      <c r="E368" s="194" t="s">
        <v>1215</v>
      </c>
      <c r="F368" s="195" t="s">
        <v>1216</v>
      </c>
      <c r="G368" s="196" t="s">
        <v>253</v>
      </c>
      <c r="H368" s="197">
        <v>134.36000000000001</v>
      </c>
      <c r="I368" s="198"/>
      <c r="J368" s="197">
        <f>ROUND(I368*H368,3)</f>
        <v>0</v>
      </c>
      <c r="K368" s="199"/>
      <c r="L368" s="36"/>
      <c r="M368" s="200" t="s">
        <v>1</v>
      </c>
      <c r="N368" s="201" t="s">
        <v>40</v>
      </c>
      <c r="O368" s="79"/>
      <c r="P368" s="202">
        <f>O368*H368</f>
        <v>0</v>
      </c>
      <c r="Q368" s="202">
        <v>0.0075599999999999999</v>
      </c>
      <c r="R368" s="202">
        <f>Q368*H368</f>
        <v>1.0157616</v>
      </c>
      <c r="S368" s="202">
        <v>0</v>
      </c>
      <c r="T368" s="203">
        <f>S368*H368</f>
        <v>0</v>
      </c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R368" s="204" t="s">
        <v>235</v>
      </c>
      <c r="AT368" s="204" t="s">
        <v>180</v>
      </c>
      <c r="AU368" s="204" t="s">
        <v>155</v>
      </c>
      <c r="AY368" s="16" t="s">
        <v>177</v>
      </c>
      <c r="BE368" s="205">
        <f>IF(N368="základná",J368,0)</f>
        <v>0</v>
      </c>
      <c r="BF368" s="205">
        <f>IF(N368="znížená",J368,0)</f>
        <v>0</v>
      </c>
      <c r="BG368" s="205">
        <f>IF(N368="zákl. prenesená",J368,0)</f>
        <v>0</v>
      </c>
      <c r="BH368" s="205">
        <f>IF(N368="zníž. prenesená",J368,0)</f>
        <v>0</v>
      </c>
      <c r="BI368" s="205">
        <f>IF(N368="nulová",J368,0)</f>
        <v>0</v>
      </c>
      <c r="BJ368" s="16" t="s">
        <v>155</v>
      </c>
      <c r="BK368" s="206">
        <f>ROUND(I368*H368,3)</f>
        <v>0</v>
      </c>
      <c r="BL368" s="16" t="s">
        <v>235</v>
      </c>
      <c r="BM368" s="204" t="s">
        <v>1217</v>
      </c>
    </row>
    <row r="369" s="2" customFormat="1" ht="24.15" customHeight="1">
      <c r="A369" s="35"/>
      <c r="B369" s="157"/>
      <c r="C369" s="193" t="s">
        <v>1218</v>
      </c>
      <c r="D369" s="193" t="s">
        <v>180</v>
      </c>
      <c r="E369" s="194" t="s">
        <v>1219</v>
      </c>
      <c r="F369" s="195" t="s">
        <v>1220</v>
      </c>
      <c r="G369" s="196" t="s">
        <v>253</v>
      </c>
      <c r="H369" s="197">
        <v>95.209999999999994</v>
      </c>
      <c r="I369" s="198"/>
      <c r="J369" s="197">
        <f>ROUND(I369*H369,3)</f>
        <v>0</v>
      </c>
      <c r="K369" s="199"/>
      <c r="L369" s="36"/>
      <c r="M369" s="200" t="s">
        <v>1</v>
      </c>
      <c r="N369" s="201" t="s">
        <v>40</v>
      </c>
      <c r="O369" s="79"/>
      <c r="P369" s="202">
        <f>O369*H369</f>
        <v>0</v>
      </c>
      <c r="Q369" s="202">
        <v>0.015060000000000001</v>
      </c>
      <c r="R369" s="202">
        <f>Q369*H369</f>
        <v>1.4338625999999999</v>
      </c>
      <c r="S369" s="202">
        <v>0</v>
      </c>
      <c r="T369" s="203">
        <f>S369*H369</f>
        <v>0</v>
      </c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R369" s="204" t="s">
        <v>235</v>
      </c>
      <c r="AT369" s="204" t="s">
        <v>180</v>
      </c>
      <c r="AU369" s="204" t="s">
        <v>155</v>
      </c>
      <c r="AY369" s="16" t="s">
        <v>177</v>
      </c>
      <c r="BE369" s="205">
        <f>IF(N369="základná",J369,0)</f>
        <v>0</v>
      </c>
      <c r="BF369" s="205">
        <f>IF(N369="znížená",J369,0)</f>
        <v>0</v>
      </c>
      <c r="BG369" s="205">
        <f>IF(N369="zákl. prenesená",J369,0)</f>
        <v>0</v>
      </c>
      <c r="BH369" s="205">
        <f>IF(N369="zníž. prenesená",J369,0)</f>
        <v>0</v>
      </c>
      <c r="BI369" s="205">
        <f>IF(N369="nulová",J369,0)</f>
        <v>0</v>
      </c>
      <c r="BJ369" s="16" t="s">
        <v>155</v>
      </c>
      <c r="BK369" s="206">
        <f>ROUND(I369*H369,3)</f>
        <v>0</v>
      </c>
      <c r="BL369" s="16" t="s">
        <v>235</v>
      </c>
      <c r="BM369" s="204" t="s">
        <v>1221</v>
      </c>
    </row>
    <row r="370" s="2" customFormat="1" ht="21.75" customHeight="1">
      <c r="A370" s="35"/>
      <c r="B370" s="157"/>
      <c r="C370" s="193" t="s">
        <v>1222</v>
      </c>
      <c r="D370" s="193" t="s">
        <v>180</v>
      </c>
      <c r="E370" s="194" t="s">
        <v>1223</v>
      </c>
      <c r="F370" s="195" t="s">
        <v>1224</v>
      </c>
      <c r="G370" s="196" t="s">
        <v>183</v>
      </c>
      <c r="H370" s="197">
        <v>313.85000000000002</v>
      </c>
      <c r="I370" s="198"/>
      <c r="J370" s="197">
        <f>ROUND(I370*H370,3)</f>
        <v>0</v>
      </c>
      <c r="K370" s="199"/>
      <c r="L370" s="36"/>
      <c r="M370" s="200" t="s">
        <v>1</v>
      </c>
      <c r="N370" s="201" t="s">
        <v>40</v>
      </c>
      <c r="O370" s="79"/>
      <c r="P370" s="202">
        <f>O370*H370</f>
        <v>0</v>
      </c>
      <c r="Q370" s="202">
        <v>0.057480000000000003</v>
      </c>
      <c r="R370" s="202">
        <f>Q370*H370</f>
        <v>18.040098000000004</v>
      </c>
      <c r="S370" s="202">
        <v>0</v>
      </c>
      <c r="T370" s="203">
        <f>S370*H370</f>
        <v>0</v>
      </c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R370" s="204" t="s">
        <v>235</v>
      </c>
      <c r="AT370" s="204" t="s">
        <v>180</v>
      </c>
      <c r="AU370" s="204" t="s">
        <v>155</v>
      </c>
      <c r="AY370" s="16" t="s">
        <v>177</v>
      </c>
      <c r="BE370" s="205">
        <f>IF(N370="základná",J370,0)</f>
        <v>0</v>
      </c>
      <c r="BF370" s="205">
        <f>IF(N370="znížená",J370,0)</f>
        <v>0</v>
      </c>
      <c r="BG370" s="205">
        <f>IF(N370="zákl. prenesená",J370,0)</f>
        <v>0</v>
      </c>
      <c r="BH370" s="205">
        <f>IF(N370="zníž. prenesená",J370,0)</f>
        <v>0</v>
      </c>
      <c r="BI370" s="205">
        <f>IF(N370="nulová",J370,0)</f>
        <v>0</v>
      </c>
      <c r="BJ370" s="16" t="s">
        <v>155</v>
      </c>
      <c r="BK370" s="206">
        <f>ROUND(I370*H370,3)</f>
        <v>0</v>
      </c>
      <c r="BL370" s="16" t="s">
        <v>235</v>
      </c>
      <c r="BM370" s="204" t="s">
        <v>1225</v>
      </c>
    </row>
    <row r="371" s="12" customFormat="1" ht="22.8" customHeight="1">
      <c r="A371" s="12"/>
      <c r="B371" s="180"/>
      <c r="C371" s="12"/>
      <c r="D371" s="181" t="s">
        <v>73</v>
      </c>
      <c r="E371" s="191" t="s">
        <v>419</v>
      </c>
      <c r="F371" s="191" t="s">
        <v>1226</v>
      </c>
      <c r="G371" s="12"/>
      <c r="H371" s="12"/>
      <c r="I371" s="183"/>
      <c r="J371" s="192">
        <f>BK371</f>
        <v>0</v>
      </c>
      <c r="K371" s="12"/>
      <c r="L371" s="180"/>
      <c r="M371" s="185"/>
      <c r="N371" s="186"/>
      <c r="O371" s="186"/>
      <c r="P371" s="187">
        <f>SUM(P372:P377)</f>
        <v>0</v>
      </c>
      <c r="Q371" s="186"/>
      <c r="R371" s="187">
        <f>SUM(R372:R377)</f>
        <v>17.260337100000001</v>
      </c>
      <c r="S371" s="186"/>
      <c r="T371" s="188">
        <f>SUM(T372:T377)</f>
        <v>0</v>
      </c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R371" s="181" t="s">
        <v>155</v>
      </c>
      <c r="AT371" s="189" t="s">
        <v>73</v>
      </c>
      <c r="AU371" s="189" t="s">
        <v>82</v>
      </c>
      <c r="AY371" s="181" t="s">
        <v>177</v>
      </c>
      <c r="BK371" s="190">
        <f>SUM(BK372:BK377)</f>
        <v>0</v>
      </c>
    </row>
    <row r="372" s="2" customFormat="1" ht="24.15" customHeight="1">
      <c r="A372" s="35"/>
      <c r="B372" s="157"/>
      <c r="C372" s="193" t="s">
        <v>1227</v>
      </c>
      <c r="D372" s="193" t="s">
        <v>180</v>
      </c>
      <c r="E372" s="194" t="s">
        <v>1228</v>
      </c>
      <c r="F372" s="195" t="s">
        <v>1229</v>
      </c>
      <c r="G372" s="196" t="s">
        <v>253</v>
      </c>
      <c r="H372" s="197">
        <v>133</v>
      </c>
      <c r="I372" s="198"/>
      <c r="J372" s="197">
        <f>ROUND(I372*H372,3)</f>
        <v>0</v>
      </c>
      <c r="K372" s="199"/>
      <c r="L372" s="36"/>
      <c r="M372" s="200" t="s">
        <v>1</v>
      </c>
      <c r="N372" s="201" t="s">
        <v>40</v>
      </c>
      <c r="O372" s="79"/>
      <c r="P372" s="202">
        <f>O372*H372</f>
        <v>0</v>
      </c>
      <c r="Q372" s="202">
        <v>2.0000000000000002E-05</v>
      </c>
      <c r="R372" s="202">
        <f>Q372*H372</f>
        <v>0.00266</v>
      </c>
      <c r="S372" s="202">
        <v>0</v>
      </c>
      <c r="T372" s="203">
        <f>S372*H372</f>
        <v>0</v>
      </c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R372" s="204" t="s">
        <v>235</v>
      </c>
      <c r="AT372" s="204" t="s">
        <v>180</v>
      </c>
      <c r="AU372" s="204" t="s">
        <v>155</v>
      </c>
      <c r="AY372" s="16" t="s">
        <v>177</v>
      </c>
      <c r="BE372" s="205">
        <f>IF(N372="základná",J372,0)</f>
        <v>0</v>
      </c>
      <c r="BF372" s="205">
        <f>IF(N372="znížená",J372,0)</f>
        <v>0</v>
      </c>
      <c r="BG372" s="205">
        <f>IF(N372="zákl. prenesená",J372,0)</f>
        <v>0</v>
      </c>
      <c r="BH372" s="205">
        <f>IF(N372="zníž. prenesená",J372,0)</f>
        <v>0</v>
      </c>
      <c r="BI372" s="205">
        <f>IF(N372="nulová",J372,0)</f>
        <v>0</v>
      </c>
      <c r="BJ372" s="16" t="s">
        <v>155</v>
      </c>
      <c r="BK372" s="206">
        <f>ROUND(I372*H372,3)</f>
        <v>0</v>
      </c>
      <c r="BL372" s="16" t="s">
        <v>235</v>
      </c>
      <c r="BM372" s="204" t="s">
        <v>1230</v>
      </c>
    </row>
    <row r="373" s="2" customFormat="1" ht="16.5" customHeight="1">
      <c r="A373" s="35"/>
      <c r="B373" s="157"/>
      <c r="C373" s="212" t="s">
        <v>1231</v>
      </c>
      <c r="D373" s="212" t="s">
        <v>439</v>
      </c>
      <c r="E373" s="213" t="s">
        <v>1232</v>
      </c>
      <c r="F373" s="214" t="s">
        <v>1233</v>
      </c>
      <c r="G373" s="215" t="s">
        <v>253</v>
      </c>
      <c r="H373" s="216">
        <v>134.33000000000001</v>
      </c>
      <c r="I373" s="217"/>
      <c r="J373" s="216">
        <f>ROUND(I373*H373,3)</f>
        <v>0</v>
      </c>
      <c r="K373" s="218"/>
      <c r="L373" s="219"/>
      <c r="M373" s="220" t="s">
        <v>1</v>
      </c>
      <c r="N373" s="221" t="s">
        <v>40</v>
      </c>
      <c r="O373" s="79"/>
      <c r="P373" s="202">
        <f>O373*H373</f>
        <v>0</v>
      </c>
      <c r="Q373" s="202">
        <v>0.00050000000000000001</v>
      </c>
      <c r="R373" s="202">
        <f>Q373*H373</f>
        <v>0.067165000000000002</v>
      </c>
      <c r="S373" s="202">
        <v>0</v>
      </c>
      <c r="T373" s="203">
        <f>S373*H373</f>
        <v>0</v>
      </c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R373" s="204" t="s">
        <v>301</v>
      </c>
      <c r="AT373" s="204" t="s">
        <v>439</v>
      </c>
      <c r="AU373" s="204" t="s">
        <v>155</v>
      </c>
      <c r="AY373" s="16" t="s">
        <v>177</v>
      </c>
      <c r="BE373" s="205">
        <f>IF(N373="základná",J373,0)</f>
        <v>0</v>
      </c>
      <c r="BF373" s="205">
        <f>IF(N373="znížená",J373,0)</f>
        <v>0</v>
      </c>
      <c r="BG373" s="205">
        <f>IF(N373="zákl. prenesená",J373,0)</f>
        <v>0</v>
      </c>
      <c r="BH373" s="205">
        <f>IF(N373="zníž. prenesená",J373,0)</f>
        <v>0</v>
      </c>
      <c r="BI373" s="205">
        <f>IF(N373="nulová",J373,0)</f>
        <v>0</v>
      </c>
      <c r="BJ373" s="16" t="s">
        <v>155</v>
      </c>
      <c r="BK373" s="206">
        <f>ROUND(I373*H373,3)</f>
        <v>0</v>
      </c>
      <c r="BL373" s="16" t="s">
        <v>235</v>
      </c>
      <c r="BM373" s="204" t="s">
        <v>1234</v>
      </c>
    </row>
    <row r="374" s="2" customFormat="1" ht="16.5" customHeight="1">
      <c r="A374" s="35"/>
      <c r="B374" s="157"/>
      <c r="C374" s="193" t="s">
        <v>1235</v>
      </c>
      <c r="D374" s="193" t="s">
        <v>180</v>
      </c>
      <c r="E374" s="194" t="s">
        <v>1236</v>
      </c>
      <c r="F374" s="195" t="s">
        <v>1237</v>
      </c>
      <c r="G374" s="196" t="s">
        <v>183</v>
      </c>
      <c r="H374" s="197">
        <v>978.38</v>
      </c>
      <c r="I374" s="198"/>
      <c r="J374" s="197">
        <f>ROUND(I374*H374,3)</f>
        <v>0</v>
      </c>
      <c r="K374" s="199"/>
      <c r="L374" s="36"/>
      <c r="M374" s="200" t="s">
        <v>1</v>
      </c>
      <c r="N374" s="201" t="s">
        <v>40</v>
      </c>
      <c r="O374" s="79"/>
      <c r="P374" s="202">
        <f>O374*H374</f>
        <v>0</v>
      </c>
      <c r="Q374" s="202">
        <v>0.00087000000000000001</v>
      </c>
      <c r="R374" s="202">
        <f>Q374*H374</f>
        <v>0.85119060000000002</v>
      </c>
      <c r="S374" s="202">
        <v>0</v>
      </c>
      <c r="T374" s="203">
        <f>S374*H374</f>
        <v>0</v>
      </c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R374" s="204" t="s">
        <v>235</v>
      </c>
      <c r="AT374" s="204" t="s">
        <v>180</v>
      </c>
      <c r="AU374" s="204" t="s">
        <v>155</v>
      </c>
      <c r="AY374" s="16" t="s">
        <v>177</v>
      </c>
      <c r="BE374" s="205">
        <f>IF(N374="základná",J374,0)</f>
        <v>0</v>
      </c>
      <c r="BF374" s="205">
        <f>IF(N374="znížená",J374,0)</f>
        <v>0</v>
      </c>
      <c r="BG374" s="205">
        <f>IF(N374="zákl. prenesená",J374,0)</f>
        <v>0</v>
      </c>
      <c r="BH374" s="205">
        <f>IF(N374="zníž. prenesená",J374,0)</f>
        <v>0</v>
      </c>
      <c r="BI374" s="205">
        <f>IF(N374="nulová",J374,0)</f>
        <v>0</v>
      </c>
      <c r="BJ374" s="16" t="s">
        <v>155</v>
      </c>
      <c r="BK374" s="206">
        <f>ROUND(I374*H374,3)</f>
        <v>0</v>
      </c>
      <c r="BL374" s="16" t="s">
        <v>235</v>
      </c>
      <c r="BM374" s="204" t="s">
        <v>1238</v>
      </c>
    </row>
    <row r="375" s="2" customFormat="1" ht="16.5" customHeight="1">
      <c r="A375" s="35"/>
      <c r="B375" s="157"/>
      <c r="C375" s="212" t="s">
        <v>1239</v>
      </c>
      <c r="D375" s="212" t="s">
        <v>439</v>
      </c>
      <c r="E375" s="213" t="s">
        <v>1240</v>
      </c>
      <c r="F375" s="214" t="s">
        <v>1241</v>
      </c>
      <c r="G375" s="215" t="s">
        <v>183</v>
      </c>
      <c r="H375" s="216">
        <v>997.94799999999998</v>
      </c>
      <c r="I375" s="217"/>
      <c r="J375" s="216">
        <f>ROUND(I375*H375,3)</f>
        <v>0</v>
      </c>
      <c r="K375" s="218"/>
      <c r="L375" s="219"/>
      <c r="M375" s="220" t="s">
        <v>1</v>
      </c>
      <c r="N375" s="221" t="s">
        <v>40</v>
      </c>
      <c r="O375" s="79"/>
      <c r="P375" s="202">
        <f>O375*H375</f>
        <v>0</v>
      </c>
      <c r="Q375" s="202">
        <v>0.01617</v>
      </c>
      <c r="R375" s="202">
        <f>Q375*H375</f>
        <v>16.136819160000002</v>
      </c>
      <c r="S375" s="202">
        <v>0</v>
      </c>
      <c r="T375" s="203">
        <f>S375*H375</f>
        <v>0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204" t="s">
        <v>301</v>
      </c>
      <c r="AT375" s="204" t="s">
        <v>439</v>
      </c>
      <c r="AU375" s="204" t="s">
        <v>155</v>
      </c>
      <c r="AY375" s="16" t="s">
        <v>177</v>
      </c>
      <c r="BE375" s="205">
        <f>IF(N375="základná",J375,0)</f>
        <v>0</v>
      </c>
      <c r="BF375" s="205">
        <f>IF(N375="znížená",J375,0)</f>
        <v>0</v>
      </c>
      <c r="BG375" s="205">
        <f>IF(N375="zákl. prenesená",J375,0)</f>
        <v>0</v>
      </c>
      <c r="BH375" s="205">
        <f>IF(N375="zníž. prenesená",J375,0)</f>
        <v>0</v>
      </c>
      <c r="BI375" s="205">
        <f>IF(N375="nulová",J375,0)</f>
        <v>0</v>
      </c>
      <c r="BJ375" s="16" t="s">
        <v>155</v>
      </c>
      <c r="BK375" s="206">
        <f>ROUND(I375*H375,3)</f>
        <v>0</v>
      </c>
      <c r="BL375" s="16" t="s">
        <v>235</v>
      </c>
      <c r="BM375" s="204" t="s">
        <v>1242</v>
      </c>
    </row>
    <row r="376" s="2" customFormat="1" ht="24.15" customHeight="1">
      <c r="A376" s="35"/>
      <c r="B376" s="157"/>
      <c r="C376" s="193" t="s">
        <v>1243</v>
      </c>
      <c r="D376" s="193" t="s">
        <v>180</v>
      </c>
      <c r="E376" s="194" t="s">
        <v>1244</v>
      </c>
      <c r="F376" s="195" t="s">
        <v>1245</v>
      </c>
      <c r="G376" s="196" t="s">
        <v>183</v>
      </c>
      <c r="H376" s="197">
        <v>1125.0129999999999</v>
      </c>
      <c r="I376" s="198"/>
      <c r="J376" s="197">
        <f>ROUND(I376*H376,3)</f>
        <v>0</v>
      </c>
      <c r="K376" s="199"/>
      <c r="L376" s="36"/>
      <c r="M376" s="200" t="s">
        <v>1</v>
      </c>
      <c r="N376" s="201" t="s">
        <v>40</v>
      </c>
      <c r="O376" s="79"/>
      <c r="P376" s="202">
        <f>O376*H376</f>
        <v>0</v>
      </c>
      <c r="Q376" s="202">
        <v>0.00018000000000000001</v>
      </c>
      <c r="R376" s="202">
        <f>Q376*H376</f>
        <v>0.20250234</v>
      </c>
      <c r="S376" s="202">
        <v>0</v>
      </c>
      <c r="T376" s="203">
        <f>S376*H376</f>
        <v>0</v>
      </c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R376" s="204" t="s">
        <v>235</v>
      </c>
      <c r="AT376" s="204" t="s">
        <v>180</v>
      </c>
      <c r="AU376" s="204" t="s">
        <v>155</v>
      </c>
      <c r="AY376" s="16" t="s">
        <v>177</v>
      </c>
      <c r="BE376" s="205">
        <f>IF(N376="základná",J376,0)</f>
        <v>0</v>
      </c>
      <c r="BF376" s="205">
        <f>IF(N376="znížená",J376,0)</f>
        <v>0</v>
      </c>
      <c r="BG376" s="205">
        <f>IF(N376="zákl. prenesená",J376,0)</f>
        <v>0</v>
      </c>
      <c r="BH376" s="205">
        <f>IF(N376="zníž. prenesená",J376,0)</f>
        <v>0</v>
      </c>
      <c r="BI376" s="205">
        <f>IF(N376="nulová",J376,0)</f>
        <v>0</v>
      </c>
      <c r="BJ376" s="16" t="s">
        <v>155</v>
      </c>
      <c r="BK376" s="206">
        <f>ROUND(I376*H376,3)</f>
        <v>0</v>
      </c>
      <c r="BL376" s="16" t="s">
        <v>235</v>
      </c>
      <c r="BM376" s="204" t="s">
        <v>1246</v>
      </c>
    </row>
    <row r="377" s="2" customFormat="1" ht="24.15" customHeight="1">
      <c r="A377" s="35"/>
      <c r="B377" s="157"/>
      <c r="C377" s="193" t="s">
        <v>1247</v>
      </c>
      <c r="D377" s="193" t="s">
        <v>180</v>
      </c>
      <c r="E377" s="194" t="s">
        <v>1248</v>
      </c>
      <c r="F377" s="195" t="s">
        <v>1249</v>
      </c>
      <c r="G377" s="196" t="s">
        <v>283</v>
      </c>
      <c r="H377" s="197">
        <v>17.260000000000002</v>
      </c>
      <c r="I377" s="198"/>
      <c r="J377" s="197">
        <f>ROUND(I377*H377,3)</f>
        <v>0</v>
      </c>
      <c r="K377" s="199"/>
      <c r="L377" s="36"/>
      <c r="M377" s="200" t="s">
        <v>1</v>
      </c>
      <c r="N377" s="201" t="s">
        <v>40</v>
      </c>
      <c r="O377" s="79"/>
      <c r="P377" s="202">
        <f>O377*H377</f>
        <v>0</v>
      </c>
      <c r="Q377" s="202">
        <v>0</v>
      </c>
      <c r="R377" s="202">
        <f>Q377*H377</f>
        <v>0</v>
      </c>
      <c r="S377" s="202">
        <v>0</v>
      </c>
      <c r="T377" s="203">
        <f>S377*H377</f>
        <v>0</v>
      </c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R377" s="204" t="s">
        <v>235</v>
      </c>
      <c r="AT377" s="204" t="s">
        <v>180</v>
      </c>
      <c r="AU377" s="204" t="s">
        <v>155</v>
      </c>
      <c r="AY377" s="16" t="s">
        <v>177</v>
      </c>
      <c r="BE377" s="205">
        <f>IF(N377="základná",J377,0)</f>
        <v>0</v>
      </c>
      <c r="BF377" s="205">
        <f>IF(N377="znížená",J377,0)</f>
        <v>0</v>
      </c>
      <c r="BG377" s="205">
        <f>IF(N377="zákl. prenesená",J377,0)</f>
        <v>0</v>
      </c>
      <c r="BH377" s="205">
        <f>IF(N377="zníž. prenesená",J377,0)</f>
        <v>0</v>
      </c>
      <c r="BI377" s="205">
        <f>IF(N377="nulová",J377,0)</f>
        <v>0</v>
      </c>
      <c r="BJ377" s="16" t="s">
        <v>155</v>
      </c>
      <c r="BK377" s="206">
        <f>ROUND(I377*H377,3)</f>
        <v>0</v>
      </c>
      <c r="BL377" s="16" t="s">
        <v>235</v>
      </c>
      <c r="BM377" s="204" t="s">
        <v>1250</v>
      </c>
    </row>
    <row r="378" s="12" customFormat="1" ht="22.8" customHeight="1">
      <c r="A378" s="12"/>
      <c r="B378" s="180"/>
      <c r="C378" s="12"/>
      <c r="D378" s="181" t="s">
        <v>73</v>
      </c>
      <c r="E378" s="191" t="s">
        <v>429</v>
      </c>
      <c r="F378" s="191" t="s">
        <v>1251</v>
      </c>
      <c r="G378" s="12"/>
      <c r="H378" s="12"/>
      <c r="I378" s="183"/>
      <c r="J378" s="192">
        <f>BK378</f>
        <v>0</v>
      </c>
      <c r="K378" s="12"/>
      <c r="L378" s="180"/>
      <c r="M378" s="185"/>
      <c r="N378" s="186"/>
      <c r="O378" s="186"/>
      <c r="P378" s="187">
        <f>SUM(P379:P381)</f>
        <v>0</v>
      </c>
      <c r="Q378" s="186"/>
      <c r="R378" s="187">
        <f>SUM(R379:R381)</f>
        <v>3.1216499</v>
      </c>
      <c r="S378" s="186"/>
      <c r="T378" s="188">
        <f>SUM(T379:T381)</f>
        <v>0</v>
      </c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R378" s="181" t="s">
        <v>155</v>
      </c>
      <c r="AT378" s="189" t="s">
        <v>73</v>
      </c>
      <c r="AU378" s="189" t="s">
        <v>82</v>
      </c>
      <c r="AY378" s="181" t="s">
        <v>177</v>
      </c>
      <c r="BK378" s="190">
        <f>SUM(BK379:BK381)</f>
        <v>0</v>
      </c>
    </row>
    <row r="379" s="2" customFormat="1" ht="24.15" customHeight="1">
      <c r="A379" s="35"/>
      <c r="B379" s="157"/>
      <c r="C379" s="193" t="s">
        <v>1252</v>
      </c>
      <c r="D379" s="193" t="s">
        <v>180</v>
      </c>
      <c r="E379" s="194" t="s">
        <v>1253</v>
      </c>
      <c r="F379" s="195" t="s">
        <v>1254</v>
      </c>
      <c r="G379" s="196" t="s">
        <v>183</v>
      </c>
      <c r="H379" s="197">
        <v>893.68700000000001</v>
      </c>
      <c r="I379" s="198"/>
      <c r="J379" s="197">
        <f>ROUND(I379*H379,3)</f>
        <v>0</v>
      </c>
      <c r="K379" s="199"/>
      <c r="L379" s="36"/>
      <c r="M379" s="200" t="s">
        <v>1</v>
      </c>
      <c r="N379" s="201" t="s">
        <v>40</v>
      </c>
      <c r="O379" s="79"/>
      <c r="P379" s="202">
        <f>O379*H379</f>
        <v>0</v>
      </c>
      <c r="Q379" s="202">
        <v>0.00029999999999999997</v>
      </c>
      <c r="R379" s="202">
        <f>Q379*H379</f>
        <v>0.26810609999999996</v>
      </c>
      <c r="S379" s="202">
        <v>0</v>
      </c>
      <c r="T379" s="203">
        <f>S379*H379</f>
        <v>0</v>
      </c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R379" s="204" t="s">
        <v>235</v>
      </c>
      <c r="AT379" s="204" t="s">
        <v>180</v>
      </c>
      <c r="AU379" s="204" t="s">
        <v>155</v>
      </c>
      <c r="AY379" s="16" t="s">
        <v>177</v>
      </c>
      <c r="BE379" s="205">
        <f>IF(N379="základná",J379,0)</f>
        <v>0</v>
      </c>
      <c r="BF379" s="205">
        <f>IF(N379="znížená",J379,0)</f>
        <v>0</v>
      </c>
      <c r="BG379" s="205">
        <f>IF(N379="zákl. prenesená",J379,0)</f>
        <v>0</v>
      </c>
      <c r="BH379" s="205">
        <f>IF(N379="zníž. prenesená",J379,0)</f>
        <v>0</v>
      </c>
      <c r="BI379" s="205">
        <f>IF(N379="nulová",J379,0)</f>
        <v>0</v>
      </c>
      <c r="BJ379" s="16" t="s">
        <v>155</v>
      </c>
      <c r="BK379" s="206">
        <f>ROUND(I379*H379,3)</f>
        <v>0</v>
      </c>
      <c r="BL379" s="16" t="s">
        <v>235</v>
      </c>
      <c r="BM379" s="204" t="s">
        <v>1255</v>
      </c>
    </row>
    <row r="380" s="2" customFormat="1" ht="24.15" customHeight="1">
      <c r="A380" s="35"/>
      <c r="B380" s="157"/>
      <c r="C380" s="212" t="s">
        <v>1256</v>
      </c>
      <c r="D380" s="212" t="s">
        <v>439</v>
      </c>
      <c r="E380" s="213" t="s">
        <v>1257</v>
      </c>
      <c r="F380" s="214" t="s">
        <v>1258</v>
      </c>
      <c r="G380" s="215" t="s">
        <v>183</v>
      </c>
      <c r="H380" s="216">
        <v>920.49800000000005</v>
      </c>
      <c r="I380" s="217"/>
      <c r="J380" s="216">
        <f>ROUND(I380*H380,3)</f>
        <v>0</v>
      </c>
      <c r="K380" s="218"/>
      <c r="L380" s="219"/>
      <c r="M380" s="220" t="s">
        <v>1</v>
      </c>
      <c r="N380" s="221" t="s">
        <v>40</v>
      </c>
      <c r="O380" s="79"/>
      <c r="P380" s="202">
        <f>O380*H380</f>
        <v>0</v>
      </c>
      <c r="Q380" s="202">
        <v>0.0030999999999999999</v>
      </c>
      <c r="R380" s="202">
        <f>Q380*H380</f>
        <v>2.8535438000000002</v>
      </c>
      <c r="S380" s="202">
        <v>0</v>
      </c>
      <c r="T380" s="203">
        <f>S380*H380</f>
        <v>0</v>
      </c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R380" s="204" t="s">
        <v>301</v>
      </c>
      <c r="AT380" s="204" t="s">
        <v>439</v>
      </c>
      <c r="AU380" s="204" t="s">
        <v>155</v>
      </c>
      <c r="AY380" s="16" t="s">
        <v>177</v>
      </c>
      <c r="BE380" s="205">
        <f>IF(N380="základná",J380,0)</f>
        <v>0</v>
      </c>
      <c r="BF380" s="205">
        <f>IF(N380="znížená",J380,0)</f>
        <v>0</v>
      </c>
      <c r="BG380" s="205">
        <f>IF(N380="zákl. prenesená",J380,0)</f>
        <v>0</v>
      </c>
      <c r="BH380" s="205">
        <f>IF(N380="zníž. prenesená",J380,0)</f>
        <v>0</v>
      </c>
      <c r="BI380" s="205">
        <f>IF(N380="nulová",J380,0)</f>
        <v>0</v>
      </c>
      <c r="BJ380" s="16" t="s">
        <v>155</v>
      </c>
      <c r="BK380" s="206">
        <f>ROUND(I380*H380,3)</f>
        <v>0</v>
      </c>
      <c r="BL380" s="16" t="s">
        <v>235</v>
      </c>
      <c r="BM380" s="204" t="s">
        <v>1259</v>
      </c>
    </row>
    <row r="381" s="2" customFormat="1" ht="24.15" customHeight="1">
      <c r="A381" s="35"/>
      <c r="B381" s="157"/>
      <c r="C381" s="193" t="s">
        <v>1260</v>
      </c>
      <c r="D381" s="193" t="s">
        <v>180</v>
      </c>
      <c r="E381" s="194" t="s">
        <v>1261</v>
      </c>
      <c r="F381" s="195" t="s">
        <v>1262</v>
      </c>
      <c r="G381" s="196" t="s">
        <v>283</v>
      </c>
      <c r="H381" s="197">
        <v>3.1219999999999999</v>
      </c>
      <c r="I381" s="198"/>
      <c r="J381" s="197">
        <f>ROUND(I381*H381,3)</f>
        <v>0</v>
      </c>
      <c r="K381" s="199"/>
      <c r="L381" s="36"/>
      <c r="M381" s="200" t="s">
        <v>1</v>
      </c>
      <c r="N381" s="201" t="s">
        <v>40</v>
      </c>
      <c r="O381" s="79"/>
      <c r="P381" s="202">
        <f>O381*H381</f>
        <v>0</v>
      </c>
      <c r="Q381" s="202">
        <v>0</v>
      </c>
      <c r="R381" s="202">
        <f>Q381*H381</f>
        <v>0</v>
      </c>
      <c r="S381" s="202">
        <v>0</v>
      </c>
      <c r="T381" s="203">
        <f>S381*H381</f>
        <v>0</v>
      </c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R381" s="204" t="s">
        <v>235</v>
      </c>
      <c r="AT381" s="204" t="s">
        <v>180</v>
      </c>
      <c r="AU381" s="204" t="s">
        <v>155</v>
      </c>
      <c r="AY381" s="16" t="s">
        <v>177</v>
      </c>
      <c r="BE381" s="205">
        <f>IF(N381="základná",J381,0)</f>
        <v>0</v>
      </c>
      <c r="BF381" s="205">
        <f>IF(N381="znížená",J381,0)</f>
        <v>0</v>
      </c>
      <c r="BG381" s="205">
        <f>IF(N381="zákl. prenesená",J381,0)</f>
        <v>0</v>
      </c>
      <c r="BH381" s="205">
        <f>IF(N381="zníž. prenesená",J381,0)</f>
        <v>0</v>
      </c>
      <c r="BI381" s="205">
        <f>IF(N381="nulová",J381,0)</f>
        <v>0</v>
      </c>
      <c r="BJ381" s="16" t="s">
        <v>155</v>
      </c>
      <c r="BK381" s="206">
        <f>ROUND(I381*H381,3)</f>
        <v>0</v>
      </c>
      <c r="BL381" s="16" t="s">
        <v>235</v>
      </c>
      <c r="BM381" s="204" t="s">
        <v>1263</v>
      </c>
    </row>
    <row r="382" s="12" customFormat="1" ht="22.8" customHeight="1">
      <c r="A382" s="12"/>
      <c r="B382" s="180"/>
      <c r="C382" s="12"/>
      <c r="D382" s="181" t="s">
        <v>73</v>
      </c>
      <c r="E382" s="191" t="s">
        <v>1264</v>
      </c>
      <c r="F382" s="191" t="s">
        <v>1265</v>
      </c>
      <c r="G382" s="12"/>
      <c r="H382" s="12"/>
      <c r="I382" s="183"/>
      <c r="J382" s="192">
        <f>BK382</f>
        <v>0</v>
      </c>
      <c r="K382" s="12"/>
      <c r="L382" s="180"/>
      <c r="M382" s="185"/>
      <c r="N382" s="186"/>
      <c r="O382" s="186"/>
      <c r="P382" s="187">
        <f>SUM(P383:P385)</f>
        <v>0</v>
      </c>
      <c r="Q382" s="186"/>
      <c r="R382" s="187">
        <f>SUM(R383:R385)</f>
        <v>3.4741511000000003</v>
      </c>
      <c r="S382" s="186"/>
      <c r="T382" s="188">
        <f>SUM(T383:T385)</f>
        <v>0</v>
      </c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R382" s="181" t="s">
        <v>155</v>
      </c>
      <c r="AT382" s="189" t="s">
        <v>73</v>
      </c>
      <c r="AU382" s="189" t="s">
        <v>82</v>
      </c>
      <c r="AY382" s="181" t="s">
        <v>177</v>
      </c>
      <c r="BK382" s="190">
        <f>SUM(BK383:BK385)</f>
        <v>0</v>
      </c>
    </row>
    <row r="383" s="2" customFormat="1" ht="33" customHeight="1">
      <c r="A383" s="35"/>
      <c r="B383" s="157"/>
      <c r="C383" s="193" t="s">
        <v>1266</v>
      </c>
      <c r="D383" s="193" t="s">
        <v>180</v>
      </c>
      <c r="E383" s="194" t="s">
        <v>1267</v>
      </c>
      <c r="F383" s="195" t="s">
        <v>1268</v>
      </c>
      <c r="G383" s="196" t="s">
        <v>183</v>
      </c>
      <c r="H383" s="197">
        <v>775.13400000000001</v>
      </c>
      <c r="I383" s="198"/>
      <c r="J383" s="197">
        <f>ROUND(I383*H383,3)</f>
        <v>0</v>
      </c>
      <c r="K383" s="199"/>
      <c r="L383" s="36"/>
      <c r="M383" s="200" t="s">
        <v>1</v>
      </c>
      <c r="N383" s="201" t="s">
        <v>40</v>
      </c>
      <c r="O383" s="79"/>
      <c r="P383" s="202">
        <f>O383*H383</f>
        <v>0</v>
      </c>
      <c r="Q383" s="202">
        <v>0.0028500000000000001</v>
      </c>
      <c r="R383" s="202">
        <f>Q383*H383</f>
        <v>2.2091319</v>
      </c>
      <c r="S383" s="202">
        <v>0</v>
      </c>
      <c r="T383" s="203">
        <f>S383*H383</f>
        <v>0</v>
      </c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R383" s="204" t="s">
        <v>235</v>
      </c>
      <c r="AT383" s="204" t="s">
        <v>180</v>
      </c>
      <c r="AU383" s="204" t="s">
        <v>155</v>
      </c>
      <c r="AY383" s="16" t="s">
        <v>177</v>
      </c>
      <c r="BE383" s="205">
        <f>IF(N383="základná",J383,0)</f>
        <v>0</v>
      </c>
      <c r="BF383" s="205">
        <f>IF(N383="znížená",J383,0)</f>
        <v>0</v>
      </c>
      <c r="BG383" s="205">
        <f>IF(N383="zákl. prenesená",J383,0)</f>
        <v>0</v>
      </c>
      <c r="BH383" s="205">
        <f>IF(N383="zníž. prenesená",J383,0)</f>
        <v>0</v>
      </c>
      <c r="BI383" s="205">
        <f>IF(N383="nulová",J383,0)</f>
        <v>0</v>
      </c>
      <c r="BJ383" s="16" t="s">
        <v>155</v>
      </c>
      <c r="BK383" s="206">
        <f>ROUND(I383*H383,3)</f>
        <v>0</v>
      </c>
      <c r="BL383" s="16" t="s">
        <v>235</v>
      </c>
      <c r="BM383" s="204" t="s">
        <v>1269</v>
      </c>
    </row>
    <row r="384" s="2" customFormat="1" ht="16.5" customHeight="1">
      <c r="A384" s="35"/>
      <c r="B384" s="157"/>
      <c r="C384" s="212" t="s">
        <v>1270</v>
      </c>
      <c r="D384" s="212" t="s">
        <v>439</v>
      </c>
      <c r="E384" s="213" t="s">
        <v>1271</v>
      </c>
      <c r="F384" s="214" t="s">
        <v>1272</v>
      </c>
      <c r="G384" s="215" t="s">
        <v>183</v>
      </c>
      <c r="H384" s="216">
        <v>790.63699999999994</v>
      </c>
      <c r="I384" s="217"/>
      <c r="J384" s="216">
        <f>ROUND(I384*H384,3)</f>
        <v>0</v>
      </c>
      <c r="K384" s="218"/>
      <c r="L384" s="219"/>
      <c r="M384" s="220" t="s">
        <v>1</v>
      </c>
      <c r="N384" s="221" t="s">
        <v>40</v>
      </c>
      <c r="O384" s="79"/>
      <c r="P384" s="202">
        <f>O384*H384</f>
        <v>0</v>
      </c>
      <c r="Q384" s="202">
        <v>0.0016000000000000001</v>
      </c>
      <c r="R384" s="202">
        <f>Q384*H384</f>
        <v>1.2650192</v>
      </c>
      <c r="S384" s="202">
        <v>0</v>
      </c>
      <c r="T384" s="203">
        <f>S384*H384</f>
        <v>0</v>
      </c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R384" s="204" t="s">
        <v>301</v>
      </c>
      <c r="AT384" s="204" t="s">
        <v>439</v>
      </c>
      <c r="AU384" s="204" t="s">
        <v>155</v>
      </c>
      <c r="AY384" s="16" t="s">
        <v>177</v>
      </c>
      <c r="BE384" s="205">
        <f>IF(N384="základná",J384,0)</f>
        <v>0</v>
      </c>
      <c r="BF384" s="205">
        <f>IF(N384="znížená",J384,0)</f>
        <v>0</v>
      </c>
      <c r="BG384" s="205">
        <f>IF(N384="zákl. prenesená",J384,0)</f>
        <v>0</v>
      </c>
      <c r="BH384" s="205">
        <f>IF(N384="zníž. prenesená",J384,0)</f>
        <v>0</v>
      </c>
      <c r="BI384" s="205">
        <f>IF(N384="nulová",J384,0)</f>
        <v>0</v>
      </c>
      <c r="BJ384" s="16" t="s">
        <v>155</v>
      </c>
      <c r="BK384" s="206">
        <f>ROUND(I384*H384,3)</f>
        <v>0</v>
      </c>
      <c r="BL384" s="16" t="s">
        <v>235</v>
      </c>
      <c r="BM384" s="204" t="s">
        <v>1273</v>
      </c>
    </row>
    <row r="385" s="2" customFormat="1" ht="24.15" customHeight="1">
      <c r="A385" s="35"/>
      <c r="B385" s="157"/>
      <c r="C385" s="193" t="s">
        <v>1274</v>
      </c>
      <c r="D385" s="193" t="s">
        <v>180</v>
      </c>
      <c r="E385" s="194" t="s">
        <v>1275</v>
      </c>
      <c r="F385" s="195" t="s">
        <v>1276</v>
      </c>
      <c r="G385" s="196" t="s">
        <v>283</v>
      </c>
      <c r="H385" s="197">
        <v>3.4740000000000002</v>
      </c>
      <c r="I385" s="198"/>
      <c r="J385" s="197">
        <f>ROUND(I385*H385,3)</f>
        <v>0</v>
      </c>
      <c r="K385" s="199"/>
      <c r="L385" s="36"/>
      <c r="M385" s="200" t="s">
        <v>1</v>
      </c>
      <c r="N385" s="201" t="s">
        <v>40</v>
      </c>
      <c r="O385" s="79"/>
      <c r="P385" s="202">
        <f>O385*H385</f>
        <v>0</v>
      </c>
      <c r="Q385" s="202">
        <v>0</v>
      </c>
      <c r="R385" s="202">
        <f>Q385*H385</f>
        <v>0</v>
      </c>
      <c r="S385" s="202">
        <v>0</v>
      </c>
      <c r="T385" s="203">
        <f>S385*H385</f>
        <v>0</v>
      </c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R385" s="204" t="s">
        <v>235</v>
      </c>
      <c r="AT385" s="204" t="s">
        <v>180</v>
      </c>
      <c r="AU385" s="204" t="s">
        <v>155</v>
      </c>
      <c r="AY385" s="16" t="s">
        <v>177</v>
      </c>
      <c r="BE385" s="205">
        <f>IF(N385="základná",J385,0)</f>
        <v>0</v>
      </c>
      <c r="BF385" s="205">
        <f>IF(N385="znížená",J385,0)</f>
        <v>0</v>
      </c>
      <c r="BG385" s="205">
        <f>IF(N385="zákl. prenesená",J385,0)</f>
        <v>0</v>
      </c>
      <c r="BH385" s="205">
        <f>IF(N385="zníž. prenesená",J385,0)</f>
        <v>0</v>
      </c>
      <c r="BI385" s="205">
        <f>IF(N385="nulová",J385,0)</f>
        <v>0</v>
      </c>
      <c r="BJ385" s="16" t="s">
        <v>155</v>
      </c>
      <c r="BK385" s="206">
        <f>ROUND(I385*H385,3)</f>
        <v>0</v>
      </c>
      <c r="BL385" s="16" t="s">
        <v>235</v>
      </c>
      <c r="BM385" s="204" t="s">
        <v>1277</v>
      </c>
    </row>
    <row r="386" s="12" customFormat="1" ht="22.8" customHeight="1">
      <c r="A386" s="12"/>
      <c r="B386" s="180"/>
      <c r="C386" s="12"/>
      <c r="D386" s="181" t="s">
        <v>73</v>
      </c>
      <c r="E386" s="191" t="s">
        <v>1278</v>
      </c>
      <c r="F386" s="191" t="s">
        <v>1279</v>
      </c>
      <c r="G386" s="12"/>
      <c r="H386" s="12"/>
      <c r="I386" s="183"/>
      <c r="J386" s="192">
        <f>BK386</f>
        <v>0</v>
      </c>
      <c r="K386" s="12"/>
      <c r="L386" s="180"/>
      <c r="M386" s="185"/>
      <c r="N386" s="186"/>
      <c r="O386" s="186"/>
      <c r="P386" s="187">
        <f>SUM(P387:P388)</f>
        <v>0</v>
      </c>
      <c r="Q386" s="186"/>
      <c r="R386" s="187">
        <f>SUM(R387:R388)</f>
        <v>3.8739309599999996</v>
      </c>
      <c r="S386" s="186"/>
      <c r="T386" s="188">
        <f>SUM(T387:T388)</f>
        <v>0</v>
      </c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R386" s="181" t="s">
        <v>155</v>
      </c>
      <c r="AT386" s="189" t="s">
        <v>73</v>
      </c>
      <c r="AU386" s="189" t="s">
        <v>82</v>
      </c>
      <c r="AY386" s="181" t="s">
        <v>177</v>
      </c>
      <c r="BK386" s="190">
        <f>SUM(BK387:BK388)</f>
        <v>0</v>
      </c>
    </row>
    <row r="387" s="2" customFormat="1" ht="37.8" customHeight="1">
      <c r="A387" s="35"/>
      <c r="B387" s="157"/>
      <c r="C387" s="193" t="s">
        <v>1280</v>
      </c>
      <c r="D387" s="193" t="s">
        <v>180</v>
      </c>
      <c r="E387" s="194" t="s">
        <v>1281</v>
      </c>
      <c r="F387" s="195" t="s">
        <v>1282</v>
      </c>
      <c r="G387" s="196" t="s">
        <v>183</v>
      </c>
      <c r="H387" s="197">
        <v>2396.2080000000001</v>
      </c>
      <c r="I387" s="198"/>
      <c r="J387" s="197">
        <f>ROUND(I387*H387,3)</f>
        <v>0</v>
      </c>
      <c r="K387" s="199"/>
      <c r="L387" s="36"/>
      <c r="M387" s="200" t="s">
        <v>1</v>
      </c>
      <c r="N387" s="201" t="s">
        <v>40</v>
      </c>
      <c r="O387" s="79"/>
      <c r="P387" s="202">
        <f>O387*H387</f>
        <v>0</v>
      </c>
      <c r="Q387" s="202">
        <v>2.0000000000000002E-05</v>
      </c>
      <c r="R387" s="202">
        <f>Q387*H387</f>
        <v>0.047924160000000007</v>
      </c>
      <c r="S387" s="202">
        <v>0</v>
      </c>
      <c r="T387" s="203">
        <f>S387*H387</f>
        <v>0</v>
      </c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R387" s="204" t="s">
        <v>235</v>
      </c>
      <c r="AT387" s="204" t="s">
        <v>180</v>
      </c>
      <c r="AU387" s="204" t="s">
        <v>155</v>
      </c>
      <c r="AY387" s="16" t="s">
        <v>177</v>
      </c>
      <c r="BE387" s="205">
        <f>IF(N387="základná",J387,0)</f>
        <v>0</v>
      </c>
      <c r="BF387" s="205">
        <f>IF(N387="znížená",J387,0)</f>
        <v>0</v>
      </c>
      <c r="BG387" s="205">
        <f>IF(N387="zákl. prenesená",J387,0)</f>
        <v>0</v>
      </c>
      <c r="BH387" s="205">
        <f>IF(N387="zníž. prenesená",J387,0)</f>
        <v>0</v>
      </c>
      <c r="BI387" s="205">
        <f>IF(N387="nulová",J387,0)</f>
        <v>0</v>
      </c>
      <c r="BJ387" s="16" t="s">
        <v>155</v>
      </c>
      <c r="BK387" s="206">
        <f>ROUND(I387*H387,3)</f>
        <v>0</v>
      </c>
      <c r="BL387" s="16" t="s">
        <v>235</v>
      </c>
      <c r="BM387" s="204" t="s">
        <v>1283</v>
      </c>
    </row>
    <row r="388" s="2" customFormat="1" ht="16.5" customHeight="1">
      <c r="A388" s="35"/>
      <c r="B388" s="157"/>
      <c r="C388" s="193" t="s">
        <v>1284</v>
      </c>
      <c r="D388" s="193" t="s">
        <v>180</v>
      </c>
      <c r="E388" s="194" t="s">
        <v>1285</v>
      </c>
      <c r="F388" s="195" t="s">
        <v>1286</v>
      </c>
      <c r="G388" s="196" t="s">
        <v>183</v>
      </c>
      <c r="H388" s="197">
        <v>3643.8159999999998</v>
      </c>
      <c r="I388" s="198"/>
      <c r="J388" s="197">
        <f>ROUND(I388*H388,3)</f>
        <v>0</v>
      </c>
      <c r="K388" s="199"/>
      <c r="L388" s="36"/>
      <c r="M388" s="200" t="s">
        <v>1</v>
      </c>
      <c r="N388" s="201" t="s">
        <v>40</v>
      </c>
      <c r="O388" s="79"/>
      <c r="P388" s="202">
        <f>O388*H388</f>
        <v>0</v>
      </c>
      <c r="Q388" s="202">
        <v>0.0010499999999999999</v>
      </c>
      <c r="R388" s="202">
        <f>Q388*H388</f>
        <v>3.8260067999999996</v>
      </c>
      <c r="S388" s="202">
        <v>0</v>
      </c>
      <c r="T388" s="203">
        <f>S388*H388</f>
        <v>0</v>
      </c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R388" s="204" t="s">
        <v>235</v>
      </c>
      <c r="AT388" s="204" t="s">
        <v>180</v>
      </c>
      <c r="AU388" s="204" t="s">
        <v>155</v>
      </c>
      <c r="AY388" s="16" t="s">
        <v>177</v>
      </c>
      <c r="BE388" s="205">
        <f>IF(N388="základná",J388,0)</f>
        <v>0</v>
      </c>
      <c r="BF388" s="205">
        <f>IF(N388="znížená",J388,0)</f>
        <v>0</v>
      </c>
      <c r="BG388" s="205">
        <f>IF(N388="zákl. prenesená",J388,0)</f>
        <v>0</v>
      </c>
      <c r="BH388" s="205">
        <f>IF(N388="zníž. prenesená",J388,0)</f>
        <v>0</v>
      </c>
      <c r="BI388" s="205">
        <f>IF(N388="nulová",J388,0)</f>
        <v>0</v>
      </c>
      <c r="BJ388" s="16" t="s">
        <v>155</v>
      </c>
      <c r="BK388" s="206">
        <f>ROUND(I388*H388,3)</f>
        <v>0</v>
      </c>
      <c r="BL388" s="16" t="s">
        <v>235</v>
      </c>
      <c r="BM388" s="204" t="s">
        <v>1287</v>
      </c>
    </row>
    <row r="389" s="12" customFormat="1" ht="22.8" customHeight="1">
      <c r="A389" s="12"/>
      <c r="B389" s="180"/>
      <c r="C389" s="12"/>
      <c r="D389" s="181" t="s">
        <v>73</v>
      </c>
      <c r="E389" s="191" t="s">
        <v>1288</v>
      </c>
      <c r="F389" s="191" t="s">
        <v>1289</v>
      </c>
      <c r="G389" s="12"/>
      <c r="H389" s="12"/>
      <c r="I389" s="183"/>
      <c r="J389" s="192">
        <f>BK389</f>
        <v>0</v>
      </c>
      <c r="K389" s="12"/>
      <c r="L389" s="180"/>
      <c r="M389" s="185"/>
      <c r="N389" s="186"/>
      <c r="O389" s="186"/>
      <c r="P389" s="187">
        <f>SUM(P390:P391)</f>
        <v>0</v>
      </c>
      <c r="Q389" s="186"/>
      <c r="R389" s="187">
        <f>SUM(R390:R391)</f>
        <v>2.01411206</v>
      </c>
      <c r="S389" s="186"/>
      <c r="T389" s="188">
        <f>SUM(T390:T391)</f>
        <v>0</v>
      </c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R389" s="181" t="s">
        <v>155</v>
      </c>
      <c r="AT389" s="189" t="s">
        <v>73</v>
      </c>
      <c r="AU389" s="189" t="s">
        <v>82</v>
      </c>
      <c r="AY389" s="181" t="s">
        <v>177</v>
      </c>
      <c r="BK389" s="190">
        <f>SUM(BK390:BK391)</f>
        <v>0</v>
      </c>
    </row>
    <row r="390" s="2" customFormat="1" ht="24.15" customHeight="1">
      <c r="A390" s="35"/>
      <c r="B390" s="157"/>
      <c r="C390" s="193" t="s">
        <v>1290</v>
      </c>
      <c r="D390" s="193" t="s">
        <v>180</v>
      </c>
      <c r="E390" s="194" t="s">
        <v>1291</v>
      </c>
      <c r="F390" s="195" t="s">
        <v>1292</v>
      </c>
      <c r="G390" s="196" t="s">
        <v>183</v>
      </c>
      <c r="H390" s="197">
        <v>3472.607</v>
      </c>
      <c r="I390" s="198"/>
      <c r="J390" s="197">
        <f>ROUND(I390*H390,3)</f>
        <v>0</v>
      </c>
      <c r="K390" s="199"/>
      <c r="L390" s="36"/>
      <c r="M390" s="200" t="s">
        <v>1</v>
      </c>
      <c r="N390" s="201" t="s">
        <v>40</v>
      </c>
      <c r="O390" s="79"/>
      <c r="P390" s="202">
        <f>O390*H390</f>
        <v>0</v>
      </c>
      <c r="Q390" s="202">
        <v>0.00010000000000000001</v>
      </c>
      <c r="R390" s="202">
        <f>Q390*H390</f>
        <v>0.34726070000000003</v>
      </c>
      <c r="S390" s="202">
        <v>0</v>
      </c>
      <c r="T390" s="203">
        <f>S390*H390</f>
        <v>0</v>
      </c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R390" s="204" t="s">
        <v>235</v>
      </c>
      <c r="AT390" s="204" t="s">
        <v>180</v>
      </c>
      <c r="AU390" s="204" t="s">
        <v>155</v>
      </c>
      <c r="AY390" s="16" t="s">
        <v>177</v>
      </c>
      <c r="BE390" s="205">
        <f>IF(N390="základná",J390,0)</f>
        <v>0</v>
      </c>
      <c r="BF390" s="205">
        <f>IF(N390="znížená",J390,0)</f>
        <v>0</v>
      </c>
      <c r="BG390" s="205">
        <f>IF(N390="zákl. prenesená",J390,0)</f>
        <v>0</v>
      </c>
      <c r="BH390" s="205">
        <f>IF(N390="zníž. prenesená",J390,0)</f>
        <v>0</v>
      </c>
      <c r="BI390" s="205">
        <f>IF(N390="nulová",J390,0)</f>
        <v>0</v>
      </c>
      <c r="BJ390" s="16" t="s">
        <v>155</v>
      </c>
      <c r="BK390" s="206">
        <f>ROUND(I390*H390,3)</f>
        <v>0</v>
      </c>
      <c r="BL390" s="16" t="s">
        <v>235</v>
      </c>
      <c r="BM390" s="204" t="s">
        <v>1293</v>
      </c>
    </row>
    <row r="391" s="2" customFormat="1" ht="33" customHeight="1">
      <c r="A391" s="35"/>
      <c r="B391" s="157"/>
      <c r="C391" s="193" t="s">
        <v>1294</v>
      </c>
      <c r="D391" s="193" t="s">
        <v>180</v>
      </c>
      <c r="E391" s="194" t="s">
        <v>1295</v>
      </c>
      <c r="F391" s="195" t="s">
        <v>1296</v>
      </c>
      <c r="G391" s="196" t="s">
        <v>183</v>
      </c>
      <c r="H391" s="197">
        <v>3472.607</v>
      </c>
      <c r="I391" s="198"/>
      <c r="J391" s="197">
        <f>ROUND(I391*H391,3)</f>
        <v>0</v>
      </c>
      <c r="K391" s="199"/>
      <c r="L391" s="36"/>
      <c r="M391" s="200" t="s">
        <v>1</v>
      </c>
      <c r="N391" s="201" t="s">
        <v>40</v>
      </c>
      <c r="O391" s="79"/>
      <c r="P391" s="202">
        <f>O391*H391</f>
        <v>0</v>
      </c>
      <c r="Q391" s="202">
        <v>0.00048000000000000001</v>
      </c>
      <c r="R391" s="202">
        <f>Q391*H391</f>
        <v>1.6668513600000001</v>
      </c>
      <c r="S391" s="202">
        <v>0</v>
      </c>
      <c r="T391" s="203">
        <f>S391*H391</f>
        <v>0</v>
      </c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R391" s="204" t="s">
        <v>235</v>
      </c>
      <c r="AT391" s="204" t="s">
        <v>180</v>
      </c>
      <c r="AU391" s="204" t="s">
        <v>155</v>
      </c>
      <c r="AY391" s="16" t="s">
        <v>177</v>
      </c>
      <c r="BE391" s="205">
        <f>IF(N391="základná",J391,0)</f>
        <v>0</v>
      </c>
      <c r="BF391" s="205">
        <f>IF(N391="znížená",J391,0)</f>
        <v>0</v>
      </c>
      <c r="BG391" s="205">
        <f>IF(N391="zákl. prenesená",J391,0)</f>
        <v>0</v>
      </c>
      <c r="BH391" s="205">
        <f>IF(N391="zníž. prenesená",J391,0)</f>
        <v>0</v>
      </c>
      <c r="BI391" s="205">
        <f>IF(N391="nulová",J391,0)</f>
        <v>0</v>
      </c>
      <c r="BJ391" s="16" t="s">
        <v>155</v>
      </c>
      <c r="BK391" s="206">
        <f>ROUND(I391*H391,3)</f>
        <v>0</v>
      </c>
      <c r="BL391" s="16" t="s">
        <v>235</v>
      </c>
      <c r="BM391" s="204" t="s">
        <v>1297</v>
      </c>
    </row>
    <row r="392" s="12" customFormat="1" ht="25.92" customHeight="1">
      <c r="A392" s="12"/>
      <c r="B392" s="180"/>
      <c r="C392" s="12"/>
      <c r="D392" s="181" t="s">
        <v>73</v>
      </c>
      <c r="E392" s="182" t="s">
        <v>154</v>
      </c>
      <c r="F392" s="182" t="s">
        <v>1298</v>
      </c>
      <c r="G392" s="12"/>
      <c r="H392" s="12"/>
      <c r="I392" s="183"/>
      <c r="J392" s="184">
        <f>BK392</f>
        <v>0</v>
      </c>
      <c r="K392" s="12"/>
      <c r="L392" s="180"/>
      <c r="M392" s="185"/>
      <c r="N392" s="186"/>
      <c r="O392" s="186"/>
      <c r="P392" s="187">
        <f>P393+SUM(P394:P398)</f>
        <v>0</v>
      </c>
      <c r="Q392" s="186"/>
      <c r="R392" s="187">
        <f>R393+SUM(R394:R398)</f>
        <v>0</v>
      </c>
      <c r="S392" s="186"/>
      <c r="T392" s="188">
        <f>T393+SUM(T394:T398)</f>
        <v>0</v>
      </c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R392" s="181" t="s">
        <v>197</v>
      </c>
      <c r="AT392" s="189" t="s">
        <v>73</v>
      </c>
      <c r="AU392" s="189" t="s">
        <v>74</v>
      </c>
      <c r="AY392" s="181" t="s">
        <v>177</v>
      </c>
      <c r="BK392" s="190">
        <f>BK393+SUM(BK394:BK398)</f>
        <v>0</v>
      </c>
    </row>
    <row r="393" s="2" customFormat="1" ht="16.5" customHeight="1">
      <c r="A393" s="35"/>
      <c r="B393" s="157"/>
      <c r="C393" s="193" t="s">
        <v>1299</v>
      </c>
      <c r="D393" s="193" t="s">
        <v>180</v>
      </c>
      <c r="E393" s="194" t="s">
        <v>1300</v>
      </c>
      <c r="F393" s="195" t="s">
        <v>1301</v>
      </c>
      <c r="G393" s="196" t="s">
        <v>1302</v>
      </c>
      <c r="H393" s="197">
        <v>1</v>
      </c>
      <c r="I393" s="198"/>
      <c r="J393" s="197">
        <f>ROUND(I393*H393,3)</f>
        <v>0</v>
      </c>
      <c r="K393" s="199"/>
      <c r="L393" s="36"/>
      <c r="M393" s="200" t="s">
        <v>1</v>
      </c>
      <c r="N393" s="201" t="s">
        <v>40</v>
      </c>
      <c r="O393" s="79"/>
      <c r="P393" s="202">
        <f>O393*H393</f>
        <v>0</v>
      </c>
      <c r="Q393" s="202">
        <v>0</v>
      </c>
      <c r="R393" s="202">
        <f>Q393*H393</f>
        <v>0</v>
      </c>
      <c r="S393" s="202">
        <v>0</v>
      </c>
      <c r="T393" s="203">
        <f>S393*H393</f>
        <v>0</v>
      </c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R393" s="204" t="s">
        <v>1303</v>
      </c>
      <c r="AT393" s="204" t="s">
        <v>180</v>
      </c>
      <c r="AU393" s="204" t="s">
        <v>82</v>
      </c>
      <c r="AY393" s="16" t="s">
        <v>177</v>
      </c>
      <c r="BE393" s="205">
        <f>IF(N393="základná",J393,0)</f>
        <v>0</v>
      </c>
      <c r="BF393" s="205">
        <f>IF(N393="znížená",J393,0)</f>
        <v>0</v>
      </c>
      <c r="BG393" s="205">
        <f>IF(N393="zákl. prenesená",J393,0)</f>
        <v>0</v>
      </c>
      <c r="BH393" s="205">
        <f>IF(N393="zníž. prenesená",J393,0)</f>
        <v>0</v>
      </c>
      <c r="BI393" s="205">
        <f>IF(N393="nulová",J393,0)</f>
        <v>0</v>
      </c>
      <c r="BJ393" s="16" t="s">
        <v>155</v>
      </c>
      <c r="BK393" s="206">
        <f>ROUND(I393*H393,3)</f>
        <v>0</v>
      </c>
      <c r="BL393" s="16" t="s">
        <v>1303</v>
      </c>
      <c r="BM393" s="204" t="s">
        <v>1304</v>
      </c>
    </row>
    <row r="394" s="2" customFormat="1" ht="16.5" customHeight="1">
      <c r="A394" s="35"/>
      <c r="B394" s="157"/>
      <c r="C394" s="193" t="s">
        <v>1305</v>
      </c>
      <c r="D394" s="193" t="s">
        <v>180</v>
      </c>
      <c r="E394" s="194" t="s">
        <v>1306</v>
      </c>
      <c r="F394" s="195" t="s">
        <v>1307</v>
      </c>
      <c r="G394" s="196" t="s">
        <v>1302</v>
      </c>
      <c r="H394" s="197">
        <v>3</v>
      </c>
      <c r="I394" s="198"/>
      <c r="J394" s="197">
        <f>ROUND(I394*H394,3)</f>
        <v>0</v>
      </c>
      <c r="K394" s="199"/>
      <c r="L394" s="36"/>
      <c r="M394" s="200" t="s">
        <v>1</v>
      </c>
      <c r="N394" s="201" t="s">
        <v>40</v>
      </c>
      <c r="O394" s="79"/>
      <c r="P394" s="202">
        <f>O394*H394</f>
        <v>0</v>
      </c>
      <c r="Q394" s="202">
        <v>0</v>
      </c>
      <c r="R394" s="202">
        <f>Q394*H394</f>
        <v>0</v>
      </c>
      <c r="S394" s="202">
        <v>0</v>
      </c>
      <c r="T394" s="203">
        <f>S394*H394</f>
        <v>0</v>
      </c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R394" s="204" t="s">
        <v>1303</v>
      </c>
      <c r="AT394" s="204" t="s">
        <v>180</v>
      </c>
      <c r="AU394" s="204" t="s">
        <v>82</v>
      </c>
      <c r="AY394" s="16" t="s">
        <v>177</v>
      </c>
      <c r="BE394" s="205">
        <f>IF(N394="základná",J394,0)</f>
        <v>0</v>
      </c>
      <c r="BF394" s="205">
        <f>IF(N394="znížená",J394,0)</f>
        <v>0</v>
      </c>
      <c r="BG394" s="205">
        <f>IF(N394="zákl. prenesená",J394,0)</f>
        <v>0</v>
      </c>
      <c r="BH394" s="205">
        <f>IF(N394="zníž. prenesená",J394,0)</f>
        <v>0</v>
      </c>
      <c r="BI394" s="205">
        <f>IF(N394="nulová",J394,0)</f>
        <v>0</v>
      </c>
      <c r="BJ394" s="16" t="s">
        <v>155</v>
      </c>
      <c r="BK394" s="206">
        <f>ROUND(I394*H394,3)</f>
        <v>0</v>
      </c>
      <c r="BL394" s="16" t="s">
        <v>1303</v>
      </c>
      <c r="BM394" s="204" t="s">
        <v>1308</v>
      </c>
    </row>
    <row r="395" s="2" customFormat="1" ht="24.15" customHeight="1">
      <c r="A395" s="35"/>
      <c r="B395" s="157"/>
      <c r="C395" s="193" t="s">
        <v>1309</v>
      </c>
      <c r="D395" s="193" t="s">
        <v>180</v>
      </c>
      <c r="E395" s="194" t="s">
        <v>1310</v>
      </c>
      <c r="F395" s="195" t="s">
        <v>1311</v>
      </c>
      <c r="G395" s="196" t="s">
        <v>253</v>
      </c>
      <c r="H395" s="197">
        <v>239</v>
      </c>
      <c r="I395" s="198"/>
      <c r="J395" s="197">
        <f>ROUND(I395*H395,3)</f>
        <v>0</v>
      </c>
      <c r="K395" s="199"/>
      <c r="L395" s="36"/>
      <c r="M395" s="200" t="s">
        <v>1</v>
      </c>
      <c r="N395" s="201" t="s">
        <v>40</v>
      </c>
      <c r="O395" s="79"/>
      <c r="P395" s="202">
        <f>O395*H395</f>
        <v>0</v>
      </c>
      <c r="Q395" s="202">
        <v>0</v>
      </c>
      <c r="R395" s="202">
        <f>Q395*H395</f>
        <v>0</v>
      </c>
      <c r="S395" s="202">
        <v>0</v>
      </c>
      <c r="T395" s="203">
        <f>S395*H395</f>
        <v>0</v>
      </c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R395" s="204" t="s">
        <v>1303</v>
      </c>
      <c r="AT395" s="204" t="s">
        <v>180</v>
      </c>
      <c r="AU395" s="204" t="s">
        <v>82</v>
      </c>
      <c r="AY395" s="16" t="s">
        <v>177</v>
      </c>
      <c r="BE395" s="205">
        <f>IF(N395="základná",J395,0)</f>
        <v>0</v>
      </c>
      <c r="BF395" s="205">
        <f>IF(N395="znížená",J395,0)</f>
        <v>0</v>
      </c>
      <c r="BG395" s="205">
        <f>IF(N395="zákl. prenesená",J395,0)</f>
        <v>0</v>
      </c>
      <c r="BH395" s="205">
        <f>IF(N395="zníž. prenesená",J395,0)</f>
        <v>0</v>
      </c>
      <c r="BI395" s="205">
        <f>IF(N395="nulová",J395,0)</f>
        <v>0</v>
      </c>
      <c r="BJ395" s="16" t="s">
        <v>155</v>
      </c>
      <c r="BK395" s="206">
        <f>ROUND(I395*H395,3)</f>
        <v>0</v>
      </c>
      <c r="BL395" s="16" t="s">
        <v>1303</v>
      </c>
      <c r="BM395" s="204" t="s">
        <v>1312</v>
      </c>
    </row>
    <row r="396" s="2" customFormat="1" ht="24.15" customHeight="1">
      <c r="A396" s="35"/>
      <c r="B396" s="157"/>
      <c r="C396" s="193" t="s">
        <v>1313</v>
      </c>
      <c r="D396" s="193" t="s">
        <v>180</v>
      </c>
      <c r="E396" s="194" t="s">
        <v>1314</v>
      </c>
      <c r="F396" s="195" t="s">
        <v>1315</v>
      </c>
      <c r="G396" s="196" t="s">
        <v>1302</v>
      </c>
      <c r="H396" s="197">
        <v>1</v>
      </c>
      <c r="I396" s="198"/>
      <c r="J396" s="197">
        <f>ROUND(I396*H396,3)</f>
        <v>0</v>
      </c>
      <c r="K396" s="199"/>
      <c r="L396" s="36"/>
      <c r="M396" s="200" t="s">
        <v>1</v>
      </c>
      <c r="N396" s="201" t="s">
        <v>40</v>
      </c>
      <c r="O396" s="79"/>
      <c r="P396" s="202">
        <f>O396*H396</f>
        <v>0</v>
      </c>
      <c r="Q396" s="202">
        <v>0</v>
      </c>
      <c r="R396" s="202">
        <f>Q396*H396</f>
        <v>0</v>
      </c>
      <c r="S396" s="202">
        <v>0</v>
      </c>
      <c r="T396" s="203">
        <f>S396*H396</f>
        <v>0</v>
      </c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R396" s="204" t="s">
        <v>1303</v>
      </c>
      <c r="AT396" s="204" t="s">
        <v>180</v>
      </c>
      <c r="AU396" s="204" t="s">
        <v>82</v>
      </c>
      <c r="AY396" s="16" t="s">
        <v>177</v>
      </c>
      <c r="BE396" s="205">
        <f>IF(N396="základná",J396,0)</f>
        <v>0</v>
      </c>
      <c r="BF396" s="205">
        <f>IF(N396="znížená",J396,0)</f>
        <v>0</v>
      </c>
      <c r="BG396" s="205">
        <f>IF(N396="zákl. prenesená",J396,0)</f>
        <v>0</v>
      </c>
      <c r="BH396" s="205">
        <f>IF(N396="zníž. prenesená",J396,0)</f>
        <v>0</v>
      </c>
      <c r="BI396" s="205">
        <f>IF(N396="nulová",J396,0)</f>
        <v>0</v>
      </c>
      <c r="BJ396" s="16" t="s">
        <v>155</v>
      </c>
      <c r="BK396" s="206">
        <f>ROUND(I396*H396,3)</f>
        <v>0</v>
      </c>
      <c r="BL396" s="16" t="s">
        <v>1303</v>
      </c>
      <c r="BM396" s="204" t="s">
        <v>1316</v>
      </c>
    </row>
    <row r="397" s="2" customFormat="1" ht="24.15" customHeight="1">
      <c r="A397" s="35"/>
      <c r="B397" s="157"/>
      <c r="C397" s="193" t="s">
        <v>1317</v>
      </c>
      <c r="D397" s="193" t="s">
        <v>180</v>
      </c>
      <c r="E397" s="194" t="s">
        <v>1318</v>
      </c>
      <c r="F397" s="195" t="s">
        <v>1319</v>
      </c>
      <c r="G397" s="196" t="s">
        <v>1302</v>
      </c>
      <c r="H397" s="197">
        <v>3</v>
      </c>
      <c r="I397" s="198"/>
      <c r="J397" s="197">
        <f>ROUND(I397*H397,3)</f>
        <v>0</v>
      </c>
      <c r="K397" s="199"/>
      <c r="L397" s="36"/>
      <c r="M397" s="200" t="s">
        <v>1</v>
      </c>
      <c r="N397" s="201" t="s">
        <v>40</v>
      </c>
      <c r="O397" s="79"/>
      <c r="P397" s="202">
        <f>O397*H397</f>
        <v>0</v>
      </c>
      <c r="Q397" s="202">
        <v>0</v>
      </c>
      <c r="R397" s="202">
        <f>Q397*H397</f>
        <v>0</v>
      </c>
      <c r="S397" s="202">
        <v>0</v>
      </c>
      <c r="T397" s="203">
        <f>S397*H397</f>
        <v>0</v>
      </c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R397" s="204" t="s">
        <v>1303</v>
      </c>
      <c r="AT397" s="204" t="s">
        <v>180</v>
      </c>
      <c r="AU397" s="204" t="s">
        <v>82</v>
      </c>
      <c r="AY397" s="16" t="s">
        <v>177</v>
      </c>
      <c r="BE397" s="205">
        <f>IF(N397="základná",J397,0)</f>
        <v>0</v>
      </c>
      <c r="BF397" s="205">
        <f>IF(N397="znížená",J397,0)</f>
        <v>0</v>
      </c>
      <c r="BG397" s="205">
        <f>IF(N397="zákl. prenesená",J397,0)</f>
        <v>0</v>
      </c>
      <c r="BH397" s="205">
        <f>IF(N397="zníž. prenesená",J397,0)</f>
        <v>0</v>
      </c>
      <c r="BI397" s="205">
        <f>IF(N397="nulová",J397,0)</f>
        <v>0</v>
      </c>
      <c r="BJ397" s="16" t="s">
        <v>155</v>
      </c>
      <c r="BK397" s="206">
        <f>ROUND(I397*H397,3)</f>
        <v>0</v>
      </c>
      <c r="BL397" s="16" t="s">
        <v>1303</v>
      </c>
      <c r="BM397" s="204" t="s">
        <v>1320</v>
      </c>
    </row>
    <row r="398" s="12" customFormat="1" ht="22.8" customHeight="1">
      <c r="A398" s="12"/>
      <c r="B398" s="180"/>
      <c r="C398" s="12"/>
      <c r="D398" s="181" t="s">
        <v>73</v>
      </c>
      <c r="E398" s="191" t="s">
        <v>1321</v>
      </c>
      <c r="F398" s="191" t="s">
        <v>1322</v>
      </c>
      <c r="G398" s="12"/>
      <c r="H398" s="12"/>
      <c r="I398" s="183"/>
      <c r="J398" s="192">
        <f>BK398</f>
        <v>0</v>
      </c>
      <c r="K398" s="12"/>
      <c r="L398" s="180"/>
      <c r="M398" s="185"/>
      <c r="N398" s="186"/>
      <c r="O398" s="186"/>
      <c r="P398" s="187">
        <f>SUM(P399:P406)</f>
        <v>0</v>
      </c>
      <c r="Q398" s="186"/>
      <c r="R398" s="187">
        <f>SUM(R399:R406)</f>
        <v>0</v>
      </c>
      <c r="S398" s="186"/>
      <c r="T398" s="188">
        <f>SUM(T399:T406)</f>
        <v>0</v>
      </c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R398" s="181" t="s">
        <v>184</v>
      </c>
      <c r="AT398" s="189" t="s">
        <v>73</v>
      </c>
      <c r="AU398" s="189" t="s">
        <v>82</v>
      </c>
      <c r="AY398" s="181" t="s">
        <v>177</v>
      </c>
      <c r="BK398" s="190">
        <f>SUM(BK399:BK406)</f>
        <v>0</v>
      </c>
    </row>
    <row r="399" s="2" customFormat="1" ht="16.5" customHeight="1">
      <c r="A399" s="35"/>
      <c r="B399" s="157"/>
      <c r="C399" s="193" t="s">
        <v>1323</v>
      </c>
      <c r="D399" s="193" t="s">
        <v>180</v>
      </c>
      <c r="E399" s="194" t="s">
        <v>1324</v>
      </c>
      <c r="F399" s="195" t="s">
        <v>1</v>
      </c>
      <c r="G399" s="196" t="s">
        <v>1302</v>
      </c>
      <c r="H399" s="197">
        <v>0</v>
      </c>
      <c r="I399" s="198"/>
      <c r="J399" s="197">
        <f>ROUND(I399*H399,3)</f>
        <v>0</v>
      </c>
      <c r="K399" s="199"/>
      <c r="L399" s="36"/>
      <c r="M399" s="200" t="s">
        <v>1</v>
      </c>
      <c r="N399" s="201" t="s">
        <v>40</v>
      </c>
      <c r="O399" s="79"/>
      <c r="P399" s="202">
        <f>O399*H399</f>
        <v>0</v>
      </c>
      <c r="Q399" s="202">
        <v>0</v>
      </c>
      <c r="R399" s="202">
        <f>Q399*H399</f>
        <v>0</v>
      </c>
      <c r="S399" s="202">
        <v>0</v>
      </c>
      <c r="T399" s="203">
        <f>S399*H399</f>
        <v>0</v>
      </c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R399" s="204" t="s">
        <v>1303</v>
      </c>
      <c r="AT399" s="204" t="s">
        <v>180</v>
      </c>
      <c r="AU399" s="204" t="s">
        <v>155</v>
      </c>
      <c r="AY399" s="16" t="s">
        <v>177</v>
      </c>
      <c r="BE399" s="205">
        <f>IF(N399="základná",J399,0)</f>
        <v>0</v>
      </c>
      <c r="BF399" s="205">
        <f>IF(N399="znížená",J399,0)</f>
        <v>0</v>
      </c>
      <c r="BG399" s="205">
        <f>IF(N399="zákl. prenesená",J399,0)</f>
        <v>0</v>
      </c>
      <c r="BH399" s="205">
        <f>IF(N399="zníž. prenesená",J399,0)</f>
        <v>0</v>
      </c>
      <c r="BI399" s="205">
        <f>IF(N399="nulová",J399,0)</f>
        <v>0</v>
      </c>
      <c r="BJ399" s="16" t="s">
        <v>155</v>
      </c>
      <c r="BK399" s="206">
        <f>ROUND(I399*H399,3)</f>
        <v>0</v>
      </c>
      <c r="BL399" s="16" t="s">
        <v>1303</v>
      </c>
      <c r="BM399" s="204" t="s">
        <v>1325</v>
      </c>
    </row>
    <row r="400" s="2" customFormat="1" ht="16.5" customHeight="1">
      <c r="A400" s="35"/>
      <c r="B400" s="157"/>
      <c r="C400" s="193" t="s">
        <v>1326</v>
      </c>
      <c r="D400" s="193" t="s">
        <v>180</v>
      </c>
      <c r="E400" s="194" t="s">
        <v>1324</v>
      </c>
      <c r="F400" s="195" t="s">
        <v>1</v>
      </c>
      <c r="G400" s="196" t="s">
        <v>1302</v>
      </c>
      <c r="H400" s="197">
        <v>0</v>
      </c>
      <c r="I400" s="198"/>
      <c r="J400" s="197">
        <f>ROUND(I400*H400,3)</f>
        <v>0</v>
      </c>
      <c r="K400" s="199"/>
      <c r="L400" s="36"/>
      <c r="M400" s="200" t="s">
        <v>1</v>
      </c>
      <c r="N400" s="201" t="s">
        <v>40</v>
      </c>
      <c r="O400" s="79"/>
      <c r="P400" s="202">
        <f>O400*H400</f>
        <v>0</v>
      </c>
      <c r="Q400" s="202">
        <v>0</v>
      </c>
      <c r="R400" s="202">
        <f>Q400*H400</f>
        <v>0</v>
      </c>
      <c r="S400" s="202">
        <v>0</v>
      </c>
      <c r="T400" s="203">
        <f>S400*H400</f>
        <v>0</v>
      </c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R400" s="204" t="s">
        <v>1303</v>
      </c>
      <c r="AT400" s="204" t="s">
        <v>180</v>
      </c>
      <c r="AU400" s="204" t="s">
        <v>155</v>
      </c>
      <c r="AY400" s="16" t="s">
        <v>177</v>
      </c>
      <c r="BE400" s="205">
        <f>IF(N400="základná",J400,0)</f>
        <v>0</v>
      </c>
      <c r="BF400" s="205">
        <f>IF(N400="znížená",J400,0)</f>
        <v>0</v>
      </c>
      <c r="BG400" s="205">
        <f>IF(N400="zákl. prenesená",J400,0)</f>
        <v>0</v>
      </c>
      <c r="BH400" s="205">
        <f>IF(N400="zníž. prenesená",J400,0)</f>
        <v>0</v>
      </c>
      <c r="BI400" s="205">
        <f>IF(N400="nulová",J400,0)</f>
        <v>0</v>
      </c>
      <c r="BJ400" s="16" t="s">
        <v>155</v>
      </c>
      <c r="BK400" s="206">
        <f>ROUND(I400*H400,3)</f>
        <v>0</v>
      </c>
      <c r="BL400" s="16" t="s">
        <v>1303</v>
      </c>
      <c r="BM400" s="204" t="s">
        <v>1327</v>
      </c>
    </row>
    <row r="401" s="2" customFormat="1" ht="16.5" customHeight="1">
      <c r="A401" s="35"/>
      <c r="B401" s="157"/>
      <c r="C401" s="193" t="s">
        <v>1328</v>
      </c>
      <c r="D401" s="193" t="s">
        <v>180</v>
      </c>
      <c r="E401" s="194" t="s">
        <v>1324</v>
      </c>
      <c r="F401" s="195" t="s">
        <v>1</v>
      </c>
      <c r="G401" s="196" t="s">
        <v>1302</v>
      </c>
      <c r="H401" s="197">
        <v>0</v>
      </c>
      <c r="I401" s="198"/>
      <c r="J401" s="197">
        <f>ROUND(I401*H401,3)</f>
        <v>0</v>
      </c>
      <c r="K401" s="199"/>
      <c r="L401" s="36"/>
      <c r="M401" s="200" t="s">
        <v>1</v>
      </c>
      <c r="N401" s="201" t="s">
        <v>40</v>
      </c>
      <c r="O401" s="79"/>
      <c r="P401" s="202">
        <f>O401*H401</f>
        <v>0</v>
      </c>
      <c r="Q401" s="202">
        <v>0</v>
      </c>
      <c r="R401" s="202">
        <f>Q401*H401</f>
        <v>0</v>
      </c>
      <c r="S401" s="202">
        <v>0</v>
      </c>
      <c r="T401" s="203">
        <f>S401*H401</f>
        <v>0</v>
      </c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R401" s="204" t="s">
        <v>1303</v>
      </c>
      <c r="AT401" s="204" t="s">
        <v>180</v>
      </c>
      <c r="AU401" s="204" t="s">
        <v>155</v>
      </c>
      <c r="AY401" s="16" t="s">
        <v>177</v>
      </c>
      <c r="BE401" s="205">
        <f>IF(N401="základná",J401,0)</f>
        <v>0</v>
      </c>
      <c r="BF401" s="205">
        <f>IF(N401="znížená",J401,0)</f>
        <v>0</v>
      </c>
      <c r="BG401" s="205">
        <f>IF(N401="zákl. prenesená",J401,0)</f>
        <v>0</v>
      </c>
      <c r="BH401" s="205">
        <f>IF(N401="zníž. prenesená",J401,0)</f>
        <v>0</v>
      </c>
      <c r="BI401" s="205">
        <f>IF(N401="nulová",J401,0)</f>
        <v>0</v>
      </c>
      <c r="BJ401" s="16" t="s">
        <v>155</v>
      </c>
      <c r="BK401" s="206">
        <f>ROUND(I401*H401,3)</f>
        <v>0</v>
      </c>
      <c r="BL401" s="16" t="s">
        <v>1303</v>
      </c>
      <c r="BM401" s="204" t="s">
        <v>1329</v>
      </c>
    </row>
    <row r="402" s="2" customFormat="1" ht="16.5" customHeight="1">
      <c r="A402" s="35"/>
      <c r="B402" s="157"/>
      <c r="C402" s="193" t="s">
        <v>1330</v>
      </c>
      <c r="D402" s="193" t="s">
        <v>180</v>
      </c>
      <c r="E402" s="194" t="s">
        <v>1324</v>
      </c>
      <c r="F402" s="195" t="s">
        <v>1</v>
      </c>
      <c r="G402" s="196" t="s">
        <v>1302</v>
      </c>
      <c r="H402" s="197">
        <v>0</v>
      </c>
      <c r="I402" s="198"/>
      <c r="J402" s="197">
        <f>ROUND(I402*H402,3)</f>
        <v>0</v>
      </c>
      <c r="K402" s="199"/>
      <c r="L402" s="36"/>
      <c r="M402" s="200" t="s">
        <v>1</v>
      </c>
      <c r="N402" s="201" t="s">
        <v>40</v>
      </c>
      <c r="O402" s="79"/>
      <c r="P402" s="202">
        <f>O402*H402</f>
        <v>0</v>
      </c>
      <c r="Q402" s="202">
        <v>0</v>
      </c>
      <c r="R402" s="202">
        <f>Q402*H402</f>
        <v>0</v>
      </c>
      <c r="S402" s="202">
        <v>0</v>
      </c>
      <c r="T402" s="203">
        <f>S402*H402</f>
        <v>0</v>
      </c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R402" s="204" t="s">
        <v>1303</v>
      </c>
      <c r="AT402" s="204" t="s">
        <v>180</v>
      </c>
      <c r="AU402" s="204" t="s">
        <v>155</v>
      </c>
      <c r="AY402" s="16" t="s">
        <v>177</v>
      </c>
      <c r="BE402" s="205">
        <f>IF(N402="základná",J402,0)</f>
        <v>0</v>
      </c>
      <c r="BF402" s="205">
        <f>IF(N402="znížená",J402,0)</f>
        <v>0</v>
      </c>
      <c r="BG402" s="205">
        <f>IF(N402="zákl. prenesená",J402,0)</f>
        <v>0</v>
      </c>
      <c r="BH402" s="205">
        <f>IF(N402="zníž. prenesená",J402,0)</f>
        <v>0</v>
      </c>
      <c r="BI402" s="205">
        <f>IF(N402="nulová",J402,0)</f>
        <v>0</v>
      </c>
      <c r="BJ402" s="16" t="s">
        <v>155</v>
      </c>
      <c r="BK402" s="206">
        <f>ROUND(I402*H402,3)</f>
        <v>0</v>
      </c>
      <c r="BL402" s="16" t="s">
        <v>1303</v>
      </c>
      <c r="BM402" s="204" t="s">
        <v>1331</v>
      </c>
    </row>
    <row r="403" s="2" customFormat="1" ht="16.5" customHeight="1">
      <c r="A403" s="35"/>
      <c r="B403" s="157"/>
      <c r="C403" s="193" t="s">
        <v>1332</v>
      </c>
      <c r="D403" s="193" t="s">
        <v>180</v>
      </c>
      <c r="E403" s="194" t="s">
        <v>1333</v>
      </c>
      <c r="F403" s="195" t="s">
        <v>1</v>
      </c>
      <c r="G403" s="196" t="s">
        <v>1302</v>
      </c>
      <c r="H403" s="197">
        <v>0</v>
      </c>
      <c r="I403" s="198"/>
      <c r="J403" s="197">
        <f>ROUND(I403*H403,3)</f>
        <v>0</v>
      </c>
      <c r="K403" s="199"/>
      <c r="L403" s="36"/>
      <c r="M403" s="200" t="s">
        <v>1</v>
      </c>
      <c r="N403" s="201" t="s">
        <v>40</v>
      </c>
      <c r="O403" s="79"/>
      <c r="P403" s="202">
        <f>O403*H403</f>
        <v>0</v>
      </c>
      <c r="Q403" s="202">
        <v>0</v>
      </c>
      <c r="R403" s="202">
        <f>Q403*H403</f>
        <v>0</v>
      </c>
      <c r="S403" s="202">
        <v>0</v>
      </c>
      <c r="T403" s="203">
        <f>S403*H403</f>
        <v>0</v>
      </c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R403" s="204" t="s">
        <v>1303</v>
      </c>
      <c r="AT403" s="204" t="s">
        <v>180</v>
      </c>
      <c r="AU403" s="204" t="s">
        <v>155</v>
      </c>
      <c r="AY403" s="16" t="s">
        <v>177</v>
      </c>
      <c r="BE403" s="205">
        <f>IF(N403="základná",J403,0)</f>
        <v>0</v>
      </c>
      <c r="BF403" s="205">
        <f>IF(N403="znížená",J403,0)</f>
        <v>0</v>
      </c>
      <c r="BG403" s="205">
        <f>IF(N403="zákl. prenesená",J403,0)</f>
        <v>0</v>
      </c>
      <c r="BH403" s="205">
        <f>IF(N403="zníž. prenesená",J403,0)</f>
        <v>0</v>
      </c>
      <c r="BI403" s="205">
        <f>IF(N403="nulová",J403,0)</f>
        <v>0</v>
      </c>
      <c r="BJ403" s="16" t="s">
        <v>155</v>
      </c>
      <c r="BK403" s="206">
        <f>ROUND(I403*H403,3)</f>
        <v>0</v>
      </c>
      <c r="BL403" s="16" t="s">
        <v>1303</v>
      </c>
      <c r="BM403" s="204" t="s">
        <v>1334</v>
      </c>
    </row>
    <row r="404" s="2" customFormat="1" ht="16.5" customHeight="1">
      <c r="A404" s="35"/>
      <c r="B404" s="157"/>
      <c r="C404" s="193" t="s">
        <v>1335</v>
      </c>
      <c r="D404" s="193" t="s">
        <v>180</v>
      </c>
      <c r="E404" s="194" t="s">
        <v>1333</v>
      </c>
      <c r="F404" s="195" t="s">
        <v>1</v>
      </c>
      <c r="G404" s="196" t="s">
        <v>1302</v>
      </c>
      <c r="H404" s="197">
        <v>0</v>
      </c>
      <c r="I404" s="198"/>
      <c r="J404" s="197">
        <f>ROUND(I404*H404,3)</f>
        <v>0</v>
      </c>
      <c r="K404" s="199"/>
      <c r="L404" s="36"/>
      <c r="M404" s="200" t="s">
        <v>1</v>
      </c>
      <c r="N404" s="201" t="s">
        <v>40</v>
      </c>
      <c r="O404" s="79"/>
      <c r="P404" s="202">
        <f>O404*H404</f>
        <v>0</v>
      </c>
      <c r="Q404" s="202">
        <v>0</v>
      </c>
      <c r="R404" s="202">
        <f>Q404*H404</f>
        <v>0</v>
      </c>
      <c r="S404" s="202">
        <v>0</v>
      </c>
      <c r="T404" s="203">
        <f>S404*H404</f>
        <v>0</v>
      </c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R404" s="204" t="s">
        <v>1303</v>
      </c>
      <c r="AT404" s="204" t="s">
        <v>180</v>
      </c>
      <c r="AU404" s="204" t="s">
        <v>155</v>
      </c>
      <c r="AY404" s="16" t="s">
        <v>177</v>
      </c>
      <c r="BE404" s="205">
        <f>IF(N404="základná",J404,0)</f>
        <v>0</v>
      </c>
      <c r="BF404" s="205">
        <f>IF(N404="znížená",J404,0)</f>
        <v>0</v>
      </c>
      <c r="BG404" s="205">
        <f>IF(N404="zákl. prenesená",J404,0)</f>
        <v>0</v>
      </c>
      <c r="BH404" s="205">
        <f>IF(N404="zníž. prenesená",J404,0)</f>
        <v>0</v>
      </c>
      <c r="BI404" s="205">
        <f>IF(N404="nulová",J404,0)</f>
        <v>0</v>
      </c>
      <c r="BJ404" s="16" t="s">
        <v>155</v>
      </c>
      <c r="BK404" s="206">
        <f>ROUND(I404*H404,3)</f>
        <v>0</v>
      </c>
      <c r="BL404" s="16" t="s">
        <v>1303</v>
      </c>
      <c r="BM404" s="204" t="s">
        <v>1336</v>
      </c>
    </row>
    <row r="405" s="2" customFormat="1" ht="16.5" customHeight="1">
      <c r="A405" s="35"/>
      <c r="B405" s="157"/>
      <c r="C405" s="193" t="s">
        <v>1337</v>
      </c>
      <c r="D405" s="193" t="s">
        <v>180</v>
      </c>
      <c r="E405" s="194" t="s">
        <v>1333</v>
      </c>
      <c r="F405" s="195" t="s">
        <v>1</v>
      </c>
      <c r="G405" s="196" t="s">
        <v>1302</v>
      </c>
      <c r="H405" s="197">
        <v>0</v>
      </c>
      <c r="I405" s="198"/>
      <c r="J405" s="197">
        <f>ROUND(I405*H405,3)</f>
        <v>0</v>
      </c>
      <c r="K405" s="199"/>
      <c r="L405" s="36"/>
      <c r="M405" s="200" t="s">
        <v>1</v>
      </c>
      <c r="N405" s="201" t="s">
        <v>40</v>
      </c>
      <c r="O405" s="79"/>
      <c r="P405" s="202">
        <f>O405*H405</f>
        <v>0</v>
      </c>
      <c r="Q405" s="202">
        <v>0</v>
      </c>
      <c r="R405" s="202">
        <f>Q405*H405</f>
        <v>0</v>
      </c>
      <c r="S405" s="202">
        <v>0</v>
      </c>
      <c r="T405" s="203">
        <f>S405*H405</f>
        <v>0</v>
      </c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R405" s="204" t="s">
        <v>1303</v>
      </c>
      <c r="AT405" s="204" t="s">
        <v>180</v>
      </c>
      <c r="AU405" s="204" t="s">
        <v>155</v>
      </c>
      <c r="AY405" s="16" t="s">
        <v>177</v>
      </c>
      <c r="BE405" s="205">
        <f>IF(N405="základná",J405,0)</f>
        <v>0</v>
      </c>
      <c r="BF405" s="205">
        <f>IF(N405="znížená",J405,0)</f>
        <v>0</v>
      </c>
      <c r="BG405" s="205">
        <f>IF(N405="zákl. prenesená",J405,0)</f>
        <v>0</v>
      </c>
      <c r="BH405" s="205">
        <f>IF(N405="zníž. prenesená",J405,0)</f>
        <v>0</v>
      </c>
      <c r="BI405" s="205">
        <f>IF(N405="nulová",J405,0)</f>
        <v>0</v>
      </c>
      <c r="BJ405" s="16" t="s">
        <v>155</v>
      </c>
      <c r="BK405" s="206">
        <f>ROUND(I405*H405,3)</f>
        <v>0</v>
      </c>
      <c r="BL405" s="16" t="s">
        <v>1303</v>
      </c>
      <c r="BM405" s="204" t="s">
        <v>1338</v>
      </c>
    </row>
    <row r="406" s="2" customFormat="1" ht="16.5" customHeight="1">
      <c r="A406" s="35"/>
      <c r="B406" s="157"/>
      <c r="C406" s="193" t="s">
        <v>1339</v>
      </c>
      <c r="D406" s="193" t="s">
        <v>180</v>
      </c>
      <c r="E406" s="194" t="s">
        <v>1333</v>
      </c>
      <c r="F406" s="195" t="s">
        <v>1</v>
      </c>
      <c r="G406" s="196" t="s">
        <v>1302</v>
      </c>
      <c r="H406" s="197">
        <v>0</v>
      </c>
      <c r="I406" s="198"/>
      <c r="J406" s="197">
        <f>ROUND(I406*H406,3)</f>
        <v>0</v>
      </c>
      <c r="K406" s="199"/>
      <c r="L406" s="36"/>
      <c r="M406" s="207" t="s">
        <v>1</v>
      </c>
      <c r="N406" s="208" t="s">
        <v>40</v>
      </c>
      <c r="O406" s="209"/>
      <c r="P406" s="210">
        <f>O406*H406</f>
        <v>0</v>
      </c>
      <c r="Q406" s="210">
        <v>0</v>
      </c>
      <c r="R406" s="210">
        <f>Q406*H406</f>
        <v>0</v>
      </c>
      <c r="S406" s="210">
        <v>0</v>
      </c>
      <c r="T406" s="211">
        <f>S406*H406</f>
        <v>0</v>
      </c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R406" s="204" t="s">
        <v>1303</v>
      </c>
      <c r="AT406" s="204" t="s">
        <v>180</v>
      </c>
      <c r="AU406" s="204" t="s">
        <v>155</v>
      </c>
      <c r="AY406" s="16" t="s">
        <v>177</v>
      </c>
      <c r="BE406" s="205">
        <f>IF(N406="základná",J406,0)</f>
        <v>0</v>
      </c>
      <c r="BF406" s="205">
        <f>IF(N406="znížená",J406,0)</f>
        <v>0</v>
      </c>
      <c r="BG406" s="205">
        <f>IF(N406="zákl. prenesená",J406,0)</f>
        <v>0</v>
      </c>
      <c r="BH406" s="205">
        <f>IF(N406="zníž. prenesená",J406,0)</f>
        <v>0</v>
      </c>
      <c r="BI406" s="205">
        <f>IF(N406="nulová",J406,0)</f>
        <v>0</v>
      </c>
      <c r="BJ406" s="16" t="s">
        <v>155</v>
      </c>
      <c r="BK406" s="206">
        <f>ROUND(I406*H406,3)</f>
        <v>0</v>
      </c>
      <c r="BL406" s="16" t="s">
        <v>1303</v>
      </c>
      <c r="BM406" s="204" t="s">
        <v>1340</v>
      </c>
    </row>
    <row r="407" s="2" customFormat="1" ht="6.96" customHeight="1">
      <c r="A407" s="35"/>
      <c r="B407" s="62"/>
      <c r="C407" s="63"/>
      <c r="D407" s="63"/>
      <c r="E407" s="63"/>
      <c r="F407" s="63"/>
      <c r="G407" s="63"/>
      <c r="H407" s="63"/>
      <c r="I407" s="63"/>
      <c r="J407" s="63"/>
      <c r="K407" s="63"/>
      <c r="L407" s="36"/>
      <c r="M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</row>
  </sheetData>
  <autoFilter ref="C151:K406"/>
  <mergeCells count="14">
    <mergeCell ref="E7:H7"/>
    <mergeCell ref="E9:H9"/>
    <mergeCell ref="E18:H18"/>
    <mergeCell ref="E27:H27"/>
    <mergeCell ref="E85:H85"/>
    <mergeCell ref="E87:H87"/>
    <mergeCell ref="D126:F126"/>
    <mergeCell ref="D127:F127"/>
    <mergeCell ref="D128:F128"/>
    <mergeCell ref="D129:F129"/>
    <mergeCell ref="D130:F130"/>
    <mergeCell ref="E142:H142"/>
    <mergeCell ref="E144:H14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5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89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="1" customFormat="1" ht="24.96" customHeight="1">
      <c r="B4" s="19"/>
      <c r="D4" s="20" t="s">
        <v>126</v>
      </c>
      <c r="L4" s="19"/>
      <c r="M4" s="122" t="s">
        <v>9</v>
      </c>
      <c r="AT4" s="16" t="s">
        <v>3</v>
      </c>
    </row>
    <row r="5" s="1" customFormat="1" ht="6.96" customHeight="1">
      <c r="B5" s="19"/>
      <c r="L5" s="19"/>
    </row>
    <row r="6" s="1" customFormat="1" ht="12" customHeight="1">
      <c r="B6" s="19"/>
      <c r="D6" s="29" t="s">
        <v>14</v>
      </c>
      <c r="L6" s="19"/>
    </row>
    <row r="7" s="1" customFormat="1" ht="16.5" customHeight="1">
      <c r="B7" s="19"/>
      <c r="E7" s="123" t="str">
        <f>'Rekapitulácia stavby'!K6</f>
        <v xml:space="preserve">Športová hala Angels Aréna  Rekonštrukcia a Modernizácia</v>
      </c>
      <c r="F7" s="29"/>
      <c r="G7" s="29"/>
      <c r="H7" s="29"/>
      <c r="L7" s="19"/>
    </row>
    <row r="8" s="2" customFormat="1" ht="12" customHeight="1">
      <c r="A8" s="35"/>
      <c r="B8" s="36"/>
      <c r="C8" s="35"/>
      <c r="D8" s="29" t="s">
        <v>127</v>
      </c>
      <c r="E8" s="35"/>
      <c r="F8" s="35"/>
      <c r="G8" s="35"/>
      <c r="H8" s="35"/>
      <c r="I8" s="35"/>
      <c r="J8" s="35"/>
      <c r="K8" s="35"/>
      <c r="L8" s="5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36"/>
      <c r="C9" s="35"/>
      <c r="D9" s="35"/>
      <c r="E9" s="69" t="s">
        <v>1341</v>
      </c>
      <c r="F9" s="35"/>
      <c r="G9" s="35"/>
      <c r="H9" s="35"/>
      <c r="I9" s="35"/>
      <c r="J9" s="35"/>
      <c r="K9" s="35"/>
      <c r="L9" s="5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5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36"/>
      <c r="C11" s="35"/>
      <c r="D11" s="29" t="s">
        <v>16</v>
      </c>
      <c r="E11" s="35"/>
      <c r="F11" s="24" t="s">
        <v>1</v>
      </c>
      <c r="G11" s="35"/>
      <c r="H11" s="35"/>
      <c r="I11" s="29" t="s">
        <v>17</v>
      </c>
      <c r="J11" s="24" t="s">
        <v>1</v>
      </c>
      <c r="K11" s="35"/>
      <c r="L11" s="5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36"/>
      <c r="C12" s="35"/>
      <c r="D12" s="29" t="s">
        <v>18</v>
      </c>
      <c r="E12" s="35"/>
      <c r="F12" s="24" t="s">
        <v>19</v>
      </c>
      <c r="G12" s="35"/>
      <c r="H12" s="35"/>
      <c r="I12" s="29" t="s">
        <v>20</v>
      </c>
      <c r="J12" s="71" t="str">
        <f>'Rekapitulácia stavby'!AN8</f>
        <v>16. 7. 2021</v>
      </c>
      <c r="K12" s="35"/>
      <c r="L12" s="5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5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36"/>
      <c r="C14" s="35"/>
      <c r="D14" s="29" t="s">
        <v>22</v>
      </c>
      <c r="E14" s="35"/>
      <c r="F14" s="35"/>
      <c r="G14" s="35"/>
      <c r="H14" s="35"/>
      <c r="I14" s="29" t="s">
        <v>23</v>
      </c>
      <c r="J14" s="24" t="s">
        <v>1</v>
      </c>
      <c r="K14" s="35"/>
      <c r="L14" s="5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36"/>
      <c r="C15" s="35"/>
      <c r="D15" s="35"/>
      <c r="E15" s="24" t="s">
        <v>24</v>
      </c>
      <c r="F15" s="35"/>
      <c r="G15" s="35"/>
      <c r="H15" s="35"/>
      <c r="I15" s="29" t="s">
        <v>25</v>
      </c>
      <c r="J15" s="24" t="s">
        <v>1</v>
      </c>
      <c r="K15" s="35"/>
      <c r="L15" s="5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5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36"/>
      <c r="C17" s="35"/>
      <c r="D17" s="29" t="s">
        <v>26</v>
      </c>
      <c r="E17" s="35"/>
      <c r="F17" s="35"/>
      <c r="G17" s="35"/>
      <c r="H17" s="35"/>
      <c r="I17" s="29" t="s">
        <v>23</v>
      </c>
      <c r="J17" s="30" t="str">
        <f>'Rekapitulácia stavby'!AN13</f>
        <v>Vyplň údaj</v>
      </c>
      <c r="K17" s="35"/>
      <c r="L17" s="5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36"/>
      <c r="C18" s="35"/>
      <c r="D18" s="35"/>
      <c r="E18" s="30" t="str">
        <f>'Rekapitulácia stavby'!E14</f>
        <v>Vyplň údaj</v>
      </c>
      <c r="F18" s="24"/>
      <c r="G18" s="24"/>
      <c r="H18" s="24"/>
      <c r="I18" s="29" t="s">
        <v>25</v>
      </c>
      <c r="J18" s="30" t="str">
        <f>'Rekapitulácia stavby'!AN14</f>
        <v>Vyplň údaj</v>
      </c>
      <c r="K18" s="35"/>
      <c r="L18" s="5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5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36"/>
      <c r="C20" s="35"/>
      <c r="D20" s="29" t="s">
        <v>28</v>
      </c>
      <c r="E20" s="35"/>
      <c r="F20" s="35"/>
      <c r="G20" s="35"/>
      <c r="H20" s="35"/>
      <c r="I20" s="29" t="s">
        <v>23</v>
      </c>
      <c r="J20" s="24" t="str">
        <f>IF('Rekapitulácia stavby'!AN16="","",'Rekapitulácia stavby'!AN16)</f>
        <v/>
      </c>
      <c r="K20" s="35"/>
      <c r="L20" s="5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36"/>
      <c r="C21" s="35"/>
      <c r="D21" s="35"/>
      <c r="E21" s="24" t="str">
        <f>IF('Rekapitulácia stavby'!E17="","",'Rekapitulácia stavby'!E17)</f>
        <v xml:space="preserve"> </v>
      </c>
      <c r="F21" s="35"/>
      <c r="G21" s="35"/>
      <c r="H21" s="35"/>
      <c r="I21" s="29" t="s">
        <v>25</v>
      </c>
      <c r="J21" s="24" t="str">
        <f>IF('Rekapitulácia stavby'!AN17="","",'Rekapitulácia stavby'!AN17)</f>
        <v/>
      </c>
      <c r="K21" s="35"/>
      <c r="L21" s="5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5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36"/>
      <c r="C23" s="35"/>
      <c r="D23" s="29" t="s">
        <v>32</v>
      </c>
      <c r="E23" s="35"/>
      <c r="F23" s="35"/>
      <c r="G23" s="35"/>
      <c r="H23" s="35"/>
      <c r="I23" s="29" t="s">
        <v>23</v>
      </c>
      <c r="J23" s="24" t="str">
        <f>IF('Rekapitulácia stavby'!AN19="","",'Rekapitulácia stavby'!AN19)</f>
        <v/>
      </c>
      <c r="K23" s="35"/>
      <c r="L23" s="5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36"/>
      <c r="C24" s="35"/>
      <c r="D24" s="35"/>
      <c r="E24" s="24" t="str">
        <f>IF('Rekapitulácia stavby'!E20="","",'Rekapitulácia stavby'!E20)</f>
        <v xml:space="preserve"> </v>
      </c>
      <c r="F24" s="35"/>
      <c r="G24" s="35"/>
      <c r="H24" s="35"/>
      <c r="I24" s="29" t="s">
        <v>25</v>
      </c>
      <c r="J24" s="24" t="str">
        <f>IF('Rekapitulácia stavby'!AN20="","",'Rekapitulácia stavby'!AN20)</f>
        <v/>
      </c>
      <c r="K24" s="35"/>
      <c r="L24" s="5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5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36"/>
      <c r="C26" s="35"/>
      <c r="D26" s="29" t="s">
        <v>33</v>
      </c>
      <c r="E26" s="35"/>
      <c r="F26" s="35"/>
      <c r="G26" s="35"/>
      <c r="H26" s="35"/>
      <c r="I26" s="35"/>
      <c r="J26" s="35"/>
      <c r="K26" s="35"/>
      <c r="L26" s="5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24"/>
      <c r="B27" s="125"/>
      <c r="C27" s="124"/>
      <c r="D27" s="124"/>
      <c r="E27" s="33" t="s">
        <v>1</v>
      </c>
      <c r="F27" s="33"/>
      <c r="G27" s="33"/>
      <c r="H27" s="33"/>
      <c r="I27" s="124"/>
      <c r="J27" s="124"/>
      <c r="K27" s="124"/>
      <c r="L27" s="126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</row>
    <row r="28" s="2" customFormat="1" ht="6.96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5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36"/>
      <c r="C29" s="35"/>
      <c r="D29" s="92"/>
      <c r="E29" s="92"/>
      <c r="F29" s="92"/>
      <c r="G29" s="92"/>
      <c r="H29" s="92"/>
      <c r="I29" s="92"/>
      <c r="J29" s="92"/>
      <c r="K29" s="92"/>
      <c r="L29" s="5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14.4" customHeight="1">
      <c r="A30" s="35"/>
      <c r="B30" s="36"/>
      <c r="C30" s="35"/>
      <c r="D30" s="24" t="s">
        <v>129</v>
      </c>
      <c r="E30" s="35"/>
      <c r="F30" s="35"/>
      <c r="G30" s="35"/>
      <c r="H30" s="35"/>
      <c r="I30" s="35"/>
      <c r="J30" s="127">
        <f>J96</f>
        <v>0</v>
      </c>
      <c r="K30" s="35"/>
      <c r="L30" s="5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14.4" customHeight="1">
      <c r="A31" s="35"/>
      <c r="B31" s="36"/>
      <c r="C31" s="35"/>
      <c r="D31" s="128" t="s">
        <v>130</v>
      </c>
      <c r="E31" s="35"/>
      <c r="F31" s="35"/>
      <c r="G31" s="35"/>
      <c r="H31" s="35"/>
      <c r="I31" s="35"/>
      <c r="J31" s="127">
        <f>J112</f>
        <v>0</v>
      </c>
      <c r="K31" s="35"/>
      <c r="L31" s="5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36"/>
      <c r="C32" s="35"/>
      <c r="D32" s="129" t="s">
        <v>34</v>
      </c>
      <c r="E32" s="35"/>
      <c r="F32" s="35"/>
      <c r="G32" s="35"/>
      <c r="H32" s="35"/>
      <c r="I32" s="35"/>
      <c r="J32" s="98">
        <f>ROUND(J30 + J31, 2)</f>
        <v>0</v>
      </c>
      <c r="K32" s="35"/>
      <c r="L32" s="5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36"/>
      <c r="C33" s="35"/>
      <c r="D33" s="92"/>
      <c r="E33" s="92"/>
      <c r="F33" s="92"/>
      <c r="G33" s="92"/>
      <c r="H33" s="92"/>
      <c r="I33" s="92"/>
      <c r="J33" s="92"/>
      <c r="K33" s="92"/>
      <c r="L33" s="5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36"/>
      <c r="C34" s="35"/>
      <c r="D34" s="35"/>
      <c r="E34" s="35"/>
      <c r="F34" s="40" t="s">
        <v>36</v>
      </c>
      <c r="G34" s="35"/>
      <c r="H34" s="35"/>
      <c r="I34" s="40" t="s">
        <v>35</v>
      </c>
      <c r="J34" s="40" t="s">
        <v>37</v>
      </c>
      <c r="K34" s="35"/>
      <c r="L34" s="5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36"/>
      <c r="C35" s="35"/>
      <c r="D35" s="130" t="s">
        <v>38</v>
      </c>
      <c r="E35" s="42" t="s">
        <v>39</v>
      </c>
      <c r="F35" s="131">
        <f>ROUND((SUM(BE112:BE119) + SUM(BE139:BE357)),  2)</f>
        <v>0</v>
      </c>
      <c r="G35" s="132"/>
      <c r="H35" s="132"/>
      <c r="I35" s="133">
        <v>0.20000000000000001</v>
      </c>
      <c r="J35" s="131">
        <f>ROUND(((SUM(BE112:BE119) + SUM(BE139:BE357))*I35),  2)</f>
        <v>0</v>
      </c>
      <c r="K35" s="35"/>
      <c r="L35" s="5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36"/>
      <c r="C36" s="35"/>
      <c r="D36" s="35"/>
      <c r="E36" s="42" t="s">
        <v>40</v>
      </c>
      <c r="F36" s="131">
        <f>ROUND((SUM(BF112:BF119) + SUM(BF139:BF357)),  2)</f>
        <v>0</v>
      </c>
      <c r="G36" s="132"/>
      <c r="H36" s="132"/>
      <c r="I36" s="133">
        <v>0.20000000000000001</v>
      </c>
      <c r="J36" s="131">
        <f>ROUND(((SUM(BF112:BF119) + SUM(BF139:BF357))*I36),  2)</f>
        <v>0</v>
      </c>
      <c r="K36" s="35"/>
      <c r="L36" s="5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36"/>
      <c r="C37" s="35"/>
      <c r="D37" s="35"/>
      <c r="E37" s="29" t="s">
        <v>41</v>
      </c>
      <c r="F37" s="134">
        <f>ROUND((SUM(BG112:BG119) + SUM(BG139:BG357)),  2)</f>
        <v>0</v>
      </c>
      <c r="G37" s="35"/>
      <c r="H37" s="35"/>
      <c r="I37" s="135">
        <v>0.20000000000000001</v>
      </c>
      <c r="J37" s="134">
        <f>0</f>
        <v>0</v>
      </c>
      <c r="K37" s="35"/>
      <c r="L37" s="5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36"/>
      <c r="C38" s="35"/>
      <c r="D38" s="35"/>
      <c r="E38" s="29" t="s">
        <v>42</v>
      </c>
      <c r="F38" s="134">
        <f>ROUND((SUM(BH112:BH119) + SUM(BH139:BH357)),  2)</f>
        <v>0</v>
      </c>
      <c r="G38" s="35"/>
      <c r="H38" s="35"/>
      <c r="I38" s="135">
        <v>0.20000000000000001</v>
      </c>
      <c r="J38" s="134">
        <f>0</f>
        <v>0</v>
      </c>
      <c r="K38" s="35"/>
      <c r="L38" s="5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36"/>
      <c r="C39" s="35"/>
      <c r="D39" s="35"/>
      <c r="E39" s="42" t="s">
        <v>43</v>
      </c>
      <c r="F39" s="131">
        <f>ROUND((SUM(BI112:BI119) + SUM(BI139:BI357)),  2)</f>
        <v>0</v>
      </c>
      <c r="G39" s="132"/>
      <c r="H39" s="132"/>
      <c r="I39" s="133">
        <v>0</v>
      </c>
      <c r="J39" s="131">
        <f>0</f>
        <v>0</v>
      </c>
      <c r="K39" s="35"/>
      <c r="L39" s="5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5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36"/>
      <c r="C41" s="136"/>
      <c r="D41" s="137" t="s">
        <v>44</v>
      </c>
      <c r="E41" s="83"/>
      <c r="F41" s="83"/>
      <c r="G41" s="138" t="s">
        <v>45</v>
      </c>
      <c r="H41" s="139" t="s">
        <v>46</v>
      </c>
      <c r="I41" s="83"/>
      <c r="J41" s="140">
        <f>SUM(J32:J39)</f>
        <v>0</v>
      </c>
      <c r="K41" s="141"/>
      <c r="L41" s="57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36"/>
      <c r="C42" s="35"/>
      <c r="D42" s="35"/>
      <c r="E42" s="35"/>
      <c r="F42" s="35"/>
      <c r="G42" s="35"/>
      <c r="H42" s="35"/>
      <c r="I42" s="35"/>
      <c r="J42" s="35"/>
      <c r="K42" s="35"/>
      <c r="L42" s="57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57"/>
      <c r="D50" s="58" t="s">
        <v>47</v>
      </c>
      <c r="E50" s="59"/>
      <c r="F50" s="59"/>
      <c r="G50" s="58" t="s">
        <v>48</v>
      </c>
      <c r="H50" s="59"/>
      <c r="I50" s="59"/>
      <c r="J50" s="59"/>
      <c r="K50" s="59"/>
      <c r="L50" s="57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5"/>
      <c r="B61" s="36"/>
      <c r="C61" s="35"/>
      <c r="D61" s="60" t="s">
        <v>49</v>
      </c>
      <c r="E61" s="38"/>
      <c r="F61" s="142" t="s">
        <v>50</v>
      </c>
      <c r="G61" s="60" t="s">
        <v>49</v>
      </c>
      <c r="H61" s="38"/>
      <c r="I61" s="38"/>
      <c r="J61" s="143" t="s">
        <v>50</v>
      </c>
      <c r="K61" s="38"/>
      <c r="L61" s="57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5"/>
      <c r="B65" s="36"/>
      <c r="C65" s="35"/>
      <c r="D65" s="58" t="s">
        <v>51</v>
      </c>
      <c r="E65" s="61"/>
      <c r="F65" s="61"/>
      <c r="G65" s="58" t="s">
        <v>52</v>
      </c>
      <c r="H65" s="61"/>
      <c r="I65" s="61"/>
      <c r="J65" s="61"/>
      <c r="K65" s="61"/>
      <c r="L65" s="5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5"/>
      <c r="B76" s="36"/>
      <c r="C76" s="35"/>
      <c r="D76" s="60" t="s">
        <v>49</v>
      </c>
      <c r="E76" s="38"/>
      <c r="F76" s="142" t="s">
        <v>50</v>
      </c>
      <c r="G76" s="60" t="s">
        <v>49</v>
      </c>
      <c r="H76" s="38"/>
      <c r="I76" s="38"/>
      <c r="J76" s="143" t="s">
        <v>50</v>
      </c>
      <c r="K76" s="38"/>
      <c r="L76" s="5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5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5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131</v>
      </c>
      <c r="D82" s="35"/>
      <c r="E82" s="35"/>
      <c r="F82" s="35"/>
      <c r="G82" s="35"/>
      <c r="H82" s="35"/>
      <c r="I82" s="35"/>
      <c r="J82" s="35"/>
      <c r="K82" s="35"/>
      <c r="L82" s="57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57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5"/>
      <c r="E84" s="35"/>
      <c r="F84" s="35"/>
      <c r="G84" s="35"/>
      <c r="H84" s="35"/>
      <c r="I84" s="35"/>
      <c r="J84" s="35"/>
      <c r="K84" s="35"/>
      <c r="L84" s="57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5"/>
      <c r="D85" s="35"/>
      <c r="E85" s="123" t="str">
        <f>E7</f>
        <v xml:space="preserve">Športová hala Angels Aréna  Rekonštrukcia a Modernizácia</v>
      </c>
      <c r="F85" s="29"/>
      <c r="G85" s="29"/>
      <c r="H85" s="29"/>
      <c r="I85" s="35"/>
      <c r="J85" s="35"/>
      <c r="K85" s="35"/>
      <c r="L85" s="57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127</v>
      </c>
      <c r="D86" s="35"/>
      <c r="E86" s="35"/>
      <c r="F86" s="35"/>
      <c r="G86" s="35"/>
      <c r="H86" s="35"/>
      <c r="I86" s="35"/>
      <c r="J86" s="35"/>
      <c r="K86" s="35"/>
      <c r="L86" s="57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5"/>
      <c r="D87" s="35"/>
      <c r="E87" s="69" t="str">
        <f>E9</f>
        <v xml:space="preserve">02 - SO 01.1a  Športova hala - zdravotechnika </v>
      </c>
      <c r="F87" s="35"/>
      <c r="G87" s="35"/>
      <c r="H87" s="35"/>
      <c r="I87" s="35"/>
      <c r="J87" s="35"/>
      <c r="K87" s="35"/>
      <c r="L87" s="57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57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18</v>
      </c>
      <c r="D89" s="35"/>
      <c r="E89" s="35"/>
      <c r="F89" s="24" t="str">
        <f>F12</f>
        <v>Košice</v>
      </c>
      <c r="G89" s="35"/>
      <c r="H89" s="35"/>
      <c r="I89" s="29" t="s">
        <v>20</v>
      </c>
      <c r="J89" s="71" t="str">
        <f>IF(J12="","",J12)</f>
        <v>16. 7. 2021</v>
      </c>
      <c r="K89" s="35"/>
      <c r="L89" s="57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57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22</v>
      </c>
      <c r="D91" s="35"/>
      <c r="E91" s="35"/>
      <c r="F91" s="24" t="str">
        <f>E15</f>
        <v xml:space="preserve">Mesto Košice </v>
      </c>
      <c r="G91" s="35"/>
      <c r="H91" s="35"/>
      <c r="I91" s="29" t="s">
        <v>28</v>
      </c>
      <c r="J91" s="33" t="str">
        <f>E21</f>
        <v xml:space="preserve"> </v>
      </c>
      <c r="K91" s="35"/>
      <c r="L91" s="57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5"/>
      <c r="E92" s="35"/>
      <c r="F92" s="24" t="str">
        <f>IF(E18="","",E18)</f>
        <v>Vyplň údaj</v>
      </c>
      <c r="G92" s="35"/>
      <c r="H92" s="35"/>
      <c r="I92" s="29" t="s">
        <v>32</v>
      </c>
      <c r="J92" s="33" t="str">
        <f>E24</f>
        <v xml:space="preserve"> </v>
      </c>
      <c r="K92" s="35"/>
      <c r="L92" s="57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57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44" t="s">
        <v>132</v>
      </c>
      <c r="D94" s="136"/>
      <c r="E94" s="136"/>
      <c r="F94" s="136"/>
      <c r="G94" s="136"/>
      <c r="H94" s="136"/>
      <c r="I94" s="136"/>
      <c r="J94" s="145" t="s">
        <v>133</v>
      </c>
      <c r="K94" s="136"/>
      <c r="L94" s="57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57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46" t="s">
        <v>134</v>
      </c>
      <c r="D96" s="35"/>
      <c r="E96" s="35"/>
      <c r="F96" s="35"/>
      <c r="G96" s="35"/>
      <c r="H96" s="35"/>
      <c r="I96" s="35"/>
      <c r="J96" s="98">
        <f>J139</f>
        <v>0</v>
      </c>
      <c r="K96" s="35"/>
      <c r="L96" s="57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6" t="s">
        <v>135</v>
      </c>
    </row>
    <row r="97" s="9" customFormat="1" ht="24.96" customHeight="1">
      <c r="A97" s="9"/>
      <c r="B97" s="147"/>
      <c r="C97" s="9"/>
      <c r="D97" s="148" t="s">
        <v>1342</v>
      </c>
      <c r="E97" s="149"/>
      <c r="F97" s="149"/>
      <c r="G97" s="149"/>
      <c r="H97" s="149"/>
      <c r="I97" s="149"/>
      <c r="J97" s="150">
        <f>J140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1"/>
      <c r="C98" s="10"/>
      <c r="D98" s="152" t="s">
        <v>1343</v>
      </c>
      <c r="E98" s="153"/>
      <c r="F98" s="153"/>
      <c r="G98" s="153"/>
      <c r="H98" s="153"/>
      <c r="I98" s="153"/>
      <c r="J98" s="154">
        <f>J141</f>
        <v>0</v>
      </c>
      <c r="K98" s="10"/>
      <c r="L98" s="15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1"/>
      <c r="C99" s="10"/>
      <c r="D99" s="152" t="s">
        <v>1344</v>
      </c>
      <c r="E99" s="153"/>
      <c r="F99" s="153"/>
      <c r="G99" s="153"/>
      <c r="H99" s="153"/>
      <c r="I99" s="153"/>
      <c r="J99" s="154">
        <f>J159</f>
        <v>0</v>
      </c>
      <c r="K99" s="10"/>
      <c r="L99" s="15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1"/>
      <c r="C100" s="10"/>
      <c r="D100" s="152" t="s">
        <v>1345</v>
      </c>
      <c r="E100" s="153"/>
      <c r="F100" s="153"/>
      <c r="G100" s="153"/>
      <c r="H100" s="153"/>
      <c r="I100" s="153"/>
      <c r="J100" s="154">
        <f>J162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1346</v>
      </c>
      <c r="E101" s="153"/>
      <c r="F101" s="153"/>
      <c r="G101" s="153"/>
      <c r="H101" s="153"/>
      <c r="I101" s="153"/>
      <c r="J101" s="154">
        <f>J178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47"/>
      <c r="C102" s="9"/>
      <c r="D102" s="148" t="s">
        <v>1347</v>
      </c>
      <c r="E102" s="149"/>
      <c r="F102" s="149"/>
      <c r="G102" s="149"/>
      <c r="H102" s="149"/>
      <c r="I102" s="149"/>
      <c r="J102" s="150">
        <f>J188</f>
        <v>0</v>
      </c>
      <c r="K102" s="9"/>
      <c r="L102" s="147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51"/>
      <c r="C103" s="10"/>
      <c r="D103" s="152" t="s">
        <v>458</v>
      </c>
      <c r="E103" s="153"/>
      <c r="F103" s="153"/>
      <c r="G103" s="153"/>
      <c r="H103" s="153"/>
      <c r="I103" s="153"/>
      <c r="J103" s="154">
        <f>J189</f>
        <v>0</v>
      </c>
      <c r="K103" s="10"/>
      <c r="L103" s="15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1"/>
      <c r="C104" s="10"/>
      <c r="D104" s="152" t="s">
        <v>1348</v>
      </c>
      <c r="E104" s="153"/>
      <c r="F104" s="153"/>
      <c r="G104" s="153"/>
      <c r="H104" s="153"/>
      <c r="I104" s="153"/>
      <c r="J104" s="154">
        <f>J214</f>
        <v>0</v>
      </c>
      <c r="K104" s="10"/>
      <c r="L104" s="15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1"/>
      <c r="C105" s="10"/>
      <c r="D105" s="152" t="s">
        <v>1349</v>
      </c>
      <c r="E105" s="153"/>
      <c r="F105" s="153"/>
      <c r="G105" s="153"/>
      <c r="H105" s="153"/>
      <c r="I105" s="153"/>
      <c r="J105" s="154">
        <f>J249</f>
        <v>0</v>
      </c>
      <c r="K105" s="10"/>
      <c r="L105" s="15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1"/>
      <c r="C106" s="10"/>
      <c r="D106" s="152" t="s">
        <v>1350</v>
      </c>
      <c r="E106" s="153"/>
      <c r="F106" s="153"/>
      <c r="G106" s="153"/>
      <c r="H106" s="153"/>
      <c r="I106" s="153"/>
      <c r="J106" s="154">
        <f>J297</f>
        <v>0</v>
      </c>
      <c r="K106" s="10"/>
      <c r="L106" s="15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47"/>
      <c r="C107" s="9"/>
      <c r="D107" s="148" t="s">
        <v>1351</v>
      </c>
      <c r="E107" s="149"/>
      <c r="F107" s="149"/>
      <c r="G107" s="149"/>
      <c r="H107" s="149"/>
      <c r="I107" s="149"/>
      <c r="J107" s="150">
        <f>J341</f>
        <v>0</v>
      </c>
      <c r="K107" s="9"/>
      <c r="L107" s="147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51"/>
      <c r="C108" s="10"/>
      <c r="D108" s="152" t="s">
        <v>1352</v>
      </c>
      <c r="E108" s="153"/>
      <c r="F108" s="153"/>
      <c r="G108" s="153"/>
      <c r="H108" s="153"/>
      <c r="I108" s="153"/>
      <c r="J108" s="154">
        <f>J342</f>
        <v>0</v>
      </c>
      <c r="K108" s="10"/>
      <c r="L108" s="15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47"/>
      <c r="C109" s="9"/>
      <c r="D109" s="148" t="s">
        <v>1353</v>
      </c>
      <c r="E109" s="149"/>
      <c r="F109" s="149"/>
      <c r="G109" s="149"/>
      <c r="H109" s="149"/>
      <c r="I109" s="149"/>
      <c r="J109" s="150">
        <f>J349</f>
        <v>0</v>
      </c>
      <c r="K109" s="9"/>
      <c r="L109" s="147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2" customFormat="1" ht="21.84" customHeight="1">
      <c r="A110" s="35"/>
      <c r="B110" s="36"/>
      <c r="C110" s="35"/>
      <c r="D110" s="35"/>
      <c r="E110" s="35"/>
      <c r="F110" s="35"/>
      <c r="G110" s="35"/>
      <c r="H110" s="35"/>
      <c r="I110" s="35"/>
      <c r="J110" s="35"/>
      <c r="K110" s="35"/>
      <c r="L110" s="57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5"/>
      <c r="D111" s="35"/>
      <c r="E111" s="35"/>
      <c r="F111" s="35"/>
      <c r="G111" s="35"/>
      <c r="H111" s="35"/>
      <c r="I111" s="35"/>
      <c r="J111" s="35"/>
      <c r="K111" s="35"/>
      <c r="L111" s="57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29.28" customHeight="1">
      <c r="A112" s="35"/>
      <c r="B112" s="36"/>
      <c r="C112" s="146" t="s">
        <v>152</v>
      </c>
      <c r="D112" s="35"/>
      <c r="E112" s="35"/>
      <c r="F112" s="35"/>
      <c r="G112" s="35"/>
      <c r="H112" s="35"/>
      <c r="I112" s="35"/>
      <c r="J112" s="155">
        <f>ROUND(J113 + J114 + J115 + J116 + J117 + J118,2)</f>
        <v>0</v>
      </c>
      <c r="K112" s="35"/>
      <c r="L112" s="57"/>
      <c r="N112" s="156" t="s">
        <v>38</v>
      </c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8" customHeight="1">
      <c r="A113" s="35"/>
      <c r="B113" s="157"/>
      <c r="C113" s="158"/>
      <c r="D113" s="159" t="s">
        <v>153</v>
      </c>
      <c r="E113" s="160"/>
      <c r="F113" s="160"/>
      <c r="G113" s="158"/>
      <c r="H113" s="158"/>
      <c r="I113" s="158"/>
      <c r="J113" s="161">
        <v>0</v>
      </c>
      <c r="K113" s="158"/>
      <c r="L113" s="162"/>
      <c r="M113" s="163"/>
      <c r="N113" s="164" t="s">
        <v>40</v>
      </c>
      <c r="O113" s="163"/>
      <c r="P113" s="163"/>
      <c r="Q113" s="163"/>
      <c r="R113" s="163"/>
      <c r="S113" s="158"/>
      <c r="T113" s="158"/>
      <c r="U113" s="158"/>
      <c r="V113" s="158"/>
      <c r="W113" s="158"/>
      <c r="X113" s="158"/>
      <c r="Y113" s="158"/>
      <c r="Z113" s="158"/>
      <c r="AA113" s="158"/>
      <c r="AB113" s="158"/>
      <c r="AC113" s="158"/>
      <c r="AD113" s="158"/>
      <c r="AE113" s="158"/>
      <c r="AF113" s="163"/>
      <c r="AG113" s="163"/>
      <c r="AH113" s="163"/>
      <c r="AI113" s="163"/>
      <c r="AJ113" s="163"/>
      <c r="AK113" s="163"/>
      <c r="AL113" s="163"/>
      <c r="AM113" s="163"/>
      <c r="AN113" s="163"/>
      <c r="AO113" s="163"/>
      <c r="AP113" s="163"/>
      <c r="AQ113" s="163"/>
      <c r="AR113" s="163"/>
      <c r="AS113" s="163"/>
      <c r="AT113" s="163"/>
      <c r="AU113" s="163"/>
      <c r="AV113" s="163"/>
      <c r="AW113" s="163"/>
      <c r="AX113" s="163"/>
      <c r="AY113" s="165" t="s">
        <v>154</v>
      </c>
      <c r="AZ113" s="163"/>
      <c r="BA113" s="163"/>
      <c r="BB113" s="163"/>
      <c r="BC113" s="163"/>
      <c r="BD113" s="163"/>
      <c r="BE113" s="166">
        <f>IF(N113="základná",J113,0)</f>
        <v>0</v>
      </c>
      <c r="BF113" s="166">
        <f>IF(N113="znížená",J113,0)</f>
        <v>0</v>
      </c>
      <c r="BG113" s="166">
        <f>IF(N113="zákl. prenesená",J113,0)</f>
        <v>0</v>
      </c>
      <c r="BH113" s="166">
        <f>IF(N113="zníž. prenesená",J113,0)</f>
        <v>0</v>
      </c>
      <c r="BI113" s="166">
        <f>IF(N113="nulová",J113,0)</f>
        <v>0</v>
      </c>
      <c r="BJ113" s="165" t="s">
        <v>155</v>
      </c>
      <c r="BK113" s="163"/>
      <c r="BL113" s="163"/>
      <c r="BM113" s="163"/>
    </row>
    <row r="114" s="2" customFormat="1" ht="18" customHeight="1">
      <c r="A114" s="35"/>
      <c r="B114" s="157"/>
      <c r="C114" s="158"/>
      <c r="D114" s="159" t="s">
        <v>156</v>
      </c>
      <c r="E114" s="160"/>
      <c r="F114" s="160"/>
      <c r="G114" s="158"/>
      <c r="H114" s="158"/>
      <c r="I114" s="158"/>
      <c r="J114" s="161">
        <v>0</v>
      </c>
      <c r="K114" s="158"/>
      <c r="L114" s="162"/>
      <c r="M114" s="163"/>
      <c r="N114" s="164" t="s">
        <v>40</v>
      </c>
      <c r="O114" s="163"/>
      <c r="P114" s="163"/>
      <c r="Q114" s="163"/>
      <c r="R114" s="163"/>
      <c r="S114" s="158"/>
      <c r="T114" s="158"/>
      <c r="U114" s="158"/>
      <c r="V114" s="158"/>
      <c r="W114" s="158"/>
      <c r="X114" s="158"/>
      <c r="Y114" s="158"/>
      <c r="Z114" s="158"/>
      <c r="AA114" s="158"/>
      <c r="AB114" s="158"/>
      <c r="AC114" s="158"/>
      <c r="AD114" s="158"/>
      <c r="AE114" s="158"/>
      <c r="AF114" s="163"/>
      <c r="AG114" s="163"/>
      <c r="AH114" s="163"/>
      <c r="AI114" s="163"/>
      <c r="AJ114" s="163"/>
      <c r="AK114" s="163"/>
      <c r="AL114" s="163"/>
      <c r="AM114" s="163"/>
      <c r="AN114" s="163"/>
      <c r="AO114" s="163"/>
      <c r="AP114" s="163"/>
      <c r="AQ114" s="163"/>
      <c r="AR114" s="163"/>
      <c r="AS114" s="163"/>
      <c r="AT114" s="163"/>
      <c r="AU114" s="163"/>
      <c r="AV114" s="163"/>
      <c r="AW114" s="163"/>
      <c r="AX114" s="163"/>
      <c r="AY114" s="165" t="s">
        <v>154</v>
      </c>
      <c r="AZ114" s="163"/>
      <c r="BA114" s="163"/>
      <c r="BB114" s="163"/>
      <c r="BC114" s="163"/>
      <c r="BD114" s="163"/>
      <c r="BE114" s="166">
        <f>IF(N114="základná",J114,0)</f>
        <v>0</v>
      </c>
      <c r="BF114" s="166">
        <f>IF(N114="znížená",J114,0)</f>
        <v>0</v>
      </c>
      <c r="BG114" s="166">
        <f>IF(N114="zákl. prenesená",J114,0)</f>
        <v>0</v>
      </c>
      <c r="BH114" s="166">
        <f>IF(N114="zníž. prenesená",J114,0)</f>
        <v>0</v>
      </c>
      <c r="BI114" s="166">
        <f>IF(N114="nulová",J114,0)</f>
        <v>0</v>
      </c>
      <c r="BJ114" s="165" t="s">
        <v>155</v>
      </c>
      <c r="BK114" s="163"/>
      <c r="BL114" s="163"/>
      <c r="BM114" s="163"/>
    </row>
    <row r="115" s="2" customFormat="1" ht="18" customHeight="1">
      <c r="A115" s="35"/>
      <c r="B115" s="157"/>
      <c r="C115" s="158"/>
      <c r="D115" s="159" t="s">
        <v>157</v>
      </c>
      <c r="E115" s="160"/>
      <c r="F115" s="160"/>
      <c r="G115" s="158"/>
      <c r="H115" s="158"/>
      <c r="I115" s="158"/>
      <c r="J115" s="161">
        <v>0</v>
      </c>
      <c r="K115" s="158"/>
      <c r="L115" s="162"/>
      <c r="M115" s="163"/>
      <c r="N115" s="164" t="s">
        <v>40</v>
      </c>
      <c r="O115" s="163"/>
      <c r="P115" s="163"/>
      <c r="Q115" s="163"/>
      <c r="R115" s="163"/>
      <c r="S115" s="158"/>
      <c r="T115" s="158"/>
      <c r="U115" s="158"/>
      <c r="V115" s="158"/>
      <c r="W115" s="158"/>
      <c r="X115" s="158"/>
      <c r="Y115" s="158"/>
      <c r="Z115" s="158"/>
      <c r="AA115" s="158"/>
      <c r="AB115" s="158"/>
      <c r="AC115" s="158"/>
      <c r="AD115" s="158"/>
      <c r="AE115" s="158"/>
      <c r="AF115" s="163"/>
      <c r="AG115" s="163"/>
      <c r="AH115" s="163"/>
      <c r="AI115" s="163"/>
      <c r="AJ115" s="163"/>
      <c r="AK115" s="163"/>
      <c r="AL115" s="163"/>
      <c r="AM115" s="163"/>
      <c r="AN115" s="163"/>
      <c r="AO115" s="163"/>
      <c r="AP115" s="163"/>
      <c r="AQ115" s="163"/>
      <c r="AR115" s="163"/>
      <c r="AS115" s="163"/>
      <c r="AT115" s="163"/>
      <c r="AU115" s="163"/>
      <c r="AV115" s="163"/>
      <c r="AW115" s="163"/>
      <c r="AX115" s="163"/>
      <c r="AY115" s="165" t="s">
        <v>154</v>
      </c>
      <c r="AZ115" s="163"/>
      <c r="BA115" s="163"/>
      <c r="BB115" s="163"/>
      <c r="BC115" s="163"/>
      <c r="BD115" s="163"/>
      <c r="BE115" s="166">
        <f>IF(N115="základná",J115,0)</f>
        <v>0</v>
      </c>
      <c r="BF115" s="166">
        <f>IF(N115="znížená",J115,0)</f>
        <v>0</v>
      </c>
      <c r="BG115" s="166">
        <f>IF(N115="zákl. prenesená",J115,0)</f>
        <v>0</v>
      </c>
      <c r="BH115" s="166">
        <f>IF(N115="zníž. prenesená",J115,0)</f>
        <v>0</v>
      </c>
      <c r="BI115" s="166">
        <f>IF(N115="nulová",J115,0)</f>
        <v>0</v>
      </c>
      <c r="BJ115" s="165" t="s">
        <v>155</v>
      </c>
      <c r="BK115" s="163"/>
      <c r="BL115" s="163"/>
      <c r="BM115" s="163"/>
    </row>
    <row r="116" s="2" customFormat="1" ht="18" customHeight="1">
      <c r="A116" s="35"/>
      <c r="B116" s="157"/>
      <c r="C116" s="158"/>
      <c r="D116" s="159" t="s">
        <v>158</v>
      </c>
      <c r="E116" s="160"/>
      <c r="F116" s="160"/>
      <c r="G116" s="158"/>
      <c r="H116" s="158"/>
      <c r="I116" s="158"/>
      <c r="J116" s="161">
        <v>0</v>
      </c>
      <c r="K116" s="158"/>
      <c r="L116" s="162"/>
      <c r="M116" s="163"/>
      <c r="N116" s="164" t="s">
        <v>40</v>
      </c>
      <c r="O116" s="163"/>
      <c r="P116" s="163"/>
      <c r="Q116" s="163"/>
      <c r="R116" s="163"/>
      <c r="S116" s="158"/>
      <c r="T116" s="158"/>
      <c r="U116" s="158"/>
      <c r="V116" s="158"/>
      <c r="W116" s="158"/>
      <c r="X116" s="158"/>
      <c r="Y116" s="158"/>
      <c r="Z116" s="158"/>
      <c r="AA116" s="158"/>
      <c r="AB116" s="158"/>
      <c r="AC116" s="158"/>
      <c r="AD116" s="158"/>
      <c r="AE116" s="158"/>
      <c r="AF116" s="163"/>
      <c r="AG116" s="163"/>
      <c r="AH116" s="163"/>
      <c r="AI116" s="163"/>
      <c r="AJ116" s="163"/>
      <c r="AK116" s="163"/>
      <c r="AL116" s="163"/>
      <c r="AM116" s="163"/>
      <c r="AN116" s="163"/>
      <c r="AO116" s="163"/>
      <c r="AP116" s="163"/>
      <c r="AQ116" s="163"/>
      <c r="AR116" s="163"/>
      <c r="AS116" s="163"/>
      <c r="AT116" s="163"/>
      <c r="AU116" s="163"/>
      <c r="AV116" s="163"/>
      <c r="AW116" s="163"/>
      <c r="AX116" s="163"/>
      <c r="AY116" s="165" t="s">
        <v>154</v>
      </c>
      <c r="AZ116" s="163"/>
      <c r="BA116" s="163"/>
      <c r="BB116" s="163"/>
      <c r="BC116" s="163"/>
      <c r="BD116" s="163"/>
      <c r="BE116" s="166">
        <f>IF(N116="základná",J116,0)</f>
        <v>0</v>
      </c>
      <c r="BF116" s="166">
        <f>IF(N116="znížená",J116,0)</f>
        <v>0</v>
      </c>
      <c r="BG116" s="166">
        <f>IF(N116="zákl. prenesená",J116,0)</f>
        <v>0</v>
      </c>
      <c r="BH116" s="166">
        <f>IF(N116="zníž. prenesená",J116,0)</f>
        <v>0</v>
      </c>
      <c r="BI116" s="166">
        <f>IF(N116="nulová",J116,0)</f>
        <v>0</v>
      </c>
      <c r="BJ116" s="165" t="s">
        <v>155</v>
      </c>
      <c r="BK116" s="163"/>
      <c r="BL116" s="163"/>
      <c r="BM116" s="163"/>
    </row>
    <row r="117" s="2" customFormat="1" ht="18" customHeight="1">
      <c r="A117" s="35"/>
      <c r="B117" s="157"/>
      <c r="C117" s="158"/>
      <c r="D117" s="159" t="s">
        <v>159</v>
      </c>
      <c r="E117" s="160"/>
      <c r="F117" s="160"/>
      <c r="G117" s="158"/>
      <c r="H117" s="158"/>
      <c r="I117" s="158"/>
      <c r="J117" s="161">
        <v>0</v>
      </c>
      <c r="K117" s="158"/>
      <c r="L117" s="162"/>
      <c r="M117" s="163"/>
      <c r="N117" s="164" t="s">
        <v>40</v>
      </c>
      <c r="O117" s="163"/>
      <c r="P117" s="163"/>
      <c r="Q117" s="163"/>
      <c r="R117" s="163"/>
      <c r="S117" s="158"/>
      <c r="T117" s="158"/>
      <c r="U117" s="158"/>
      <c r="V117" s="158"/>
      <c r="W117" s="158"/>
      <c r="X117" s="158"/>
      <c r="Y117" s="158"/>
      <c r="Z117" s="158"/>
      <c r="AA117" s="158"/>
      <c r="AB117" s="158"/>
      <c r="AC117" s="158"/>
      <c r="AD117" s="158"/>
      <c r="AE117" s="158"/>
      <c r="AF117" s="163"/>
      <c r="AG117" s="163"/>
      <c r="AH117" s="163"/>
      <c r="AI117" s="163"/>
      <c r="AJ117" s="163"/>
      <c r="AK117" s="163"/>
      <c r="AL117" s="163"/>
      <c r="AM117" s="163"/>
      <c r="AN117" s="163"/>
      <c r="AO117" s="163"/>
      <c r="AP117" s="163"/>
      <c r="AQ117" s="163"/>
      <c r="AR117" s="163"/>
      <c r="AS117" s="163"/>
      <c r="AT117" s="163"/>
      <c r="AU117" s="163"/>
      <c r="AV117" s="163"/>
      <c r="AW117" s="163"/>
      <c r="AX117" s="163"/>
      <c r="AY117" s="165" t="s">
        <v>154</v>
      </c>
      <c r="AZ117" s="163"/>
      <c r="BA117" s="163"/>
      <c r="BB117" s="163"/>
      <c r="BC117" s="163"/>
      <c r="BD117" s="163"/>
      <c r="BE117" s="166">
        <f>IF(N117="základná",J117,0)</f>
        <v>0</v>
      </c>
      <c r="BF117" s="166">
        <f>IF(N117="znížená",J117,0)</f>
        <v>0</v>
      </c>
      <c r="BG117" s="166">
        <f>IF(N117="zákl. prenesená",J117,0)</f>
        <v>0</v>
      </c>
      <c r="BH117" s="166">
        <f>IF(N117="zníž. prenesená",J117,0)</f>
        <v>0</v>
      </c>
      <c r="BI117" s="166">
        <f>IF(N117="nulová",J117,0)</f>
        <v>0</v>
      </c>
      <c r="BJ117" s="165" t="s">
        <v>155</v>
      </c>
      <c r="BK117" s="163"/>
      <c r="BL117" s="163"/>
      <c r="BM117" s="163"/>
    </row>
    <row r="118" s="2" customFormat="1" ht="18" customHeight="1">
      <c r="A118" s="35"/>
      <c r="B118" s="157"/>
      <c r="C118" s="158"/>
      <c r="D118" s="160" t="s">
        <v>160</v>
      </c>
      <c r="E118" s="158"/>
      <c r="F118" s="158"/>
      <c r="G118" s="158"/>
      <c r="H118" s="158"/>
      <c r="I118" s="158"/>
      <c r="J118" s="161">
        <f>ROUND(J30*T118,2)</f>
        <v>0</v>
      </c>
      <c r="K118" s="158"/>
      <c r="L118" s="162"/>
      <c r="M118" s="163"/>
      <c r="N118" s="164" t="s">
        <v>40</v>
      </c>
      <c r="O118" s="163"/>
      <c r="P118" s="163"/>
      <c r="Q118" s="163"/>
      <c r="R118" s="163"/>
      <c r="S118" s="158"/>
      <c r="T118" s="158"/>
      <c r="U118" s="158"/>
      <c r="V118" s="158"/>
      <c r="W118" s="158"/>
      <c r="X118" s="158"/>
      <c r="Y118" s="158"/>
      <c r="Z118" s="158"/>
      <c r="AA118" s="158"/>
      <c r="AB118" s="158"/>
      <c r="AC118" s="158"/>
      <c r="AD118" s="158"/>
      <c r="AE118" s="158"/>
      <c r="AF118" s="163"/>
      <c r="AG118" s="163"/>
      <c r="AH118" s="163"/>
      <c r="AI118" s="163"/>
      <c r="AJ118" s="163"/>
      <c r="AK118" s="163"/>
      <c r="AL118" s="163"/>
      <c r="AM118" s="163"/>
      <c r="AN118" s="163"/>
      <c r="AO118" s="163"/>
      <c r="AP118" s="163"/>
      <c r="AQ118" s="163"/>
      <c r="AR118" s="163"/>
      <c r="AS118" s="163"/>
      <c r="AT118" s="163"/>
      <c r="AU118" s="163"/>
      <c r="AV118" s="163"/>
      <c r="AW118" s="163"/>
      <c r="AX118" s="163"/>
      <c r="AY118" s="165" t="s">
        <v>161</v>
      </c>
      <c r="AZ118" s="163"/>
      <c r="BA118" s="163"/>
      <c r="BB118" s="163"/>
      <c r="BC118" s="163"/>
      <c r="BD118" s="163"/>
      <c r="BE118" s="166">
        <f>IF(N118="základná",J118,0)</f>
        <v>0</v>
      </c>
      <c r="BF118" s="166">
        <f>IF(N118="znížená",J118,0)</f>
        <v>0</v>
      </c>
      <c r="BG118" s="166">
        <f>IF(N118="zákl. prenesená",J118,0)</f>
        <v>0</v>
      </c>
      <c r="BH118" s="166">
        <f>IF(N118="zníž. prenesená",J118,0)</f>
        <v>0</v>
      </c>
      <c r="BI118" s="166">
        <f>IF(N118="nulová",J118,0)</f>
        <v>0</v>
      </c>
      <c r="BJ118" s="165" t="s">
        <v>155</v>
      </c>
      <c r="BK118" s="163"/>
      <c r="BL118" s="163"/>
      <c r="BM118" s="163"/>
    </row>
    <row r="119" s="2" customFormat="1">
      <c r="A119" s="35"/>
      <c r="B119" s="36"/>
      <c r="C119" s="35"/>
      <c r="D119" s="35"/>
      <c r="E119" s="35"/>
      <c r="F119" s="35"/>
      <c r="G119" s="35"/>
      <c r="H119" s="35"/>
      <c r="I119" s="35"/>
      <c r="J119" s="35"/>
      <c r="K119" s="35"/>
      <c r="L119" s="57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29.28" customHeight="1">
      <c r="A120" s="35"/>
      <c r="B120" s="36"/>
      <c r="C120" s="167" t="s">
        <v>162</v>
      </c>
      <c r="D120" s="136"/>
      <c r="E120" s="136"/>
      <c r="F120" s="136"/>
      <c r="G120" s="136"/>
      <c r="H120" s="136"/>
      <c r="I120" s="136"/>
      <c r="J120" s="168">
        <f>ROUND(J96+J112,2)</f>
        <v>0</v>
      </c>
      <c r="K120" s="136"/>
      <c r="L120" s="57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6.96" customHeight="1">
      <c r="A121" s="35"/>
      <c r="B121" s="62"/>
      <c r="C121" s="63"/>
      <c r="D121" s="63"/>
      <c r="E121" s="63"/>
      <c r="F121" s="63"/>
      <c r="G121" s="63"/>
      <c r="H121" s="63"/>
      <c r="I121" s="63"/>
      <c r="J121" s="63"/>
      <c r="K121" s="63"/>
      <c r="L121" s="57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5" s="2" customFormat="1" ht="6.96" customHeight="1">
      <c r="A125" s="35"/>
      <c r="B125" s="64"/>
      <c r="C125" s="65"/>
      <c r="D125" s="65"/>
      <c r="E125" s="65"/>
      <c r="F125" s="65"/>
      <c r="G125" s="65"/>
      <c r="H125" s="65"/>
      <c r="I125" s="65"/>
      <c r="J125" s="65"/>
      <c r="K125" s="65"/>
      <c r="L125" s="57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24.96" customHeight="1">
      <c r="A126" s="35"/>
      <c r="B126" s="36"/>
      <c r="C126" s="20" t="s">
        <v>163</v>
      </c>
      <c r="D126" s="35"/>
      <c r="E126" s="35"/>
      <c r="F126" s="35"/>
      <c r="G126" s="35"/>
      <c r="H126" s="35"/>
      <c r="I126" s="35"/>
      <c r="J126" s="35"/>
      <c r="K126" s="35"/>
      <c r="L126" s="57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6.96" customHeight="1">
      <c r="A127" s="35"/>
      <c r="B127" s="36"/>
      <c r="C127" s="35"/>
      <c r="D127" s="35"/>
      <c r="E127" s="35"/>
      <c r="F127" s="35"/>
      <c r="G127" s="35"/>
      <c r="H127" s="35"/>
      <c r="I127" s="35"/>
      <c r="J127" s="35"/>
      <c r="K127" s="35"/>
      <c r="L127" s="57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2" customHeight="1">
      <c r="A128" s="35"/>
      <c r="B128" s="36"/>
      <c r="C128" s="29" t="s">
        <v>14</v>
      </c>
      <c r="D128" s="35"/>
      <c r="E128" s="35"/>
      <c r="F128" s="35"/>
      <c r="G128" s="35"/>
      <c r="H128" s="35"/>
      <c r="I128" s="35"/>
      <c r="J128" s="35"/>
      <c r="K128" s="35"/>
      <c r="L128" s="57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16.5" customHeight="1">
      <c r="A129" s="35"/>
      <c r="B129" s="36"/>
      <c r="C129" s="35"/>
      <c r="D129" s="35"/>
      <c r="E129" s="123" t="str">
        <f>E7</f>
        <v xml:space="preserve">Športová hala Angels Aréna  Rekonštrukcia a Modernizácia</v>
      </c>
      <c r="F129" s="29"/>
      <c r="G129" s="29"/>
      <c r="H129" s="29"/>
      <c r="I129" s="35"/>
      <c r="J129" s="35"/>
      <c r="K129" s="35"/>
      <c r="L129" s="57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2" customFormat="1" ht="12" customHeight="1">
      <c r="A130" s="35"/>
      <c r="B130" s="36"/>
      <c r="C130" s="29" t="s">
        <v>127</v>
      </c>
      <c r="D130" s="35"/>
      <c r="E130" s="35"/>
      <c r="F130" s="35"/>
      <c r="G130" s="35"/>
      <c r="H130" s="35"/>
      <c r="I130" s="35"/>
      <c r="J130" s="35"/>
      <c r="K130" s="35"/>
      <c r="L130" s="57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="2" customFormat="1" ht="16.5" customHeight="1">
      <c r="A131" s="35"/>
      <c r="B131" s="36"/>
      <c r="C131" s="35"/>
      <c r="D131" s="35"/>
      <c r="E131" s="69" t="str">
        <f>E9</f>
        <v xml:space="preserve">02 - SO 01.1a  Športova hala - zdravotechnika </v>
      </c>
      <c r="F131" s="35"/>
      <c r="G131" s="35"/>
      <c r="H131" s="35"/>
      <c r="I131" s="35"/>
      <c r="J131" s="35"/>
      <c r="K131" s="35"/>
      <c r="L131" s="57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="2" customFormat="1" ht="6.96" customHeight="1">
      <c r="A132" s="35"/>
      <c r="B132" s="36"/>
      <c r="C132" s="35"/>
      <c r="D132" s="35"/>
      <c r="E132" s="35"/>
      <c r="F132" s="35"/>
      <c r="G132" s="35"/>
      <c r="H132" s="35"/>
      <c r="I132" s="35"/>
      <c r="J132" s="35"/>
      <c r="K132" s="35"/>
      <c r="L132" s="57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="2" customFormat="1" ht="12" customHeight="1">
      <c r="A133" s="35"/>
      <c r="B133" s="36"/>
      <c r="C133" s="29" t="s">
        <v>18</v>
      </c>
      <c r="D133" s="35"/>
      <c r="E133" s="35"/>
      <c r="F133" s="24" t="str">
        <f>F12</f>
        <v>Košice</v>
      </c>
      <c r="G133" s="35"/>
      <c r="H133" s="35"/>
      <c r="I133" s="29" t="s">
        <v>20</v>
      </c>
      <c r="J133" s="71" t="str">
        <f>IF(J12="","",J12)</f>
        <v>16. 7. 2021</v>
      </c>
      <c r="K133" s="35"/>
      <c r="L133" s="57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="2" customFormat="1" ht="6.96" customHeight="1">
      <c r="A134" s="35"/>
      <c r="B134" s="36"/>
      <c r="C134" s="35"/>
      <c r="D134" s="35"/>
      <c r="E134" s="35"/>
      <c r="F134" s="35"/>
      <c r="G134" s="35"/>
      <c r="H134" s="35"/>
      <c r="I134" s="35"/>
      <c r="J134" s="35"/>
      <c r="K134" s="35"/>
      <c r="L134" s="57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="2" customFormat="1" ht="15.15" customHeight="1">
      <c r="A135" s="35"/>
      <c r="B135" s="36"/>
      <c r="C135" s="29" t="s">
        <v>22</v>
      </c>
      <c r="D135" s="35"/>
      <c r="E135" s="35"/>
      <c r="F135" s="24" t="str">
        <f>E15</f>
        <v xml:space="preserve">Mesto Košice </v>
      </c>
      <c r="G135" s="35"/>
      <c r="H135" s="35"/>
      <c r="I135" s="29" t="s">
        <v>28</v>
      </c>
      <c r="J135" s="33" t="str">
        <f>E21</f>
        <v xml:space="preserve"> </v>
      </c>
      <c r="K135" s="35"/>
      <c r="L135" s="57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="2" customFormat="1" ht="15.15" customHeight="1">
      <c r="A136" s="35"/>
      <c r="B136" s="36"/>
      <c r="C136" s="29" t="s">
        <v>26</v>
      </c>
      <c r="D136" s="35"/>
      <c r="E136" s="35"/>
      <c r="F136" s="24" t="str">
        <f>IF(E18="","",E18)</f>
        <v>Vyplň údaj</v>
      </c>
      <c r="G136" s="35"/>
      <c r="H136" s="35"/>
      <c r="I136" s="29" t="s">
        <v>32</v>
      </c>
      <c r="J136" s="33" t="str">
        <f>E24</f>
        <v xml:space="preserve"> </v>
      </c>
      <c r="K136" s="35"/>
      <c r="L136" s="57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</row>
    <row r="137" s="2" customFormat="1" ht="10.32" customHeight="1">
      <c r="A137" s="35"/>
      <c r="B137" s="36"/>
      <c r="C137" s="35"/>
      <c r="D137" s="35"/>
      <c r="E137" s="35"/>
      <c r="F137" s="35"/>
      <c r="G137" s="35"/>
      <c r="H137" s="35"/>
      <c r="I137" s="35"/>
      <c r="J137" s="35"/>
      <c r="K137" s="35"/>
      <c r="L137" s="57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</row>
    <row r="138" s="11" customFormat="1" ht="29.28" customHeight="1">
      <c r="A138" s="169"/>
      <c r="B138" s="170"/>
      <c r="C138" s="171" t="s">
        <v>164</v>
      </c>
      <c r="D138" s="172" t="s">
        <v>59</v>
      </c>
      <c r="E138" s="172" t="s">
        <v>55</v>
      </c>
      <c r="F138" s="172" t="s">
        <v>56</v>
      </c>
      <c r="G138" s="172" t="s">
        <v>165</v>
      </c>
      <c r="H138" s="172" t="s">
        <v>166</v>
      </c>
      <c r="I138" s="172" t="s">
        <v>167</v>
      </c>
      <c r="J138" s="173" t="s">
        <v>133</v>
      </c>
      <c r="K138" s="174" t="s">
        <v>168</v>
      </c>
      <c r="L138" s="175"/>
      <c r="M138" s="88" t="s">
        <v>1</v>
      </c>
      <c r="N138" s="89" t="s">
        <v>38</v>
      </c>
      <c r="O138" s="89" t="s">
        <v>169</v>
      </c>
      <c r="P138" s="89" t="s">
        <v>170</v>
      </c>
      <c r="Q138" s="89" t="s">
        <v>171</v>
      </c>
      <c r="R138" s="89" t="s">
        <v>172</v>
      </c>
      <c r="S138" s="89" t="s">
        <v>173</v>
      </c>
      <c r="T138" s="90" t="s">
        <v>174</v>
      </c>
      <c r="U138" s="169"/>
      <c r="V138" s="169"/>
      <c r="W138" s="169"/>
      <c r="X138" s="169"/>
      <c r="Y138" s="169"/>
      <c r="Z138" s="169"/>
      <c r="AA138" s="169"/>
      <c r="AB138" s="169"/>
      <c r="AC138" s="169"/>
      <c r="AD138" s="169"/>
      <c r="AE138" s="169"/>
    </row>
    <row r="139" s="2" customFormat="1" ht="22.8" customHeight="1">
      <c r="A139" s="35"/>
      <c r="B139" s="36"/>
      <c r="C139" s="95" t="s">
        <v>129</v>
      </c>
      <c r="D139" s="35"/>
      <c r="E139" s="35"/>
      <c r="F139" s="35"/>
      <c r="G139" s="35"/>
      <c r="H139" s="35"/>
      <c r="I139" s="35"/>
      <c r="J139" s="176">
        <f>BK139</f>
        <v>0</v>
      </c>
      <c r="K139" s="35"/>
      <c r="L139" s="36"/>
      <c r="M139" s="91"/>
      <c r="N139" s="75"/>
      <c r="O139" s="92"/>
      <c r="P139" s="177">
        <f>P140+P188+P341+P349</f>
        <v>0</v>
      </c>
      <c r="Q139" s="92"/>
      <c r="R139" s="177">
        <f>R140+R188+R341+R349</f>
        <v>228.00091227999999</v>
      </c>
      <c r="S139" s="92"/>
      <c r="T139" s="178">
        <f>T140+T188+T341+T349</f>
        <v>2.9249999999999998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6" t="s">
        <v>73</v>
      </c>
      <c r="AU139" s="16" t="s">
        <v>135</v>
      </c>
      <c r="BK139" s="179">
        <f>BK140+BK188+BK341+BK349</f>
        <v>0</v>
      </c>
    </row>
    <row r="140" s="12" customFormat="1" ht="25.92" customHeight="1">
      <c r="A140" s="12"/>
      <c r="B140" s="180"/>
      <c r="C140" s="12"/>
      <c r="D140" s="181" t="s">
        <v>73</v>
      </c>
      <c r="E140" s="182" t="s">
        <v>1354</v>
      </c>
      <c r="F140" s="182" t="s">
        <v>1355</v>
      </c>
      <c r="G140" s="12"/>
      <c r="H140" s="12"/>
      <c r="I140" s="183"/>
      <c r="J140" s="184">
        <f>BK140</f>
        <v>0</v>
      </c>
      <c r="K140" s="12"/>
      <c r="L140" s="180"/>
      <c r="M140" s="185"/>
      <c r="N140" s="186"/>
      <c r="O140" s="186"/>
      <c r="P140" s="187">
        <f>P141+P159+P162+P178</f>
        <v>0</v>
      </c>
      <c r="Q140" s="186"/>
      <c r="R140" s="187">
        <f>R141+R159+R162+R178</f>
        <v>218.19751208</v>
      </c>
      <c r="S140" s="186"/>
      <c r="T140" s="188">
        <f>T141+T159+T162+T178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81" t="s">
        <v>82</v>
      </c>
      <c r="AT140" s="189" t="s">
        <v>73</v>
      </c>
      <c r="AU140" s="189" t="s">
        <v>74</v>
      </c>
      <c r="AY140" s="181" t="s">
        <v>177</v>
      </c>
      <c r="BK140" s="190">
        <f>BK141+BK159+BK162+BK178</f>
        <v>0</v>
      </c>
    </row>
    <row r="141" s="12" customFormat="1" ht="22.8" customHeight="1">
      <c r="A141" s="12"/>
      <c r="B141" s="180"/>
      <c r="C141" s="12"/>
      <c r="D141" s="181" t="s">
        <v>73</v>
      </c>
      <c r="E141" s="191" t="s">
        <v>82</v>
      </c>
      <c r="F141" s="191" t="s">
        <v>1356</v>
      </c>
      <c r="G141" s="12"/>
      <c r="H141" s="12"/>
      <c r="I141" s="183"/>
      <c r="J141" s="192">
        <f>BK141</f>
        <v>0</v>
      </c>
      <c r="K141" s="12"/>
      <c r="L141" s="180"/>
      <c r="M141" s="185"/>
      <c r="N141" s="186"/>
      <c r="O141" s="186"/>
      <c r="P141" s="187">
        <f>SUM(P142:P158)</f>
        <v>0</v>
      </c>
      <c r="Q141" s="186"/>
      <c r="R141" s="187">
        <f>SUM(R142:R158)</f>
        <v>156.25792536</v>
      </c>
      <c r="S141" s="186"/>
      <c r="T141" s="188">
        <f>SUM(T142:T158)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81" t="s">
        <v>82</v>
      </c>
      <c r="AT141" s="189" t="s">
        <v>73</v>
      </c>
      <c r="AU141" s="189" t="s">
        <v>82</v>
      </c>
      <c r="AY141" s="181" t="s">
        <v>177</v>
      </c>
      <c r="BK141" s="190">
        <f>SUM(BK142:BK158)</f>
        <v>0</v>
      </c>
    </row>
    <row r="142" s="2" customFormat="1" ht="16.5" customHeight="1">
      <c r="A142" s="35"/>
      <c r="B142" s="157"/>
      <c r="C142" s="193" t="s">
        <v>82</v>
      </c>
      <c r="D142" s="193" t="s">
        <v>180</v>
      </c>
      <c r="E142" s="194" t="s">
        <v>1357</v>
      </c>
      <c r="F142" s="195" t="s">
        <v>1358</v>
      </c>
      <c r="G142" s="196" t="s">
        <v>1359</v>
      </c>
      <c r="H142" s="197">
        <v>0.23200000000000001</v>
      </c>
      <c r="I142" s="198"/>
      <c r="J142" s="197">
        <f>ROUND(I142*H142,3)</f>
        <v>0</v>
      </c>
      <c r="K142" s="199"/>
      <c r="L142" s="36"/>
      <c r="M142" s="200" t="s">
        <v>1</v>
      </c>
      <c r="N142" s="201" t="s">
        <v>40</v>
      </c>
      <c r="O142" s="79"/>
      <c r="P142" s="202">
        <f>O142*H142</f>
        <v>0</v>
      </c>
      <c r="Q142" s="202">
        <v>0.40872999999999998</v>
      </c>
      <c r="R142" s="202">
        <f>Q142*H142</f>
        <v>0.094825359999999997</v>
      </c>
      <c r="S142" s="202">
        <v>0</v>
      </c>
      <c r="T142" s="203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4" t="s">
        <v>184</v>
      </c>
      <c r="AT142" s="204" t="s">
        <v>180</v>
      </c>
      <c r="AU142" s="204" t="s">
        <v>155</v>
      </c>
      <c r="AY142" s="16" t="s">
        <v>177</v>
      </c>
      <c r="BE142" s="205">
        <f>IF(N142="základná",J142,0)</f>
        <v>0</v>
      </c>
      <c r="BF142" s="205">
        <f>IF(N142="znížená",J142,0)</f>
        <v>0</v>
      </c>
      <c r="BG142" s="205">
        <f>IF(N142="zákl. prenesená",J142,0)</f>
        <v>0</v>
      </c>
      <c r="BH142" s="205">
        <f>IF(N142="zníž. prenesená",J142,0)</f>
        <v>0</v>
      </c>
      <c r="BI142" s="205">
        <f>IF(N142="nulová",J142,0)</f>
        <v>0</v>
      </c>
      <c r="BJ142" s="16" t="s">
        <v>155</v>
      </c>
      <c r="BK142" s="206">
        <f>ROUND(I142*H142,3)</f>
        <v>0</v>
      </c>
      <c r="BL142" s="16" t="s">
        <v>184</v>
      </c>
      <c r="BM142" s="204" t="s">
        <v>1360</v>
      </c>
    </row>
    <row r="143" s="2" customFormat="1" ht="24.15" customHeight="1">
      <c r="A143" s="35"/>
      <c r="B143" s="157"/>
      <c r="C143" s="193" t="s">
        <v>155</v>
      </c>
      <c r="D143" s="193" t="s">
        <v>180</v>
      </c>
      <c r="E143" s="194" t="s">
        <v>1361</v>
      </c>
      <c r="F143" s="195" t="s">
        <v>1362</v>
      </c>
      <c r="G143" s="196" t="s">
        <v>192</v>
      </c>
      <c r="H143" s="197">
        <v>327.12</v>
      </c>
      <c r="I143" s="198"/>
      <c r="J143" s="197">
        <f>ROUND(I143*H143,3)</f>
        <v>0</v>
      </c>
      <c r="K143" s="199"/>
      <c r="L143" s="36"/>
      <c r="M143" s="200" t="s">
        <v>1</v>
      </c>
      <c r="N143" s="201" t="s">
        <v>40</v>
      </c>
      <c r="O143" s="79"/>
      <c r="P143" s="202">
        <f>O143*H143</f>
        <v>0</v>
      </c>
      <c r="Q143" s="202">
        <v>0</v>
      </c>
      <c r="R143" s="202">
        <f>Q143*H143</f>
        <v>0</v>
      </c>
      <c r="S143" s="202">
        <v>0</v>
      </c>
      <c r="T143" s="203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4" t="s">
        <v>184</v>
      </c>
      <c r="AT143" s="204" t="s">
        <v>180</v>
      </c>
      <c r="AU143" s="204" t="s">
        <v>155</v>
      </c>
      <c r="AY143" s="16" t="s">
        <v>177</v>
      </c>
      <c r="BE143" s="205">
        <f>IF(N143="základná",J143,0)</f>
        <v>0</v>
      </c>
      <c r="BF143" s="205">
        <f>IF(N143="znížená",J143,0)</f>
        <v>0</v>
      </c>
      <c r="BG143" s="205">
        <f>IF(N143="zákl. prenesená",J143,0)</f>
        <v>0</v>
      </c>
      <c r="BH143" s="205">
        <f>IF(N143="zníž. prenesená",J143,0)</f>
        <v>0</v>
      </c>
      <c r="BI143" s="205">
        <f>IF(N143="nulová",J143,0)</f>
        <v>0</v>
      </c>
      <c r="BJ143" s="16" t="s">
        <v>155</v>
      </c>
      <c r="BK143" s="206">
        <f>ROUND(I143*H143,3)</f>
        <v>0</v>
      </c>
      <c r="BL143" s="16" t="s">
        <v>184</v>
      </c>
      <c r="BM143" s="204" t="s">
        <v>1363</v>
      </c>
    </row>
    <row r="144" s="2" customFormat="1" ht="16.5" customHeight="1">
      <c r="A144" s="35"/>
      <c r="B144" s="157"/>
      <c r="C144" s="193" t="s">
        <v>189</v>
      </c>
      <c r="D144" s="193" t="s">
        <v>180</v>
      </c>
      <c r="E144" s="194" t="s">
        <v>1364</v>
      </c>
      <c r="F144" s="195" t="s">
        <v>1365</v>
      </c>
      <c r="G144" s="196" t="s">
        <v>192</v>
      </c>
      <c r="H144" s="197">
        <v>327.12</v>
      </c>
      <c r="I144" s="198"/>
      <c r="J144" s="197">
        <f>ROUND(I144*H144,3)</f>
        <v>0</v>
      </c>
      <c r="K144" s="199"/>
      <c r="L144" s="36"/>
      <c r="M144" s="200" t="s">
        <v>1</v>
      </c>
      <c r="N144" s="201" t="s">
        <v>40</v>
      </c>
      <c r="O144" s="79"/>
      <c r="P144" s="202">
        <f>O144*H144</f>
        <v>0</v>
      </c>
      <c r="Q144" s="202">
        <v>0</v>
      </c>
      <c r="R144" s="202">
        <f>Q144*H144</f>
        <v>0</v>
      </c>
      <c r="S144" s="202">
        <v>0</v>
      </c>
      <c r="T144" s="203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4" t="s">
        <v>184</v>
      </c>
      <c r="AT144" s="204" t="s">
        <v>180</v>
      </c>
      <c r="AU144" s="204" t="s">
        <v>155</v>
      </c>
      <c r="AY144" s="16" t="s">
        <v>177</v>
      </c>
      <c r="BE144" s="205">
        <f>IF(N144="základná",J144,0)</f>
        <v>0</v>
      </c>
      <c r="BF144" s="205">
        <f>IF(N144="znížená",J144,0)</f>
        <v>0</v>
      </c>
      <c r="BG144" s="205">
        <f>IF(N144="zákl. prenesená",J144,0)</f>
        <v>0</v>
      </c>
      <c r="BH144" s="205">
        <f>IF(N144="zníž. prenesená",J144,0)</f>
        <v>0</v>
      </c>
      <c r="BI144" s="205">
        <f>IF(N144="nulová",J144,0)</f>
        <v>0</v>
      </c>
      <c r="BJ144" s="16" t="s">
        <v>155</v>
      </c>
      <c r="BK144" s="206">
        <f>ROUND(I144*H144,3)</f>
        <v>0</v>
      </c>
      <c r="BL144" s="16" t="s">
        <v>184</v>
      </c>
      <c r="BM144" s="204" t="s">
        <v>1366</v>
      </c>
    </row>
    <row r="145" s="2" customFormat="1" ht="24.15" customHeight="1">
      <c r="A145" s="35"/>
      <c r="B145" s="157"/>
      <c r="C145" s="193" t="s">
        <v>184</v>
      </c>
      <c r="D145" s="193" t="s">
        <v>180</v>
      </c>
      <c r="E145" s="194" t="s">
        <v>1367</v>
      </c>
      <c r="F145" s="195" t="s">
        <v>1368</v>
      </c>
      <c r="G145" s="196" t="s">
        <v>183</v>
      </c>
      <c r="H145" s="197">
        <v>657.60000000000002</v>
      </c>
      <c r="I145" s="198"/>
      <c r="J145" s="197">
        <f>ROUND(I145*H145,3)</f>
        <v>0</v>
      </c>
      <c r="K145" s="199"/>
      <c r="L145" s="36"/>
      <c r="M145" s="200" t="s">
        <v>1</v>
      </c>
      <c r="N145" s="201" t="s">
        <v>40</v>
      </c>
      <c r="O145" s="79"/>
      <c r="P145" s="202">
        <f>O145*H145</f>
        <v>0</v>
      </c>
      <c r="Q145" s="202">
        <v>0.00021000000000000001</v>
      </c>
      <c r="R145" s="202">
        <f>Q145*H145</f>
        <v>0.13809600000000002</v>
      </c>
      <c r="S145" s="202">
        <v>0</v>
      </c>
      <c r="T145" s="203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4" t="s">
        <v>184</v>
      </c>
      <c r="AT145" s="204" t="s">
        <v>180</v>
      </c>
      <c r="AU145" s="204" t="s">
        <v>155</v>
      </c>
      <c r="AY145" s="16" t="s">
        <v>177</v>
      </c>
      <c r="BE145" s="205">
        <f>IF(N145="základná",J145,0)</f>
        <v>0</v>
      </c>
      <c r="BF145" s="205">
        <f>IF(N145="znížená",J145,0)</f>
        <v>0</v>
      </c>
      <c r="BG145" s="205">
        <f>IF(N145="zákl. prenesená",J145,0)</f>
        <v>0</v>
      </c>
      <c r="BH145" s="205">
        <f>IF(N145="zníž. prenesená",J145,0)</f>
        <v>0</v>
      </c>
      <c r="BI145" s="205">
        <f>IF(N145="nulová",J145,0)</f>
        <v>0</v>
      </c>
      <c r="BJ145" s="16" t="s">
        <v>155</v>
      </c>
      <c r="BK145" s="206">
        <f>ROUND(I145*H145,3)</f>
        <v>0</v>
      </c>
      <c r="BL145" s="16" t="s">
        <v>184</v>
      </c>
      <c r="BM145" s="204" t="s">
        <v>1369</v>
      </c>
    </row>
    <row r="146" s="2" customFormat="1" ht="24.15" customHeight="1">
      <c r="A146" s="35"/>
      <c r="B146" s="157"/>
      <c r="C146" s="193" t="s">
        <v>197</v>
      </c>
      <c r="D146" s="193" t="s">
        <v>180</v>
      </c>
      <c r="E146" s="194" t="s">
        <v>1370</v>
      </c>
      <c r="F146" s="195" t="s">
        <v>1371</v>
      </c>
      <c r="G146" s="196" t="s">
        <v>183</v>
      </c>
      <c r="H146" s="197">
        <v>657.60000000000002</v>
      </c>
      <c r="I146" s="198"/>
      <c r="J146" s="197">
        <f>ROUND(I146*H146,3)</f>
        <v>0</v>
      </c>
      <c r="K146" s="199"/>
      <c r="L146" s="36"/>
      <c r="M146" s="200" t="s">
        <v>1</v>
      </c>
      <c r="N146" s="201" t="s">
        <v>40</v>
      </c>
      <c r="O146" s="79"/>
      <c r="P146" s="202">
        <f>O146*H146</f>
        <v>0</v>
      </c>
      <c r="Q146" s="202">
        <v>0</v>
      </c>
      <c r="R146" s="202">
        <f>Q146*H146</f>
        <v>0</v>
      </c>
      <c r="S146" s="202">
        <v>0</v>
      </c>
      <c r="T146" s="203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4" t="s">
        <v>184</v>
      </c>
      <c r="AT146" s="204" t="s">
        <v>180</v>
      </c>
      <c r="AU146" s="204" t="s">
        <v>155</v>
      </c>
      <c r="AY146" s="16" t="s">
        <v>177</v>
      </c>
      <c r="BE146" s="205">
        <f>IF(N146="základná",J146,0)</f>
        <v>0</v>
      </c>
      <c r="BF146" s="205">
        <f>IF(N146="znížená",J146,0)</f>
        <v>0</v>
      </c>
      <c r="BG146" s="205">
        <f>IF(N146="zákl. prenesená",J146,0)</f>
        <v>0</v>
      </c>
      <c r="BH146" s="205">
        <f>IF(N146="zníž. prenesená",J146,0)</f>
        <v>0</v>
      </c>
      <c r="BI146" s="205">
        <f>IF(N146="nulová",J146,0)</f>
        <v>0</v>
      </c>
      <c r="BJ146" s="16" t="s">
        <v>155</v>
      </c>
      <c r="BK146" s="206">
        <f>ROUND(I146*H146,3)</f>
        <v>0</v>
      </c>
      <c r="BL146" s="16" t="s">
        <v>184</v>
      </c>
      <c r="BM146" s="204" t="s">
        <v>1372</v>
      </c>
    </row>
    <row r="147" s="2" customFormat="1" ht="24.15" customHeight="1">
      <c r="A147" s="35"/>
      <c r="B147" s="157"/>
      <c r="C147" s="193" t="s">
        <v>201</v>
      </c>
      <c r="D147" s="193" t="s">
        <v>180</v>
      </c>
      <c r="E147" s="194" t="s">
        <v>1373</v>
      </c>
      <c r="F147" s="195" t="s">
        <v>1374</v>
      </c>
      <c r="G147" s="196" t="s">
        <v>192</v>
      </c>
      <c r="H147" s="197">
        <v>327.12</v>
      </c>
      <c r="I147" s="198"/>
      <c r="J147" s="197">
        <f>ROUND(I147*H147,3)</f>
        <v>0</v>
      </c>
      <c r="K147" s="199"/>
      <c r="L147" s="36"/>
      <c r="M147" s="200" t="s">
        <v>1</v>
      </c>
      <c r="N147" s="201" t="s">
        <v>40</v>
      </c>
      <c r="O147" s="79"/>
      <c r="P147" s="202">
        <f>O147*H147</f>
        <v>0</v>
      </c>
      <c r="Q147" s="202">
        <v>0.00044999999999999999</v>
      </c>
      <c r="R147" s="202">
        <f>Q147*H147</f>
        <v>0.147204</v>
      </c>
      <c r="S147" s="202">
        <v>0</v>
      </c>
      <c r="T147" s="203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4" t="s">
        <v>184</v>
      </c>
      <c r="AT147" s="204" t="s">
        <v>180</v>
      </c>
      <c r="AU147" s="204" t="s">
        <v>155</v>
      </c>
      <c r="AY147" s="16" t="s">
        <v>177</v>
      </c>
      <c r="BE147" s="205">
        <f>IF(N147="základná",J147,0)</f>
        <v>0</v>
      </c>
      <c r="BF147" s="205">
        <f>IF(N147="znížená",J147,0)</f>
        <v>0</v>
      </c>
      <c r="BG147" s="205">
        <f>IF(N147="zákl. prenesená",J147,0)</f>
        <v>0</v>
      </c>
      <c r="BH147" s="205">
        <f>IF(N147="zníž. prenesená",J147,0)</f>
        <v>0</v>
      </c>
      <c r="BI147" s="205">
        <f>IF(N147="nulová",J147,0)</f>
        <v>0</v>
      </c>
      <c r="BJ147" s="16" t="s">
        <v>155</v>
      </c>
      <c r="BK147" s="206">
        <f>ROUND(I147*H147,3)</f>
        <v>0</v>
      </c>
      <c r="BL147" s="16" t="s">
        <v>184</v>
      </c>
      <c r="BM147" s="204" t="s">
        <v>1375</v>
      </c>
    </row>
    <row r="148" s="2" customFormat="1" ht="24.15" customHeight="1">
      <c r="A148" s="35"/>
      <c r="B148" s="157"/>
      <c r="C148" s="193" t="s">
        <v>205</v>
      </c>
      <c r="D148" s="193" t="s">
        <v>180</v>
      </c>
      <c r="E148" s="194" t="s">
        <v>1376</v>
      </c>
      <c r="F148" s="195" t="s">
        <v>1377</v>
      </c>
      <c r="G148" s="196" t="s">
        <v>192</v>
      </c>
      <c r="H148" s="197">
        <v>327.12</v>
      </c>
      <c r="I148" s="198"/>
      <c r="J148" s="197">
        <f>ROUND(I148*H148,3)</f>
        <v>0</v>
      </c>
      <c r="K148" s="199"/>
      <c r="L148" s="36"/>
      <c r="M148" s="200" t="s">
        <v>1</v>
      </c>
      <c r="N148" s="201" t="s">
        <v>40</v>
      </c>
      <c r="O148" s="79"/>
      <c r="P148" s="202">
        <f>O148*H148</f>
        <v>0</v>
      </c>
      <c r="Q148" s="202">
        <v>0</v>
      </c>
      <c r="R148" s="202">
        <f>Q148*H148</f>
        <v>0</v>
      </c>
      <c r="S148" s="202">
        <v>0</v>
      </c>
      <c r="T148" s="203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4" t="s">
        <v>184</v>
      </c>
      <c r="AT148" s="204" t="s">
        <v>180</v>
      </c>
      <c r="AU148" s="204" t="s">
        <v>155</v>
      </c>
      <c r="AY148" s="16" t="s">
        <v>177</v>
      </c>
      <c r="BE148" s="205">
        <f>IF(N148="základná",J148,0)</f>
        <v>0</v>
      </c>
      <c r="BF148" s="205">
        <f>IF(N148="znížená",J148,0)</f>
        <v>0</v>
      </c>
      <c r="BG148" s="205">
        <f>IF(N148="zákl. prenesená",J148,0)</f>
        <v>0</v>
      </c>
      <c r="BH148" s="205">
        <f>IF(N148="zníž. prenesená",J148,0)</f>
        <v>0</v>
      </c>
      <c r="BI148" s="205">
        <f>IF(N148="nulová",J148,0)</f>
        <v>0</v>
      </c>
      <c r="BJ148" s="16" t="s">
        <v>155</v>
      </c>
      <c r="BK148" s="206">
        <f>ROUND(I148*H148,3)</f>
        <v>0</v>
      </c>
      <c r="BL148" s="16" t="s">
        <v>184</v>
      </c>
      <c r="BM148" s="204" t="s">
        <v>1378</v>
      </c>
    </row>
    <row r="149" s="2" customFormat="1" ht="21.75" customHeight="1">
      <c r="A149" s="35"/>
      <c r="B149" s="157"/>
      <c r="C149" s="193" t="s">
        <v>209</v>
      </c>
      <c r="D149" s="193" t="s">
        <v>180</v>
      </c>
      <c r="E149" s="194" t="s">
        <v>1379</v>
      </c>
      <c r="F149" s="195" t="s">
        <v>1380</v>
      </c>
      <c r="G149" s="196" t="s">
        <v>192</v>
      </c>
      <c r="H149" s="197">
        <v>380.245</v>
      </c>
      <c r="I149" s="198"/>
      <c r="J149" s="197">
        <f>ROUND(I149*H149,3)</f>
        <v>0</v>
      </c>
      <c r="K149" s="199"/>
      <c r="L149" s="36"/>
      <c r="M149" s="200" t="s">
        <v>1</v>
      </c>
      <c r="N149" s="201" t="s">
        <v>40</v>
      </c>
      <c r="O149" s="79"/>
      <c r="P149" s="202">
        <f>O149*H149</f>
        <v>0</v>
      </c>
      <c r="Q149" s="202">
        <v>0</v>
      </c>
      <c r="R149" s="202">
        <f>Q149*H149</f>
        <v>0</v>
      </c>
      <c r="S149" s="202">
        <v>0</v>
      </c>
      <c r="T149" s="203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4" t="s">
        <v>184</v>
      </c>
      <c r="AT149" s="204" t="s">
        <v>180</v>
      </c>
      <c r="AU149" s="204" t="s">
        <v>155</v>
      </c>
      <c r="AY149" s="16" t="s">
        <v>177</v>
      </c>
      <c r="BE149" s="205">
        <f>IF(N149="základná",J149,0)</f>
        <v>0</v>
      </c>
      <c r="BF149" s="205">
        <f>IF(N149="znížená",J149,0)</f>
        <v>0</v>
      </c>
      <c r="BG149" s="205">
        <f>IF(N149="zákl. prenesená",J149,0)</f>
        <v>0</v>
      </c>
      <c r="BH149" s="205">
        <f>IF(N149="zníž. prenesená",J149,0)</f>
        <v>0</v>
      </c>
      <c r="BI149" s="205">
        <f>IF(N149="nulová",J149,0)</f>
        <v>0</v>
      </c>
      <c r="BJ149" s="16" t="s">
        <v>155</v>
      </c>
      <c r="BK149" s="206">
        <f>ROUND(I149*H149,3)</f>
        <v>0</v>
      </c>
      <c r="BL149" s="16" t="s">
        <v>184</v>
      </c>
      <c r="BM149" s="204" t="s">
        <v>1381</v>
      </c>
    </row>
    <row r="150" s="2" customFormat="1" ht="24.15" customHeight="1">
      <c r="A150" s="35"/>
      <c r="B150" s="157"/>
      <c r="C150" s="193" t="s">
        <v>178</v>
      </c>
      <c r="D150" s="193" t="s">
        <v>180</v>
      </c>
      <c r="E150" s="194" t="s">
        <v>1382</v>
      </c>
      <c r="F150" s="195" t="s">
        <v>1383</v>
      </c>
      <c r="G150" s="196" t="s">
        <v>192</v>
      </c>
      <c r="H150" s="197">
        <v>133.15899999999999</v>
      </c>
      <c r="I150" s="198"/>
      <c r="J150" s="197">
        <f>ROUND(I150*H150,3)</f>
        <v>0</v>
      </c>
      <c r="K150" s="199"/>
      <c r="L150" s="36"/>
      <c r="M150" s="200" t="s">
        <v>1</v>
      </c>
      <c r="N150" s="201" t="s">
        <v>40</v>
      </c>
      <c r="O150" s="79"/>
      <c r="P150" s="202">
        <f>O150*H150</f>
        <v>0</v>
      </c>
      <c r="Q150" s="202">
        <v>0</v>
      </c>
      <c r="R150" s="202">
        <f>Q150*H150</f>
        <v>0</v>
      </c>
      <c r="S150" s="202">
        <v>0</v>
      </c>
      <c r="T150" s="203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4" t="s">
        <v>184</v>
      </c>
      <c r="AT150" s="204" t="s">
        <v>180</v>
      </c>
      <c r="AU150" s="204" t="s">
        <v>155</v>
      </c>
      <c r="AY150" s="16" t="s">
        <v>177</v>
      </c>
      <c r="BE150" s="205">
        <f>IF(N150="základná",J150,0)</f>
        <v>0</v>
      </c>
      <c r="BF150" s="205">
        <f>IF(N150="znížená",J150,0)</f>
        <v>0</v>
      </c>
      <c r="BG150" s="205">
        <f>IF(N150="zákl. prenesená",J150,0)</f>
        <v>0</v>
      </c>
      <c r="BH150" s="205">
        <f>IF(N150="zníž. prenesená",J150,0)</f>
        <v>0</v>
      </c>
      <c r="BI150" s="205">
        <f>IF(N150="nulová",J150,0)</f>
        <v>0</v>
      </c>
      <c r="BJ150" s="16" t="s">
        <v>155</v>
      </c>
      <c r="BK150" s="206">
        <f>ROUND(I150*H150,3)</f>
        <v>0</v>
      </c>
      <c r="BL150" s="16" t="s">
        <v>184</v>
      </c>
      <c r="BM150" s="204" t="s">
        <v>1384</v>
      </c>
    </row>
    <row r="151" s="2" customFormat="1" ht="16.5" customHeight="1">
      <c r="A151" s="35"/>
      <c r="B151" s="157"/>
      <c r="C151" s="193" t="s">
        <v>111</v>
      </c>
      <c r="D151" s="193" t="s">
        <v>180</v>
      </c>
      <c r="E151" s="194" t="s">
        <v>1385</v>
      </c>
      <c r="F151" s="195" t="s">
        <v>1386</v>
      </c>
      <c r="G151" s="196" t="s">
        <v>192</v>
      </c>
      <c r="H151" s="197">
        <v>133.15899999999999</v>
      </c>
      <c r="I151" s="198"/>
      <c r="J151" s="197">
        <f>ROUND(I151*H151,3)</f>
        <v>0</v>
      </c>
      <c r="K151" s="199"/>
      <c r="L151" s="36"/>
      <c r="M151" s="200" t="s">
        <v>1</v>
      </c>
      <c r="N151" s="201" t="s">
        <v>40</v>
      </c>
      <c r="O151" s="79"/>
      <c r="P151" s="202">
        <f>O151*H151</f>
        <v>0</v>
      </c>
      <c r="Q151" s="202">
        <v>0</v>
      </c>
      <c r="R151" s="202">
        <f>Q151*H151</f>
        <v>0</v>
      </c>
      <c r="S151" s="202">
        <v>0</v>
      </c>
      <c r="T151" s="203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4" t="s">
        <v>184</v>
      </c>
      <c r="AT151" s="204" t="s">
        <v>180</v>
      </c>
      <c r="AU151" s="204" t="s">
        <v>155</v>
      </c>
      <c r="AY151" s="16" t="s">
        <v>177</v>
      </c>
      <c r="BE151" s="205">
        <f>IF(N151="základná",J151,0)</f>
        <v>0</v>
      </c>
      <c r="BF151" s="205">
        <f>IF(N151="znížená",J151,0)</f>
        <v>0</v>
      </c>
      <c r="BG151" s="205">
        <f>IF(N151="zákl. prenesená",J151,0)</f>
        <v>0</v>
      </c>
      <c r="BH151" s="205">
        <f>IF(N151="zníž. prenesená",J151,0)</f>
        <v>0</v>
      </c>
      <c r="BI151" s="205">
        <f>IF(N151="nulová",J151,0)</f>
        <v>0</v>
      </c>
      <c r="BJ151" s="16" t="s">
        <v>155</v>
      </c>
      <c r="BK151" s="206">
        <f>ROUND(I151*H151,3)</f>
        <v>0</v>
      </c>
      <c r="BL151" s="16" t="s">
        <v>184</v>
      </c>
      <c r="BM151" s="204" t="s">
        <v>1387</v>
      </c>
    </row>
    <row r="152" s="2" customFormat="1" ht="21.75" customHeight="1">
      <c r="A152" s="35"/>
      <c r="B152" s="157"/>
      <c r="C152" s="193" t="s">
        <v>114</v>
      </c>
      <c r="D152" s="193" t="s">
        <v>180</v>
      </c>
      <c r="E152" s="194" t="s">
        <v>1388</v>
      </c>
      <c r="F152" s="195" t="s">
        <v>1389</v>
      </c>
      <c r="G152" s="196" t="s">
        <v>192</v>
      </c>
      <c r="H152" s="197">
        <v>133.15899999999999</v>
      </c>
      <c r="I152" s="198"/>
      <c r="J152" s="197">
        <f>ROUND(I152*H152,3)</f>
        <v>0</v>
      </c>
      <c r="K152" s="199"/>
      <c r="L152" s="36"/>
      <c r="M152" s="200" t="s">
        <v>1</v>
      </c>
      <c r="N152" s="201" t="s">
        <v>40</v>
      </c>
      <c r="O152" s="79"/>
      <c r="P152" s="202">
        <f>O152*H152</f>
        <v>0</v>
      </c>
      <c r="Q152" s="202">
        <v>0</v>
      </c>
      <c r="R152" s="202">
        <f>Q152*H152</f>
        <v>0</v>
      </c>
      <c r="S152" s="202">
        <v>0</v>
      </c>
      <c r="T152" s="203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4" t="s">
        <v>184</v>
      </c>
      <c r="AT152" s="204" t="s">
        <v>180</v>
      </c>
      <c r="AU152" s="204" t="s">
        <v>155</v>
      </c>
      <c r="AY152" s="16" t="s">
        <v>177</v>
      </c>
      <c r="BE152" s="205">
        <f>IF(N152="základná",J152,0)</f>
        <v>0</v>
      </c>
      <c r="BF152" s="205">
        <f>IF(N152="znížená",J152,0)</f>
        <v>0</v>
      </c>
      <c r="BG152" s="205">
        <f>IF(N152="zákl. prenesená",J152,0)</f>
        <v>0</v>
      </c>
      <c r="BH152" s="205">
        <f>IF(N152="zníž. prenesená",J152,0)</f>
        <v>0</v>
      </c>
      <c r="BI152" s="205">
        <f>IF(N152="nulová",J152,0)</f>
        <v>0</v>
      </c>
      <c r="BJ152" s="16" t="s">
        <v>155</v>
      </c>
      <c r="BK152" s="206">
        <f>ROUND(I152*H152,3)</f>
        <v>0</v>
      </c>
      <c r="BL152" s="16" t="s">
        <v>184</v>
      </c>
      <c r="BM152" s="204" t="s">
        <v>1390</v>
      </c>
    </row>
    <row r="153" s="2" customFormat="1" ht="16.5" customHeight="1">
      <c r="A153" s="35"/>
      <c r="B153" s="157"/>
      <c r="C153" s="193" t="s">
        <v>117</v>
      </c>
      <c r="D153" s="193" t="s">
        <v>180</v>
      </c>
      <c r="E153" s="194" t="s">
        <v>1391</v>
      </c>
      <c r="F153" s="195" t="s">
        <v>1392</v>
      </c>
      <c r="G153" s="196" t="s">
        <v>192</v>
      </c>
      <c r="H153" s="197">
        <v>133.15899999999999</v>
      </c>
      <c r="I153" s="198"/>
      <c r="J153" s="197">
        <f>ROUND(I153*H153,3)</f>
        <v>0</v>
      </c>
      <c r="K153" s="199"/>
      <c r="L153" s="36"/>
      <c r="M153" s="200" t="s">
        <v>1</v>
      </c>
      <c r="N153" s="201" t="s">
        <v>40</v>
      </c>
      <c r="O153" s="79"/>
      <c r="P153" s="202">
        <f>O153*H153</f>
        <v>0</v>
      </c>
      <c r="Q153" s="202">
        <v>0</v>
      </c>
      <c r="R153" s="202">
        <f>Q153*H153</f>
        <v>0</v>
      </c>
      <c r="S153" s="202">
        <v>0</v>
      </c>
      <c r="T153" s="203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4" t="s">
        <v>184</v>
      </c>
      <c r="AT153" s="204" t="s">
        <v>180</v>
      </c>
      <c r="AU153" s="204" t="s">
        <v>155</v>
      </c>
      <c r="AY153" s="16" t="s">
        <v>177</v>
      </c>
      <c r="BE153" s="205">
        <f>IF(N153="základná",J153,0)</f>
        <v>0</v>
      </c>
      <c r="BF153" s="205">
        <f>IF(N153="znížená",J153,0)</f>
        <v>0</v>
      </c>
      <c r="BG153" s="205">
        <f>IF(N153="zákl. prenesená",J153,0)</f>
        <v>0</v>
      </c>
      <c r="BH153" s="205">
        <f>IF(N153="zníž. prenesená",J153,0)</f>
        <v>0</v>
      </c>
      <c r="BI153" s="205">
        <f>IF(N153="nulová",J153,0)</f>
        <v>0</v>
      </c>
      <c r="BJ153" s="16" t="s">
        <v>155</v>
      </c>
      <c r="BK153" s="206">
        <f>ROUND(I153*H153,3)</f>
        <v>0</v>
      </c>
      <c r="BL153" s="16" t="s">
        <v>184</v>
      </c>
      <c r="BM153" s="204" t="s">
        <v>1393</v>
      </c>
    </row>
    <row r="154" s="2" customFormat="1" ht="16.5" customHeight="1">
      <c r="A154" s="35"/>
      <c r="B154" s="157"/>
      <c r="C154" s="193" t="s">
        <v>120</v>
      </c>
      <c r="D154" s="193" t="s">
        <v>180</v>
      </c>
      <c r="E154" s="194" t="s">
        <v>1394</v>
      </c>
      <c r="F154" s="195" t="s">
        <v>1395</v>
      </c>
      <c r="G154" s="196" t="s">
        <v>192</v>
      </c>
      <c r="H154" s="197">
        <v>133.15899999999999</v>
      </c>
      <c r="I154" s="198"/>
      <c r="J154" s="197">
        <f>ROUND(I154*H154,3)</f>
        <v>0</v>
      </c>
      <c r="K154" s="199"/>
      <c r="L154" s="36"/>
      <c r="M154" s="200" t="s">
        <v>1</v>
      </c>
      <c r="N154" s="201" t="s">
        <v>40</v>
      </c>
      <c r="O154" s="79"/>
      <c r="P154" s="202">
        <f>O154*H154</f>
        <v>0</v>
      </c>
      <c r="Q154" s="202">
        <v>0</v>
      </c>
      <c r="R154" s="202">
        <f>Q154*H154</f>
        <v>0</v>
      </c>
      <c r="S154" s="202">
        <v>0</v>
      </c>
      <c r="T154" s="203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4" t="s">
        <v>184</v>
      </c>
      <c r="AT154" s="204" t="s">
        <v>180</v>
      </c>
      <c r="AU154" s="204" t="s">
        <v>155</v>
      </c>
      <c r="AY154" s="16" t="s">
        <v>177</v>
      </c>
      <c r="BE154" s="205">
        <f>IF(N154="základná",J154,0)</f>
        <v>0</v>
      </c>
      <c r="BF154" s="205">
        <f>IF(N154="znížená",J154,0)</f>
        <v>0</v>
      </c>
      <c r="BG154" s="205">
        <f>IF(N154="zákl. prenesená",J154,0)</f>
        <v>0</v>
      </c>
      <c r="BH154" s="205">
        <f>IF(N154="zníž. prenesená",J154,0)</f>
        <v>0</v>
      </c>
      <c r="BI154" s="205">
        <f>IF(N154="nulová",J154,0)</f>
        <v>0</v>
      </c>
      <c r="BJ154" s="16" t="s">
        <v>155</v>
      </c>
      <c r="BK154" s="206">
        <f>ROUND(I154*H154,3)</f>
        <v>0</v>
      </c>
      <c r="BL154" s="16" t="s">
        <v>184</v>
      </c>
      <c r="BM154" s="204" t="s">
        <v>1396</v>
      </c>
    </row>
    <row r="155" s="2" customFormat="1" ht="21.75" customHeight="1">
      <c r="A155" s="35"/>
      <c r="B155" s="157"/>
      <c r="C155" s="193" t="s">
        <v>123</v>
      </c>
      <c r="D155" s="193" t="s">
        <v>180</v>
      </c>
      <c r="E155" s="194" t="s">
        <v>1397</v>
      </c>
      <c r="F155" s="195" t="s">
        <v>1398</v>
      </c>
      <c r="G155" s="196" t="s">
        <v>192</v>
      </c>
      <c r="H155" s="197">
        <v>247.08600000000001</v>
      </c>
      <c r="I155" s="198"/>
      <c r="J155" s="197">
        <f>ROUND(I155*H155,3)</f>
        <v>0</v>
      </c>
      <c r="K155" s="199"/>
      <c r="L155" s="36"/>
      <c r="M155" s="200" t="s">
        <v>1</v>
      </c>
      <c r="N155" s="201" t="s">
        <v>40</v>
      </c>
      <c r="O155" s="79"/>
      <c r="P155" s="202">
        <f>O155*H155</f>
        <v>0</v>
      </c>
      <c r="Q155" s="202">
        <v>0</v>
      </c>
      <c r="R155" s="202">
        <f>Q155*H155</f>
        <v>0</v>
      </c>
      <c r="S155" s="202">
        <v>0</v>
      </c>
      <c r="T155" s="203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4" t="s">
        <v>184</v>
      </c>
      <c r="AT155" s="204" t="s">
        <v>180</v>
      </c>
      <c r="AU155" s="204" t="s">
        <v>155</v>
      </c>
      <c r="AY155" s="16" t="s">
        <v>177</v>
      </c>
      <c r="BE155" s="205">
        <f>IF(N155="základná",J155,0)</f>
        <v>0</v>
      </c>
      <c r="BF155" s="205">
        <f>IF(N155="znížená",J155,0)</f>
        <v>0</v>
      </c>
      <c r="BG155" s="205">
        <f>IF(N155="zákl. prenesená",J155,0)</f>
        <v>0</v>
      </c>
      <c r="BH155" s="205">
        <f>IF(N155="zníž. prenesená",J155,0)</f>
        <v>0</v>
      </c>
      <c r="BI155" s="205">
        <f>IF(N155="nulová",J155,0)</f>
        <v>0</v>
      </c>
      <c r="BJ155" s="16" t="s">
        <v>155</v>
      </c>
      <c r="BK155" s="206">
        <f>ROUND(I155*H155,3)</f>
        <v>0</v>
      </c>
      <c r="BL155" s="16" t="s">
        <v>184</v>
      </c>
      <c r="BM155" s="204" t="s">
        <v>1399</v>
      </c>
    </row>
    <row r="156" s="2" customFormat="1" ht="16.5" customHeight="1">
      <c r="A156" s="35"/>
      <c r="B156" s="157"/>
      <c r="C156" s="193" t="s">
        <v>231</v>
      </c>
      <c r="D156" s="193" t="s">
        <v>180</v>
      </c>
      <c r="E156" s="194" t="s">
        <v>1400</v>
      </c>
      <c r="F156" s="195" t="s">
        <v>1401</v>
      </c>
      <c r="G156" s="196" t="s">
        <v>192</v>
      </c>
      <c r="H156" s="197">
        <v>93.340000000000003</v>
      </c>
      <c r="I156" s="198"/>
      <c r="J156" s="197">
        <f>ROUND(I156*H156,3)</f>
        <v>0</v>
      </c>
      <c r="K156" s="199"/>
      <c r="L156" s="36"/>
      <c r="M156" s="200" t="s">
        <v>1</v>
      </c>
      <c r="N156" s="201" t="s">
        <v>40</v>
      </c>
      <c r="O156" s="79"/>
      <c r="P156" s="202">
        <f>O156*H156</f>
        <v>0</v>
      </c>
      <c r="Q156" s="202">
        <v>0</v>
      </c>
      <c r="R156" s="202">
        <f>Q156*H156</f>
        <v>0</v>
      </c>
      <c r="S156" s="202">
        <v>0</v>
      </c>
      <c r="T156" s="203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4" t="s">
        <v>184</v>
      </c>
      <c r="AT156" s="204" t="s">
        <v>180</v>
      </c>
      <c r="AU156" s="204" t="s">
        <v>155</v>
      </c>
      <c r="AY156" s="16" t="s">
        <v>177</v>
      </c>
      <c r="BE156" s="205">
        <f>IF(N156="základná",J156,0)</f>
        <v>0</v>
      </c>
      <c r="BF156" s="205">
        <f>IF(N156="znížená",J156,0)</f>
        <v>0</v>
      </c>
      <c r="BG156" s="205">
        <f>IF(N156="zákl. prenesená",J156,0)</f>
        <v>0</v>
      </c>
      <c r="BH156" s="205">
        <f>IF(N156="zníž. prenesená",J156,0)</f>
        <v>0</v>
      </c>
      <c r="BI156" s="205">
        <f>IF(N156="nulová",J156,0)</f>
        <v>0</v>
      </c>
      <c r="BJ156" s="16" t="s">
        <v>155</v>
      </c>
      <c r="BK156" s="206">
        <f>ROUND(I156*H156,3)</f>
        <v>0</v>
      </c>
      <c r="BL156" s="16" t="s">
        <v>184</v>
      </c>
      <c r="BM156" s="204" t="s">
        <v>1402</v>
      </c>
    </row>
    <row r="157" s="2" customFormat="1" ht="16.5" customHeight="1">
      <c r="A157" s="35"/>
      <c r="B157" s="157"/>
      <c r="C157" s="212" t="s">
        <v>235</v>
      </c>
      <c r="D157" s="212" t="s">
        <v>439</v>
      </c>
      <c r="E157" s="213" t="s">
        <v>1403</v>
      </c>
      <c r="F157" s="214" t="s">
        <v>1404</v>
      </c>
      <c r="G157" s="215" t="s">
        <v>192</v>
      </c>
      <c r="H157" s="216">
        <v>93.340000000000003</v>
      </c>
      <c r="I157" s="217"/>
      <c r="J157" s="216">
        <f>ROUND(I157*H157,3)</f>
        <v>0</v>
      </c>
      <c r="K157" s="218"/>
      <c r="L157" s="219"/>
      <c r="M157" s="220" t="s">
        <v>1</v>
      </c>
      <c r="N157" s="221" t="s">
        <v>40</v>
      </c>
      <c r="O157" s="79"/>
      <c r="P157" s="202">
        <f>O157*H157</f>
        <v>0</v>
      </c>
      <c r="Q157" s="202">
        <v>1.6699999999999999</v>
      </c>
      <c r="R157" s="202">
        <f>Q157*H157</f>
        <v>155.87780000000001</v>
      </c>
      <c r="S157" s="202">
        <v>0</v>
      </c>
      <c r="T157" s="203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4" t="s">
        <v>209</v>
      </c>
      <c r="AT157" s="204" t="s">
        <v>439</v>
      </c>
      <c r="AU157" s="204" t="s">
        <v>155</v>
      </c>
      <c r="AY157" s="16" t="s">
        <v>177</v>
      </c>
      <c r="BE157" s="205">
        <f>IF(N157="základná",J157,0)</f>
        <v>0</v>
      </c>
      <c r="BF157" s="205">
        <f>IF(N157="znížená",J157,0)</f>
        <v>0</v>
      </c>
      <c r="BG157" s="205">
        <f>IF(N157="zákl. prenesená",J157,0)</f>
        <v>0</v>
      </c>
      <c r="BH157" s="205">
        <f>IF(N157="zníž. prenesená",J157,0)</f>
        <v>0</v>
      </c>
      <c r="BI157" s="205">
        <f>IF(N157="nulová",J157,0)</f>
        <v>0</v>
      </c>
      <c r="BJ157" s="16" t="s">
        <v>155</v>
      </c>
      <c r="BK157" s="206">
        <f>ROUND(I157*H157,3)</f>
        <v>0</v>
      </c>
      <c r="BL157" s="16" t="s">
        <v>184</v>
      </c>
      <c r="BM157" s="204" t="s">
        <v>1405</v>
      </c>
    </row>
    <row r="158" s="2" customFormat="1" ht="16.5" customHeight="1">
      <c r="A158" s="35"/>
      <c r="B158" s="157"/>
      <c r="C158" s="193" t="s">
        <v>239</v>
      </c>
      <c r="D158" s="193" t="s">
        <v>180</v>
      </c>
      <c r="E158" s="194" t="s">
        <v>1406</v>
      </c>
      <c r="F158" s="195" t="s">
        <v>1407</v>
      </c>
      <c r="G158" s="196" t="s">
        <v>192</v>
      </c>
      <c r="H158" s="197">
        <v>93.340000000000003</v>
      </c>
      <c r="I158" s="198"/>
      <c r="J158" s="197">
        <f>ROUND(I158*H158,3)</f>
        <v>0</v>
      </c>
      <c r="K158" s="199"/>
      <c r="L158" s="36"/>
      <c r="M158" s="200" t="s">
        <v>1</v>
      </c>
      <c r="N158" s="201" t="s">
        <v>40</v>
      </c>
      <c r="O158" s="79"/>
      <c r="P158" s="202">
        <f>O158*H158</f>
        <v>0</v>
      </c>
      <c r="Q158" s="202">
        <v>0</v>
      </c>
      <c r="R158" s="202">
        <f>Q158*H158</f>
        <v>0</v>
      </c>
      <c r="S158" s="202">
        <v>0</v>
      </c>
      <c r="T158" s="203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4" t="s">
        <v>184</v>
      </c>
      <c r="AT158" s="204" t="s">
        <v>180</v>
      </c>
      <c r="AU158" s="204" t="s">
        <v>155</v>
      </c>
      <c r="AY158" s="16" t="s">
        <v>177</v>
      </c>
      <c r="BE158" s="205">
        <f>IF(N158="základná",J158,0)</f>
        <v>0</v>
      </c>
      <c r="BF158" s="205">
        <f>IF(N158="znížená",J158,0)</f>
        <v>0</v>
      </c>
      <c r="BG158" s="205">
        <f>IF(N158="zákl. prenesená",J158,0)</f>
        <v>0</v>
      </c>
      <c r="BH158" s="205">
        <f>IF(N158="zníž. prenesená",J158,0)</f>
        <v>0</v>
      </c>
      <c r="BI158" s="205">
        <f>IF(N158="nulová",J158,0)</f>
        <v>0</v>
      </c>
      <c r="BJ158" s="16" t="s">
        <v>155</v>
      </c>
      <c r="BK158" s="206">
        <f>ROUND(I158*H158,3)</f>
        <v>0</v>
      </c>
      <c r="BL158" s="16" t="s">
        <v>184</v>
      </c>
      <c r="BM158" s="204" t="s">
        <v>1408</v>
      </c>
    </row>
    <row r="159" s="12" customFormat="1" ht="22.8" customHeight="1">
      <c r="A159" s="12"/>
      <c r="B159" s="180"/>
      <c r="C159" s="12"/>
      <c r="D159" s="181" t="s">
        <v>73</v>
      </c>
      <c r="E159" s="191" t="s">
        <v>184</v>
      </c>
      <c r="F159" s="191" t="s">
        <v>1409</v>
      </c>
      <c r="G159" s="12"/>
      <c r="H159" s="12"/>
      <c r="I159" s="183"/>
      <c r="J159" s="192">
        <f>BK159</f>
        <v>0</v>
      </c>
      <c r="K159" s="12"/>
      <c r="L159" s="180"/>
      <c r="M159" s="185"/>
      <c r="N159" s="186"/>
      <c r="O159" s="186"/>
      <c r="P159" s="187">
        <f>SUM(P160:P161)</f>
        <v>0</v>
      </c>
      <c r="Q159" s="186"/>
      <c r="R159" s="187">
        <f>SUM(R160:R161)</f>
        <v>61.896246720000001</v>
      </c>
      <c r="S159" s="186"/>
      <c r="T159" s="188">
        <f>SUM(T160:T161)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81" t="s">
        <v>82</v>
      </c>
      <c r="AT159" s="189" t="s">
        <v>73</v>
      </c>
      <c r="AU159" s="189" t="s">
        <v>82</v>
      </c>
      <c r="AY159" s="181" t="s">
        <v>177</v>
      </c>
      <c r="BK159" s="190">
        <f>SUM(BK160:BK161)</f>
        <v>0</v>
      </c>
    </row>
    <row r="160" s="2" customFormat="1" ht="16.5" customHeight="1">
      <c r="A160" s="35"/>
      <c r="B160" s="157"/>
      <c r="C160" s="193" t="s">
        <v>243</v>
      </c>
      <c r="D160" s="193" t="s">
        <v>180</v>
      </c>
      <c r="E160" s="194" t="s">
        <v>1410</v>
      </c>
      <c r="F160" s="195" t="s">
        <v>1411</v>
      </c>
      <c r="G160" s="196" t="s">
        <v>192</v>
      </c>
      <c r="H160" s="197">
        <v>0.72599999999999998</v>
      </c>
      <c r="I160" s="198"/>
      <c r="J160" s="197">
        <f>ROUND(I160*H160,3)</f>
        <v>0</v>
      </c>
      <c r="K160" s="199"/>
      <c r="L160" s="36"/>
      <c r="M160" s="200" t="s">
        <v>1</v>
      </c>
      <c r="N160" s="201" t="s">
        <v>40</v>
      </c>
      <c r="O160" s="79"/>
      <c r="P160" s="202">
        <f>O160*H160</f>
        <v>0</v>
      </c>
      <c r="Q160" s="202">
        <v>1.8907700000000001</v>
      </c>
      <c r="R160" s="202">
        <f>Q160*H160</f>
        <v>1.37269902</v>
      </c>
      <c r="S160" s="202">
        <v>0</v>
      </c>
      <c r="T160" s="203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4" t="s">
        <v>184</v>
      </c>
      <c r="AT160" s="204" t="s">
        <v>180</v>
      </c>
      <c r="AU160" s="204" t="s">
        <v>155</v>
      </c>
      <c r="AY160" s="16" t="s">
        <v>177</v>
      </c>
      <c r="BE160" s="205">
        <f>IF(N160="základná",J160,0)</f>
        <v>0</v>
      </c>
      <c r="BF160" s="205">
        <f>IF(N160="znížená",J160,0)</f>
        <v>0</v>
      </c>
      <c r="BG160" s="205">
        <f>IF(N160="zákl. prenesená",J160,0)</f>
        <v>0</v>
      </c>
      <c r="BH160" s="205">
        <f>IF(N160="zníž. prenesená",J160,0)</f>
        <v>0</v>
      </c>
      <c r="BI160" s="205">
        <f>IF(N160="nulová",J160,0)</f>
        <v>0</v>
      </c>
      <c r="BJ160" s="16" t="s">
        <v>155</v>
      </c>
      <c r="BK160" s="206">
        <f>ROUND(I160*H160,3)</f>
        <v>0</v>
      </c>
      <c r="BL160" s="16" t="s">
        <v>184</v>
      </c>
      <c r="BM160" s="204" t="s">
        <v>1412</v>
      </c>
    </row>
    <row r="161" s="2" customFormat="1" ht="24.15" customHeight="1">
      <c r="A161" s="35"/>
      <c r="B161" s="157"/>
      <c r="C161" s="193" t="s">
        <v>247</v>
      </c>
      <c r="D161" s="193" t="s">
        <v>180</v>
      </c>
      <c r="E161" s="194" t="s">
        <v>1413</v>
      </c>
      <c r="F161" s="195" t="s">
        <v>1414</v>
      </c>
      <c r="G161" s="196" t="s">
        <v>192</v>
      </c>
      <c r="H161" s="197">
        <v>32.009999999999998</v>
      </c>
      <c r="I161" s="198"/>
      <c r="J161" s="197">
        <f>ROUND(I161*H161,3)</f>
        <v>0</v>
      </c>
      <c r="K161" s="199"/>
      <c r="L161" s="36"/>
      <c r="M161" s="200" t="s">
        <v>1</v>
      </c>
      <c r="N161" s="201" t="s">
        <v>40</v>
      </c>
      <c r="O161" s="79"/>
      <c r="P161" s="202">
        <f>O161*H161</f>
        <v>0</v>
      </c>
      <c r="Q161" s="202">
        <v>1.8907700000000001</v>
      </c>
      <c r="R161" s="202">
        <f>Q161*H161</f>
        <v>60.523547700000002</v>
      </c>
      <c r="S161" s="202">
        <v>0</v>
      </c>
      <c r="T161" s="203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4" t="s">
        <v>184</v>
      </c>
      <c r="AT161" s="204" t="s">
        <v>180</v>
      </c>
      <c r="AU161" s="204" t="s">
        <v>155</v>
      </c>
      <c r="AY161" s="16" t="s">
        <v>177</v>
      </c>
      <c r="BE161" s="205">
        <f>IF(N161="základná",J161,0)</f>
        <v>0</v>
      </c>
      <c r="BF161" s="205">
        <f>IF(N161="znížená",J161,0)</f>
        <v>0</v>
      </c>
      <c r="BG161" s="205">
        <f>IF(N161="zákl. prenesená",J161,0)</f>
        <v>0</v>
      </c>
      <c r="BH161" s="205">
        <f>IF(N161="zníž. prenesená",J161,0)</f>
        <v>0</v>
      </c>
      <c r="BI161" s="205">
        <f>IF(N161="nulová",J161,0)</f>
        <v>0</v>
      </c>
      <c r="BJ161" s="16" t="s">
        <v>155</v>
      </c>
      <c r="BK161" s="206">
        <f>ROUND(I161*H161,3)</f>
        <v>0</v>
      </c>
      <c r="BL161" s="16" t="s">
        <v>184</v>
      </c>
      <c r="BM161" s="204" t="s">
        <v>1415</v>
      </c>
    </row>
    <row r="162" s="12" customFormat="1" ht="22.8" customHeight="1">
      <c r="A162" s="12"/>
      <c r="B162" s="180"/>
      <c r="C162" s="12"/>
      <c r="D162" s="181" t="s">
        <v>73</v>
      </c>
      <c r="E162" s="191" t="s">
        <v>209</v>
      </c>
      <c r="F162" s="191" t="s">
        <v>1416</v>
      </c>
      <c r="G162" s="12"/>
      <c r="H162" s="12"/>
      <c r="I162" s="183"/>
      <c r="J162" s="192">
        <f>BK162</f>
        <v>0</v>
      </c>
      <c r="K162" s="12"/>
      <c r="L162" s="180"/>
      <c r="M162" s="185"/>
      <c r="N162" s="186"/>
      <c r="O162" s="186"/>
      <c r="P162" s="187">
        <f>SUM(P163:P177)</f>
        <v>0</v>
      </c>
      <c r="Q162" s="186"/>
      <c r="R162" s="187">
        <f>SUM(R163:R177)</f>
        <v>0.043340000000000004</v>
      </c>
      <c r="S162" s="186"/>
      <c r="T162" s="188">
        <f>SUM(T163:T177)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81" t="s">
        <v>82</v>
      </c>
      <c r="AT162" s="189" t="s">
        <v>73</v>
      </c>
      <c r="AU162" s="189" t="s">
        <v>82</v>
      </c>
      <c r="AY162" s="181" t="s">
        <v>177</v>
      </c>
      <c r="BK162" s="190">
        <f>SUM(BK163:BK177)</f>
        <v>0</v>
      </c>
    </row>
    <row r="163" s="2" customFormat="1" ht="21.75" customHeight="1">
      <c r="A163" s="35"/>
      <c r="B163" s="157"/>
      <c r="C163" s="193" t="s">
        <v>7</v>
      </c>
      <c r="D163" s="193" t="s">
        <v>180</v>
      </c>
      <c r="E163" s="194" t="s">
        <v>1417</v>
      </c>
      <c r="F163" s="195" t="s">
        <v>1418</v>
      </c>
      <c r="G163" s="196" t="s">
        <v>253</v>
      </c>
      <c r="H163" s="197">
        <v>24</v>
      </c>
      <c r="I163" s="198"/>
      <c r="J163" s="197">
        <f>ROUND(I163*H163,3)</f>
        <v>0</v>
      </c>
      <c r="K163" s="199"/>
      <c r="L163" s="36"/>
      <c r="M163" s="200" t="s">
        <v>1</v>
      </c>
      <c r="N163" s="201" t="s">
        <v>40</v>
      </c>
      <c r="O163" s="79"/>
      <c r="P163" s="202">
        <f>O163*H163</f>
        <v>0</v>
      </c>
      <c r="Q163" s="202">
        <v>0</v>
      </c>
      <c r="R163" s="202">
        <f>Q163*H163</f>
        <v>0</v>
      </c>
      <c r="S163" s="202">
        <v>0</v>
      </c>
      <c r="T163" s="203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4" t="s">
        <v>184</v>
      </c>
      <c r="AT163" s="204" t="s">
        <v>180</v>
      </c>
      <c r="AU163" s="204" t="s">
        <v>155</v>
      </c>
      <c r="AY163" s="16" t="s">
        <v>177</v>
      </c>
      <c r="BE163" s="205">
        <f>IF(N163="základná",J163,0)</f>
        <v>0</v>
      </c>
      <c r="BF163" s="205">
        <f>IF(N163="znížená",J163,0)</f>
        <v>0</v>
      </c>
      <c r="BG163" s="205">
        <f>IF(N163="zákl. prenesená",J163,0)</f>
        <v>0</v>
      </c>
      <c r="BH163" s="205">
        <f>IF(N163="zníž. prenesená",J163,0)</f>
        <v>0</v>
      </c>
      <c r="BI163" s="205">
        <f>IF(N163="nulová",J163,0)</f>
        <v>0</v>
      </c>
      <c r="BJ163" s="16" t="s">
        <v>155</v>
      </c>
      <c r="BK163" s="206">
        <f>ROUND(I163*H163,3)</f>
        <v>0</v>
      </c>
      <c r="BL163" s="16" t="s">
        <v>184</v>
      </c>
      <c r="BM163" s="204" t="s">
        <v>1419</v>
      </c>
    </row>
    <row r="164" s="2" customFormat="1" ht="21.75" customHeight="1">
      <c r="A164" s="35"/>
      <c r="B164" s="157"/>
      <c r="C164" s="212" t="s">
        <v>255</v>
      </c>
      <c r="D164" s="212" t="s">
        <v>439</v>
      </c>
      <c r="E164" s="213" t="s">
        <v>1420</v>
      </c>
      <c r="F164" s="214" t="s">
        <v>1421</v>
      </c>
      <c r="G164" s="215" t="s">
        <v>253</v>
      </c>
      <c r="H164" s="216">
        <v>24.359999999999999</v>
      </c>
      <c r="I164" s="217"/>
      <c r="J164" s="216">
        <f>ROUND(I164*H164,3)</f>
        <v>0</v>
      </c>
      <c r="K164" s="218"/>
      <c r="L164" s="219"/>
      <c r="M164" s="220" t="s">
        <v>1</v>
      </c>
      <c r="N164" s="221" t="s">
        <v>40</v>
      </c>
      <c r="O164" s="79"/>
      <c r="P164" s="202">
        <f>O164*H164</f>
        <v>0</v>
      </c>
      <c r="Q164" s="202">
        <v>0</v>
      </c>
      <c r="R164" s="202">
        <f>Q164*H164</f>
        <v>0</v>
      </c>
      <c r="S164" s="202">
        <v>0</v>
      </c>
      <c r="T164" s="203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4" t="s">
        <v>209</v>
      </c>
      <c r="AT164" s="204" t="s">
        <v>439</v>
      </c>
      <c r="AU164" s="204" t="s">
        <v>155</v>
      </c>
      <c r="AY164" s="16" t="s">
        <v>177</v>
      </c>
      <c r="BE164" s="205">
        <f>IF(N164="základná",J164,0)</f>
        <v>0</v>
      </c>
      <c r="BF164" s="205">
        <f>IF(N164="znížená",J164,0)</f>
        <v>0</v>
      </c>
      <c r="BG164" s="205">
        <f>IF(N164="zákl. prenesená",J164,0)</f>
        <v>0</v>
      </c>
      <c r="BH164" s="205">
        <f>IF(N164="zníž. prenesená",J164,0)</f>
        <v>0</v>
      </c>
      <c r="BI164" s="205">
        <f>IF(N164="nulová",J164,0)</f>
        <v>0</v>
      </c>
      <c r="BJ164" s="16" t="s">
        <v>155</v>
      </c>
      <c r="BK164" s="206">
        <f>ROUND(I164*H164,3)</f>
        <v>0</v>
      </c>
      <c r="BL164" s="16" t="s">
        <v>184</v>
      </c>
      <c r="BM164" s="204" t="s">
        <v>1422</v>
      </c>
    </row>
    <row r="165" s="2" customFormat="1" ht="24.15" customHeight="1">
      <c r="A165" s="35"/>
      <c r="B165" s="157"/>
      <c r="C165" s="193" t="s">
        <v>260</v>
      </c>
      <c r="D165" s="193" t="s">
        <v>180</v>
      </c>
      <c r="E165" s="194" t="s">
        <v>1423</v>
      </c>
      <c r="F165" s="195" t="s">
        <v>1424</v>
      </c>
      <c r="G165" s="196" t="s">
        <v>1425</v>
      </c>
      <c r="H165" s="197">
        <v>2</v>
      </c>
      <c r="I165" s="198"/>
      <c r="J165" s="197">
        <f>ROUND(I165*H165,3)</f>
        <v>0</v>
      </c>
      <c r="K165" s="199"/>
      <c r="L165" s="36"/>
      <c r="M165" s="200" t="s">
        <v>1</v>
      </c>
      <c r="N165" s="201" t="s">
        <v>40</v>
      </c>
      <c r="O165" s="79"/>
      <c r="P165" s="202">
        <f>O165*H165</f>
        <v>0</v>
      </c>
      <c r="Q165" s="202">
        <v>0</v>
      </c>
      <c r="R165" s="202">
        <f>Q165*H165</f>
        <v>0</v>
      </c>
      <c r="S165" s="202">
        <v>0</v>
      </c>
      <c r="T165" s="203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4" t="s">
        <v>184</v>
      </c>
      <c r="AT165" s="204" t="s">
        <v>180</v>
      </c>
      <c r="AU165" s="204" t="s">
        <v>155</v>
      </c>
      <c r="AY165" s="16" t="s">
        <v>177</v>
      </c>
      <c r="BE165" s="205">
        <f>IF(N165="základná",J165,0)</f>
        <v>0</v>
      </c>
      <c r="BF165" s="205">
        <f>IF(N165="znížená",J165,0)</f>
        <v>0</v>
      </c>
      <c r="BG165" s="205">
        <f>IF(N165="zákl. prenesená",J165,0)</f>
        <v>0</v>
      </c>
      <c r="BH165" s="205">
        <f>IF(N165="zníž. prenesená",J165,0)</f>
        <v>0</v>
      </c>
      <c r="BI165" s="205">
        <f>IF(N165="nulová",J165,0)</f>
        <v>0</v>
      </c>
      <c r="BJ165" s="16" t="s">
        <v>155</v>
      </c>
      <c r="BK165" s="206">
        <f>ROUND(I165*H165,3)</f>
        <v>0</v>
      </c>
      <c r="BL165" s="16" t="s">
        <v>184</v>
      </c>
      <c r="BM165" s="204" t="s">
        <v>1426</v>
      </c>
    </row>
    <row r="166" s="2" customFormat="1" ht="21.75" customHeight="1">
      <c r="A166" s="35"/>
      <c r="B166" s="157"/>
      <c r="C166" s="212" t="s">
        <v>264</v>
      </c>
      <c r="D166" s="212" t="s">
        <v>439</v>
      </c>
      <c r="E166" s="213" t="s">
        <v>1427</v>
      </c>
      <c r="F166" s="214" t="s">
        <v>1428</v>
      </c>
      <c r="G166" s="215" t="s">
        <v>1425</v>
      </c>
      <c r="H166" s="216">
        <v>2</v>
      </c>
      <c r="I166" s="217"/>
      <c r="J166" s="216">
        <f>ROUND(I166*H166,3)</f>
        <v>0</v>
      </c>
      <c r="K166" s="218"/>
      <c r="L166" s="219"/>
      <c r="M166" s="220" t="s">
        <v>1</v>
      </c>
      <c r="N166" s="221" t="s">
        <v>40</v>
      </c>
      <c r="O166" s="79"/>
      <c r="P166" s="202">
        <f>O166*H166</f>
        <v>0</v>
      </c>
      <c r="Q166" s="202">
        <v>0.00051999999999999995</v>
      </c>
      <c r="R166" s="202">
        <f>Q166*H166</f>
        <v>0.0010399999999999999</v>
      </c>
      <c r="S166" s="202">
        <v>0</v>
      </c>
      <c r="T166" s="203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4" t="s">
        <v>209</v>
      </c>
      <c r="AT166" s="204" t="s">
        <v>439</v>
      </c>
      <c r="AU166" s="204" t="s">
        <v>155</v>
      </c>
      <c r="AY166" s="16" t="s">
        <v>177</v>
      </c>
      <c r="BE166" s="205">
        <f>IF(N166="základná",J166,0)</f>
        <v>0</v>
      </c>
      <c r="BF166" s="205">
        <f>IF(N166="znížená",J166,0)</f>
        <v>0</v>
      </c>
      <c r="BG166" s="205">
        <f>IF(N166="zákl. prenesená",J166,0)</f>
        <v>0</v>
      </c>
      <c r="BH166" s="205">
        <f>IF(N166="zníž. prenesená",J166,0)</f>
        <v>0</v>
      </c>
      <c r="BI166" s="205">
        <f>IF(N166="nulová",J166,0)</f>
        <v>0</v>
      </c>
      <c r="BJ166" s="16" t="s">
        <v>155</v>
      </c>
      <c r="BK166" s="206">
        <f>ROUND(I166*H166,3)</f>
        <v>0</v>
      </c>
      <c r="BL166" s="16" t="s">
        <v>184</v>
      </c>
      <c r="BM166" s="204" t="s">
        <v>1429</v>
      </c>
    </row>
    <row r="167" s="2" customFormat="1" ht="16.5" customHeight="1">
      <c r="A167" s="35"/>
      <c r="B167" s="157"/>
      <c r="C167" s="193" t="s">
        <v>268</v>
      </c>
      <c r="D167" s="193" t="s">
        <v>180</v>
      </c>
      <c r="E167" s="194" t="s">
        <v>1430</v>
      </c>
      <c r="F167" s="195" t="s">
        <v>1431</v>
      </c>
      <c r="G167" s="196" t="s">
        <v>253</v>
      </c>
      <c r="H167" s="197">
        <v>24</v>
      </c>
      <c r="I167" s="198"/>
      <c r="J167" s="197">
        <f>ROUND(I167*H167,3)</f>
        <v>0</v>
      </c>
      <c r="K167" s="199"/>
      <c r="L167" s="36"/>
      <c r="M167" s="200" t="s">
        <v>1</v>
      </c>
      <c r="N167" s="201" t="s">
        <v>40</v>
      </c>
      <c r="O167" s="79"/>
      <c r="P167" s="202">
        <f>O167*H167</f>
        <v>0</v>
      </c>
      <c r="Q167" s="202">
        <v>0</v>
      </c>
      <c r="R167" s="202">
        <f>Q167*H167</f>
        <v>0</v>
      </c>
      <c r="S167" s="202">
        <v>0</v>
      </c>
      <c r="T167" s="203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4" t="s">
        <v>184</v>
      </c>
      <c r="AT167" s="204" t="s">
        <v>180</v>
      </c>
      <c r="AU167" s="204" t="s">
        <v>155</v>
      </c>
      <c r="AY167" s="16" t="s">
        <v>177</v>
      </c>
      <c r="BE167" s="205">
        <f>IF(N167="základná",J167,0)</f>
        <v>0</v>
      </c>
      <c r="BF167" s="205">
        <f>IF(N167="znížená",J167,0)</f>
        <v>0</v>
      </c>
      <c r="BG167" s="205">
        <f>IF(N167="zákl. prenesená",J167,0)</f>
        <v>0</v>
      </c>
      <c r="BH167" s="205">
        <f>IF(N167="zníž. prenesená",J167,0)</f>
        <v>0</v>
      </c>
      <c r="BI167" s="205">
        <f>IF(N167="nulová",J167,0)</f>
        <v>0</v>
      </c>
      <c r="BJ167" s="16" t="s">
        <v>155</v>
      </c>
      <c r="BK167" s="206">
        <f>ROUND(I167*H167,3)</f>
        <v>0</v>
      </c>
      <c r="BL167" s="16" t="s">
        <v>184</v>
      </c>
      <c r="BM167" s="204" t="s">
        <v>1432</v>
      </c>
    </row>
    <row r="168" s="2" customFormat="1" ht="24.15" customHeight="1">
      <c r="A168" s="35"/>
      <c r="B168" s="157"/>
      <c r="C168" s="193" t="s">
        <v>272</v>
      </c>
      <c r="D168" s="193" t="s">
        <v>180</v>
      </c>
      <c r="E168" s="194" t="s">
        <v>1433</v>
      </c>
      <c r="F168" s="195" t="s">
        <v>1434</v>
      </c>
      <c r="G168" s="196" t="s">
        <v>253</v>
      </c>
      <c r="H168" s="197">
        <v>24</v>
      </c>
      <c r="I168" s="198"/>
      <c r="J168" s="197">
        <f>ROUND(I168*H168,3)</f>
        <v>0</v>
      </c>
      <c r="K168" s="199"/>
      <c r="L168" s="36"/>
      <c r="M168" s="200" t="s">
        <v>1</v>
      </c>
      <c r="N168" s="201" t="s">
        <v>40</v>
      </c>
      <c r="O168" s="79"/>
      <c r="P168" s="202">
        <f>O168*H168</f>
        <v>0</v>
      </c>
      <c r="Q168" s="202">
        <v>0</v>
      </c>
      <c r="R168" s="202">
        <f>Q168*H168</f>
        <v>0</v>
      </c>
      <c r="S168" s="202">
        <v>0</v>
      </c>
      <c r="T168" s="203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4" t="s">
        <v>184</v>
      </c>
      <c r="AT168" s="204" t="s">
        <v>180</v>
      </c>
      <c r="AU168" s="204" t="s">
        <v>155</v>
      </c>
      <c r="AY168" s="16" t="s">
        <v>177</v>
      </c>
      <c r="BE168" s="205">
        <f>IF(N168="základná",J168,0)</f>
        <v>0</v>
      </c>
      <c r="BF168" s="205">
        <f>IF(N168="znížená",J168,0)</f>
        <v>0</v>
      </c>
      <c r="BG168" s="205">
        <f>IF(N168="zákl. prenesená",J168,0)</f>
        <v>0</v>
      </c>
      <c r="BH168" s="205">
        <f>IF(N168="zníž. prenesená",J168,0)</f>
        <v>0</v>
      </c>
      <c r="BI168" s="205">
        <f>IF(N168="nulová",J168,0)</f>
        <v>0</v>
      </c>
      <c r="BJ168" s="16" t="s">
        <v>155</v>
      </c>
      <c r="BK168" s="206">
        <f>ROUND(I168*H168,3)</f>
        <v>0</v>
      </c>
      <c r="BL168" s="16" t="s">
        <v>184</v>
      </c>
      <c r="BM168" s="204" t="s">
        <v>1435</v>
      </c>
    </row>
    <row r="169" s="2" customFormat="1" ht="24.15" customHeight="1">
      <c r="A169" s="35"/>
      <c r="B169" s="157"/>
      <c r="C169" s="193" t="s">
        <v>276</v>
      </c>
      <c r="D169" s="193" t="s">
        <v>180</v>
      </c>
      <c r="E169" s="194" t="s">
        <v>1436</v>
      </c>
      <c r="F169" s="195" t="s">
        <v>1437</v>
      </c>
      <c r="G169" s="196" t="s">
        <v>1425</v>
      </c>
      <c r="H169" s="197">
        <v>3</v>
      </c>
      <c r="I169" s="198"/>
      <c r="J169" s="197">
        <f>ROUND(I169*H169,3)</f>
        <v>0</v>
      </c>
      <c r="K169" s="199"/>
      <c r="L169" s="36"/>
      <c r="M169" s="200" t="s">
        <v>1</v>
      </c>
      <c r="N169" s="201" t="s">
        <v>40</v>
      </c>
      <c r="O169" s="79"/>
      <c r="P169" s="202">
        <f>O169*H169</f>
        <v>0</v>
      </c>
      <c r="Q169" s="202">
        <v>3.0000000000000001E-05</v>
      </c>
      <c r="R169" s="202">
        <f>Q169*H169</f>
        <v>9.0000000000000006E-05</v>
      </c>
      <c r="S169" s="202">
        <v>0</v>
      </c>
      <c r="T169" s="203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4" t="s">
        <v>184</v>
      </c>
      <c r="AT169" s="204" t="s">
        <v>180</v>
      </c>
      <c r="AU169" s="204" t="s">
        <v>155</v>
      </c>
      <c r="AY169" s="16" t="s">
        <v>177</v>
      </c>
      <c r="BE169" s="205">
        <f>IF(N169="základná",J169,0)</f>
        <v>0</v>
      </c>
      <c r="BF169" s="205">
        <f>IF(N169="znížená",J169,0)</f>
        <v>0</v>
      </c>
      <c r="BG169" s="205">
        <f>IF(N169="zákl. prenesená",J169,0)</f>
        <v>0</v>
      </c>
      <c r="BH169" s="205">
        <f>IF(N169="zníž. prenesená",J169,0)</f>
        <v>0</v>
      </c>
      <c r="BI169" s="205">
        <f>IF(N169="nulová",J169,0)</f>
        <v>0</v>
      </c>
      <c r="BJ169" s="16" t="s">
        <v>155</v>
      </c>
      <c r="BK169" s="206">
        <f>ROUND(I169*H169,3)</f>
        <v>0</v>
      </c>
      <c r="BL169" s="16" t="s">
        <v>184</v>
      </c>
      <c r="BM169" s="204" t="s">
        <v>1438</v>
      </c>
    </row>
    <row r="170" s="2" customFormat="1" ht="24.15" customHeight="1">
      <c r="A170" s="35"/>
      <c r="B170" s="157"/>
      <c r="C170" s="193" t="s">
        <v>280</v>
      </c>
      <c r="D170" s="193" t="s">
        <v>180</v>
      </c>
      <c r="E170" s="194" t="s">
        <v>1439</v>
      </c>
      <c r="F170" s="195" t="s">
        <v>1440</v>
      </c>
      <c r="G170" s="196" t="s">
        <v>1425</v>
      </c>
      <c r="H170" s="197">
        <v>3</v>
      </c>
      <c r="I170" s="198"/>
      <c r="J170" s="197">
        <f>ROUND(I170*H170,3)</f>
        <v>0</v>
      </c>
      <c r="K170" s="199"/>
      <c r="L170" s="36"/>
      <c r="M170" s="200" t="s">
        <v>1</v>
      </c>
      <c r="N170" s="201" t="s">
        <v>40</v>
      </c>
      <c r="O170" s="79"/>
      <c r="P170" s="202">
        <f>O170*H170</f>
        <v>0</v>
      </c>
      <c r="Q170" s="202">
        <v>3.0000000000000001E-05</v>
      </c>
      <c r="R170" s="202">
        <f>Q170*H170</f>
        <v>9.0000000000000006E-05</v>
      </c>
      <c r="S170" s="202">
        <v>0</v>
      </c>
      <c r="T170" s="203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4" t="s">
        <v>184</v>
      </c>
      <c r="AT170" s="204" t="s">
        <v>180</v>
      </c>
      <c r="AU170" s="204" t="s">
        <v>155</v>
      </c>
      <c r="AY170" s="16" t="s">
        <v>177</v>
      </c>
      <c r="BE170" s="205">
        <f>IF(N170="základná",J170,0)</f>
        <v>0</v>
      </c>
      <c r="BF170" s="205">
        <f>IF(N170="znížená",J170,0)</f>
        <v>0</v>
      </c>
      <c r="BG170" s="205">
        <f>IF(N170="zákl. prenesená",J170,0)</f>
        <v>0</v>
      </c>
      <c r="BH170" s="205">
        <f>IF(N170="zníž. prenesená",J170,0)</f>
        <v>0</v>
      </c>
      <c r="BI170" s="205">
        <f>IF(N170="nulová",J170,0)</f>
        <v>0</v>
      </c>
      <c r="BJ170" s="16" t="s">
        <v>155</v>
      </c>
      <c r="BK170" s="206">
        <f>ROUND(I170*H170,3)</f>
        <v>0</v>
      </c>
      <c r="BL170" s="16" t="s">
        <v>184</v>
      </c>
      <c r="BM170" s="204" t="s">
        <v>1441</v>
      </c>
    </row>
    <row r="171" s="2" customFormat="1" ht="16.5" customHeight="1">
      <c r="A171" s="35"/>
      <c r="B171" s="157"/>
      <c r="C171" s="212" t="s">
        <v>285</v>
      </c>
      <c r="D171" s="212" t="s">
        <v>439</v>
      </c>
      <c r="E171" s="213" t="s">
        <v>1442</v>
      </c>
      <c r="F171" s="214" t="s">
        <v>1443</v>
      </c>
      <c r="G171" s="215" t="s">
        <v>1425</v>
      </c>
      <c r="H171" s="216">
        <v>4</v>
      </c>
      <c r="I171" s="217"/>
      <c r="J171" s="216">
        <f>ROUND(I171*H171,3)</f>
        <v>0</v>
      </c>
      <c r="K171" s="218"/>
      <c r="L171" s="219"/>
      <c r="M171" s="220" t="s">
        <v>1</v>
      </c>
      <c r="N171" s="221" t="s">
        <v>40</v>
      </c>
      <c r="O171" s="79"/>
      <c r="P171" s="202">
        <f>O171*H171</f>
        <v>0</v>
      </c>
      <c r="Q171" s="202">
        <v>0</v>
      </c>
      <c r="R171" s="202">
        <f>Q171*H171</f>
        <v>0</v>
      </c>
      <c r="S171" s="202">
        <v>0</v>
      </c>
      <c r="T171" s="203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4" t="s">
        <v>209</v>
      </c>
      <c r="AT171" s="204" t="s">
        <v>439</v>
      </c>
      <c r="AU171" s="204" t="s">
        <v>155</v>
      </c>
      <c r="AY171" s="16" t="s">
        <v>177</v>
      </c>
      <c r="BE171" s="205">
        <f>IF(N171="základná",J171,0)</f>
        <v>0</v>
      </c>
      <c r="BF171" s="205">
        <f>IF(N171="znížená",J171,0)</f>
        <v>0</v>
      </c>
      <c r="BG171" s="205">
        <f>IF(N171="zákl. prenesená",J171,0)</f>
        <v>0</v>
      </c>
      <c r="BH171" s="205">
        <f>IF(N171="zníž. prenesená",J171,0)</f>
        <v>0</v>
      </c>
      <c r="BI171" s="205">
        <f>IF(N171="nulová",J171,0)</f>
        <v>0</v>
      </c>
      <c r="BJ171" s="16" t="s">
        <v>155</v>
      </c>
      <c r="BK171" s="206">
        <f>ROUND(I171*H171,3)</f>
        <v>0</v>
      </c>
      <c r="BL171" s="16" t="s">
        <v>184</v>
      </c>
      <c r="BM171" s="204" t="s">
        <v>1444</v>
      </c>
    </row>
    <row r="172" s="2" customFormat="1" ht="16.5" customHeight="1">
      <c r="A172" s="35"/>
      <c r="B172" s="157"/>
      <c r="C172" s="212" t="s">
        <v>289</v>
      </c>
      <c r="D172" s="212" t="s">
        <v>439</v>
      </c>
      <c r="E172" s="213" t="s">
        <v>1445</v>
      </c>
      <c r="F172" s="214" t="s">
        <v>1446</v>
      </c>
      <c r="G172" s="215" t="s">
        <v>1425</v>
      </c>
      <c r="H172" s="216">
        <v>2</v>
      </c>
      <c r="I172" s="217"/>
      <c r="J172" s="216">
        <f>ROUND(I172*H172,3)</f>
        <v>0</v>
      </c>
      <c r="K172" s="218"/>
      <c r="L172" s="219"/>
      <c r="M172" s="220" t="s">
        <v>1</v>
      </c>
      <c r="N172" s="221" t="s">
        <v>40</v>
      </c>
      <c r="O172" s="79"/>
      <c r="P172" s="202">
        <f>O172*H172</f>
        <v>0</v>
      </c>
      <c r="Q172" s="202">
        <v>0</v>
      </c>
      <c r="R172" s="202">
        <f>Q172*H172</f>
        <v>0</v>
      </c>
      <c r="S172" s="202">
        <v>0</v>
      </c>
      <c r="T172" s="203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4" t="s">
        <v>209</v>
      </c>
      <c r="AT172" s="204" t="s">
        <v>439</v>
      </c>
      <c r="AU172" s="204" t="s">
        <v>155</v>
      </c>
      <c r="AY172" s="16" t="s">
        <v>177</v>
      </c>
      <c r="BE172" s="205">
        <f>IF(N172="základná",J172,0)</f>
        <v>0</v>
      </c>
      <c r="BF172" s="205">
        <f>IF(N172="znížená",J172,0)</f>
        <v>0</v>
      </c>
      <c r="BG172" s="205">
        <f>IF(N172="zákl. prenesená",J172,0)</f>
        <v>0</v>
      </c>
      <c r="BH172" s="205">
        <f>IF(N172="zníž. prenesená",J172,0)</f>
        <v>0</v>
      </c>
      <c r="BI172" s="205">
        <f>IF(N172="nulová",J172,0)</f>
        <v>0</v>
      </c>
      <c r="BJ172" s="16" t="s">
        <v>155</v>
      </c>
      <c r="BK172" s="206">
        <f>ROUND(I172*H172,3)</f>
        <v>0</v>
      </c>
      <c r="BL172" s="16" t="s">
        <v>184</v>
      </c>
      <c r="BM172" s="204" t="s">
        <v>1447</v>
      </c>
    </row>
    <row r="173" s="2" customFormat="1" ht="16.5" customHeight="1">
      <c r="A173" s="35"/>
      <c r="B173" s="157"/>
      <c r="C173" s="212" t="s">
        <v>293</v>
      </c>
      <c r="D173" s="212" t="s">
        <v>439</v>
      </c>
      <c r="E173" s="213" t="s">
        <v>1448</v>
      </c>
      <c r="F173" s="214" t="s">
        <v>1449</v>
      </c>
      <c r="G173" s="215" t="s">
        <v>253</v>
      </c>
      <c r="H173" s="216">
        <v>9</v>
      </c>
      <c r="I173" s="217"/>
      <c r="J173" s="216">
        <f>ROUND(I173*H173,3)</f>
        <v>0</v>
      </c>
      <c r="K173" s="218"/>
      <c r="L173" s="219"/>
      <c r="M173" s="220" t="s">
        <v>1</v>
      </c>
      <c r="N173" s="221" t="s">
        <v>40</v>
      </c>
      <c r="O173" s="79"/>
      <c r="P173" s="202">
        <f>O173*H173</f>
        <v>0</v>
      </c>
      <c r="Q173" s="202">
        <v>0</v>
      </c>
      <c r="R173" s="202">
        <f>Q173*H173</f>
        <v>0</v>
      </c>
      <c r="S173" s="202">
        <v>0</v>
      </c>
      <c r="T173" s="203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4" t="s">
        <v>209</v>
      </c>
      <c r="AT173" s="204" t="s">
        <v>439</v>
      </c>
      <c r="AU173" s="204" t="s">
        <v>155</v>
      </c>
      <c r="AY173" s="16" t="s">
        <v>177</v>
      </c>
      <c r="BE173" s="205">
        <f>IF(N173="základná",J173,0)</f>
        <v>0</v>
      </c>
      <c r="BF173" s="205">
        <f>IF(N173="znížená",J173,0)</f>
        <v>0</v>
      </c>
      <c r="BG173" s="205">
        <f>IF(N173="zákl. prenesená",J173,0)</f>
        <v>0</v>
      </c>
      <c r="BH173" s="205">
        <f>IF(N173="zníž. prenesená",J173,0)</f>
        <v>0</v>
      </c>
      <c r="BI173" s="205">
        <f>IF(N173="nulová",J173,0)</f>
        <v>0</v>
      </c>
      <c r="BJ173" s="16" t="s">
        <v>155</v>
      </c>
      <c r="BK173" s="206">
        <f>ROUND(I173*H173,3)</f>
        <v>0</v>
      </c>
      <c r="BL173" s="16" t="s">
        <v>184</v>
      </c>
      <c r="BM173" s="204" t="s">
        <v>1450</v>
      </c>
    </row>
    <row r="174" s="2" customFormat="1" ht="16.5" customHeight="1">
      <c r="A174" s="35"/>
      <c r="B174" s="157"/>
      <c r="C174" s="212" t="s">
        <v>297</v>
      </c>
      <c r="D174" s="212" t="s">
        <v>439</v>
      </c>
      <c r="E174" s="213" t="s">
        <v>1451</v>
      </c>
      <c r="F174" s="214" t="s">
        <v>1452</v>
      </c>
      <c r="G174" s="215" t="s">
        <v>1425</v>
      </c>
      <c r="H174" s="216">
        <v>6</v>
      </c>
      <c r="I174" s="217"/>
      <c r="J174" s="216">
        <f>ROUND(I174*H174,3)</f>
        <v>0</v>
      </c>
      <c r="K174" s="218"/>
      <c r="L174" s="219"/>
      <c r="M174" s="220" t="s">
        <v>1</v>
      </c>
      <c r="N174" s="221" t="s">
        <v>40</v>
      </c>
      <c r="O174" s="79"/>
      <c r="P174" s="202">
        <f>O174*H174</f>
        <v>0</v>
      </c>
      <c r="Q174" s="202">
        <v>0</v>
      </c>
      <c r="R174" s="202">
        <f>Q174*H174</f>
        <v>0</v>
      </c>
      <c r="S174" s="202">
        <v>0</v>
      </c>
      <c r="T174" s="203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4" t="s">
        <v>209</v>
      </c>
      <c r="AT174" s="204" t="s">
        <v>439</v>
      </c>
      <c r="AU174" s="204" t="s">
        <v>155</v>
      </c>
      <c r="AY174" s="16" t="s">
        <v>177</v>
      </c>
      <c r="BE174" s="205">
        <f>IF(N174="základná",J174,0)</f>
        <v>0</v>
      </c>
      <c r="BF174" s="205">
        <f>IF(N174="znížená",J174,0)</f>
        <v>0</v>
      </c>
      <c r="BG174" s="205">
        <f>IF(N174="zákl. prenesená",J174,0)</f>
        <v>0</v>
      </c>
      <c r="BH174" s="205">
        <f>IF(N174="zníž. prenesená",J174,0)</f>
        <v>0</v>
      </c>
      <c r="BI174" s="205">
        <f>IF(N174="nulová",J174,0)</f>
        <v>0</v>
      </c>
      <c r="BJ174" s="16" t="s">
        <v>155</v>
      </c>
      <c r="BK174" s="206">
        <f>ROUND(I174*H174,3)</f>
        <v>0</v>
      </c>
      <c r="BL174" s="16" t="s">
        <v>184</v>
      </c>
      <c r="BM174" s="204" t="s">
        <v>1453</v>
      </c>
    </row>
    <row r="175" s="2" customFormat="1" ht="16.5" customHeight="1">
      <c r="A175" s="35"/>
      <c r="B175" s="157"/>
      <c r="C175" s="212" t="s">
        <v>301</v>
      </c>
      <c r="D175" s="212" t="s">
        <v>439</v>
      </c>
      <c r="E175" s="213" t="s">
        <v>1454</v>
      </c>
      <c r="F175" s="214" t="s">
        <v>1455</v>
      </c>
      <c r="G175" s="215" t="s">
        <v>1425</v>
      </c>
      <c r="H175" s="216">
        <v>6</v>
      </c>
      <c r="I175" s="217"/>
      <c r="J175" s="216">
        <f>ROUND(I175*H175,3)</f>
        <v>0</v>
      </c>
      <c r="K175" s="218"/>
      <c r="L175" s="219"/>
      <c r="M175" s="220" t="s">
        <v>1</v>
      </c>
      <c r="N175" s="221" t="s">
        <v>40</v>
      </c>
      <c r="O175" s="79"/>
      <c r="P175" s="202">
        <f>O175*H175</f>
        <v>0</v>
      </c>
      <c r="Q175" s="202">
        <v>0</v>
      </c>
      <c r="R175" s="202">
        <f>Q175*H175</f>
        <v>0</v>
      </c>
      <c r="S175" s="202">
        <v>0</v>
      </c>
      <c r="T175" s="203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4" t="s">
        <v>209</v>
      </c>
      <c r="AT175" s="204" t="s">
        <v>439</v>
      </c>
      <c r="AU175" s="204" t="s">
        <v>155</v>
      </c>
      <c r="AY175" s="16" t="s">
        <v>177</v>
      </c>
      <c r="BE175" s="205">
        <f>IF(N175="základná",J175,0)</f>
        <v>0</v>
      </c>
      <c r="BF175" s="205">
        <f>IF(N175="znížená",J175,0)</f>
        <v>0</v>
      </c>
      <c r="BG175" s="205">
        <f>IF(N175="zákl. prenesená",J175,0)</f>
        <v>0</v>
      </c>
      <c r="BH175" s="205">
        <f>IF(N175="zníž. prenesená",J175,0)</f>
        <v>0</v>
      </c>
      <c r="BI175" s="205">
        <f>IF(N175="nulová",J175,0)</f>
        <v>0</v>
      </c>
      <c r="BJ175" s="16" t="s">
        <v>155</v>
      </c>
      <c r="BK175" s="206">
        <f>ROUND(I175*H175,3)</f>
        <v>0</v>
      </c>
      <c r="BL175" s="16" t="s">
        <v>184</v>
      </c>
      <c r="BM175" s="204" t="s">
        <v>1456</v>
      </c>
    </row>
    <row r="176" s="2" customFormat="1" ht="24.15" customHeight="1">
      <c r="A176" s="35"/>
      <c r="B176" s="157"/>
      <c r="C176" s="193" t="s">
        <v>309</v>
      </c>
      <c r="D176" s="193" t="s">
        <v>180</v>
      </c>
      <c r="E176" s="194" t="s">
        <v>1457</v>
      </c>
      <c r="F176" s="195" t="s">
        <v>1458</v>
      </c>
      <c r="G176" s="196" t="s">
        <v>1425</v>
      </c>
      <c r="H176" s="197">
        <v>6</v>
      </c>
      <c r="I176" s="198"/>
      <c r="J176" s="197">
        <f>ROUND(I176*H176,3)</f>
        <v>0</v>
      </c>
      <c r="K176" s="199"/>
      <c r="L176" s="36"/>
      <c r="M176" s="200" t="s">
        <v>1</v>
      </c>
      <c r="N176" s="201" t="s">
        <v>40</v>
      </c>
      <c r="O176" s="79"/>
      <c r="P176" s="202">
        <f>O176*H176</f>
        <v>0</v>
      </c>
      <c r="Q176" s="202">
        <v>0.0070200000000000002</v>
      </c>
      <c r="R176" s="202">
        <f>Q176*H176</f>
        <v>0.042120000000000005</v>
      </c>
      <c r="S176" s="202">
        <v>0</v>
      </c>
      <c r="T176" s="203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4" t="s">
        <v>184</v>
      </c>
      <c r="AT176" s="204" t="s">
        <v>180</v>
      </c>
      <c r="AU176" s="204" t="s">
        <v>155</v>
      </c>
      <c r="AY176" s="16" t="s">
        <v>177</v>
      </c>
      <c r="BE176" s="205">
        <f>IF(N176="základná",J176,0)</f>
        <v>0</v>
      </c>
      <c r="BF176" s="205">
        <f>IF(N176="znížená",J176,0)</f>
        <v>0</v>
      </c>
      <c r="BG176" s="205">
        <f>IF(N176="zákl. prenesená",J176,0)</f>
        <v>0</v>
      </c>
      <c r="BH176" s="205">
        <f>IF(N176="zníž. prenesená",J176,0)</f>
        <v>0</v>
      </c>
      <c r="BI176" s="205">
        <f>IF(N176="nulová",J176,0)</f>
        <v>0</v>
      </c>
      <c r="BJ176" s="16" t="s">
        <v>155</v>
      </c>
      <c r="BK176" s="206">
        <f>ROUND(I176*H176,3)</f>
        <v>0</v>
      </c>
      <c r="BL176" s="16" t="s">
        <v>184</v>
      </c>
      <c r="BM176" s="204" t="s">
        <v>1459</v>
      </c>
    </row>
    <row r="177" s="2" customFormat="1" ht="16.5" customHeight="1">
      <c r="A177" s="35"/>
      <c r="B177" s="157"/>
      <c r="C177" s="212" t="s">
        <v>314</v>
      </c>
      <c r="D177" s="212" t="s">
        <v>439</v>
      </c>
      <c r="E177" s="213" t="s">
        <v>1460</v>
      </c>
      <c r="F177" s="214" t="s">
        <v>1461</v>
      </c>
      <c r="G177" s="215" t="s">
        <v>1425</v>
      </c>
      <c r="H177" s="216">
        <v>6</v>
      </c>
      <c r="I177" s="217"/>
      <c r="J177" s="216">
        <f>ROUND(I177*H177,3)</f>
        <v>0</v>
      </c>
      <c r="K177" s="218"/>
      <c r="L177" s="219"/>
      <c r="M177" s="220" t="s">
        <v>1</v>
      </c>
      <c r="N177" s="221" t="s">
        <v>40</v>
      </c>
      <c r="O177" s="79"/>
      <c r="P177" s="202">
        <f>O177*H177</f>
        <v>0</v>
      </c>
      <c r="Q177" s="202">
        <v>0</v>
      </c>
      <c r="R177" s="202">
        <f>Q177*H177</f>
        <v>0</v>
      </c>
      <c r="S177" s="202">
        <v>0</v>
      </c>
      <c r="T177" s="203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4" t="s">
        <v>209</v>
      </c>
      <c r="AT177" s="204" t="s">
        <v>439</v>
      </c>
      <c r="AU177" s="204" t="s">
        <v>155</v>
      </c>
      <c r="AY177" s="16" t="s">
        <v>177</v>
      </c>
      <c r="BE177" s="205">
        <f>IF(N177="základná",J177,0)</f>
        <v>0</v>
      </c>
      <c r="BF177" s="205">
        <f>IF(N177="znížená",J177,0)</f>
        <v>0</v>
      </c>
      <c r="BG177" s="205">
        <f>IF(N177="zákl. prenesená",J177,0)</f>
        <v>0</v>
      </c>
      <c r="BH177" s="205">
        <f>IF(N177="zníž. prenesená",J177,0)</f>
        <v>0</v>
      </c>
      <c r="BI177" s="205">
        <f>IF(N177="nulová",J177,0)</f>
        <v>0</v>
      </c>
      <c r="BJ177" s="16" t="s">
        <v>155</v>
      </c>
      <c r="BK177" s="206">
        <f>ROUND(I177*H177,3)</f>
        <v>0</v>
      </c>
      <c r="BL177" s="16" t="s">
        <v>184</v>
      </c>
      <c r="BM177" s="204" t="s">
        <v>1462</v>
      </c>
    </row>
    <row r="178" s="12" customFormat="1" ht="22.8" customHeight="1">
      <c r="A178" s="12"/>
      <c r="B178" s="180"/>
      <c r="C178" s="12"/>
      <c r="D178" s="181" t="s">
        <v>73</v>
      </c>
      <c r="E178" s="191" t="s">
        <v>178</v>
      </c>
      <c r="F178" s="191" t="s">
        <v>1463</v>
      </c>
      <c r="G178" s="12"/>
      <c r="H178" s="12"/>
      <c r="I178" s="183"/>
      <c r="J178" s="192">
        <f>BK178</f>
        <v>0</v>
      </c>
      <c r="K178" s="12"/>
      <c r="L178" s="180"/>
      <c r="M178" s="185"/>
      <c r="N178" s="186"/>
      <c r="O178" s="186"/>
      <c r="P178" s="187">
        <f>SUM(P179:P187)</f>
        <v>0</v>
      </c>
      <c r="Q178" s="186"/>
      <c r="R178" s="187">
        <f>SUM(R179:R187)</f>
        <v>0</v>
      </c>
      <c r="S178" s="186"/>
      <c r="T178" s="188">
        <f>SUM(T179:T187)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181" t="s">
        <v>82</v>
      </c>
      <c r="AT178" s="189" t="s">
        <v>73</v>
      </c>
      <c r="AU178" s="189" t="s">
        <v>82</v>
      </c>
      <c r="AY178" s="181" t="s">
        <v>177</v>
      </c>
      <c r="BK178" s="190">
        <f>SUM(BK179:BK187)</f>
        <v>0</v>
      </c>
    </row>
    <row r="179" s="2" customFormat="1" ht="21.75" customHeight="1">
      <c r="A179" s="35"/>
      <c r="B179" s="157"/>
      <c r="C179" s="193" t="s">
        <v>318</v>
      </c>
      <c r="D179" s="193" t="s">
        <v>180</v>
      </c>
      <c r="E179" s="194" t="s">
        <v>1464</v>
      </c>
      <c r="F179" s="195" t="s">
        <v>1465</v>
      </c>
      <c r="G179" s="196" t="s">
        <v>283</v>
      </c>
      <c r="H179" s="197">
        <v>2.9249999999999998</v>
      </c>
      <c r="I179" s="198"/>
      <c r="J179" s="197">
        <f>ROUND(I179*H179,3)</f>
        <v>0</v>
      </c>
      <c r="K179" s="199"/>
      <c r="L179" s="36"/>
      <c r="M179" s="200" t="s">
        <v>1</v>
      </c>
      <c r="N179" s="201" t="s">
        <v>40</v>
      </c>
      <c r="O179" s="79"/>
      <c r="P179" s="202">
        <f>O179*H179</f>
        <v>0</v>
      </c>
      <c r="Q179" s="202">
        <v>0</v>
      </c>
      <c r="R179" s="202">
        <f>Q179*H179</f>
        <v>0</v>
      </c>
      <c r="S179" s="202">
        <v>0</v>
      </c>
      <c r="T179" s="203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4" t="s">
        <v>184</v>
      </c>
      <c r="AT179" s="204" t="s">
        <v>180</v>
      </c>
      <c r="AU179" s="204" t="s">
        <v>155</v>
      </c>
      <c r="AY179" s="16" t="s">
        <v>177</v>
      </c>
      <c r="BE179" s="205">
        <f>IF(N179="základná",J179,0)</f>
        <v>0</v>
      </c>
      <c r="BF179" s="205">
        <f>IF(N179="znížená",J179,0)</f>
        <v>0</v>
      </c>
      <c r="BG179" s="205">
        <f>IF(N179="zákl. prenesená",J179,0)</f>
        <v>0</v>
      </c>
      <c r="BH179" s="205">
        <f>IF(N179="zníž. prenesená",J179,0)</f>
        <v>0</v>
      </c>
      <c r="BI179" s="205">
        <f>IF(N179="nulová",J179,0)</f>
        <v>0</v>
      </c>
      <c r="BJ179" s="16" t="s">
        <v>155</v>
      </c>
      <c r="BK179" s="206">
        <f>ROUND(I179*H179,3)</f>
        <v>0</v>
      </c>
      <c r="BL179" s="16" t="s">
        <v>184</v>
      </c>
      <c r="BM179" s="204" t="s">
        <v>1466</v>
      </c>
    </row>
    <row r="180" s="2" customFormat="1" ht="24.15" customHeight="1">
      <c r="A180" s="35"/>
      <c r="B180" s="157"/>
      <c r="C180" s="193" t="s">
        <v>322</v>
      </c>
      <c r="D180" s="193" t="s">
        <v>180</v>
      </c>
      <c r="E180" s="194" t="s">
        <v>1467</v>
      </c>
      <c r="F180" s="195" t="s">
        <v>1468</v>
      </c>
      <c r="G180" s="196" t="s">
        <v>283</v>
      </c>
      <c r="H180" s="197">
        <v>5.8499999999999996</v>
      </c>
      <c r="I180" s="198"/>
      <c r="J180" s="197">
        <f>ROUND(I180*H180,3)</f>
        <v>0</v>
      </c>
      <c r="K180" s="199"/>
      <c r="L180" s="36"/>
      <c r="M180" s="200" t="s">
        <v>1</v>
      </c>
      <c r="N180" s="201" t="s">
        <v>40</v>
      </c>
      <c r="O180" s="79"/>
      <c r="P180" s="202">
        <f>O180*H180</f>
        <v>0</v>
      </c>
      <c r="Q180" s="202">
        <v>0</v>
      </c>
      <c r="R180" s="202">
        <f>Q180*H180</f>
        <v>0</v>
      </c>
      <c r="S180" s="202">
        <v>0</v>
      </c>
      <c r="T180" s="203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4" t="s">
        <v>184</v>
      </c>
      <c r="AT180" s="204" t="s">
        <v>180</v>
      </c>
      <c r="AU180" s="204" t="s">
        <v>155</v>
      </c>
      <c r="AY180" s="16" t="s">
        <v>177</v>
      </c>
      <c r="BE180" s="205">
        <f>IF(N180="základná",J180,0)</f>
        <v>0</v>
      </c>
      <c r="BF180" s="205">
        <f>IF(N180="znížená",J180,0)</f>
        <v>0</v>
      </c>
      <c r="BG180" s="205">
        <f>IF(N180="zákl. prenesená",J180,0)</f>
        <v>0</v>
      </c>
      <c r="BH180" s="205">
        <f>IF(N180="zníž. prenesená",J180,0)</f>
        <v>0</v>
      </c>
      <c r="BI180" s="205">
        <f>IF(N180="nulová",J180,0)</f>
        <v>0</v>
      </c>
      <c r="BJ180" s="16" t="s">
        <v>155</v>
      </c>
      <c r="BK180" s="206">
        <f>ROUND(I180*H180,3)</f>
        <v>0</v>
      </c>
      <c r="BL180" s="16" t="s">
        <v>184</v>
      </c>
      <c r="BM180" s="204" t="s">
        <v>1469</v>
      </c>
    </row>
    <row r="181" s="2" customFormat="1" ht="21.75" customHeight="1">
      <c r="A181" s="35"/>
      <c r="B181" s="157"/>
      <c r="C181" s="193" t="s">
        <v>326</v>
      </c>
      <c r="D181" s="193" t="s">
        <v>180</v>
      </c>
      <c r="E181" s="194" t="s">
        <v>1470</v>
      </c>
      <c r="F181" s="195" t="s">
        <v>1471</v>
      </c>
      <c r="G181" s="196" t="s">
        <v>283</v>
      </c>
      <c r="H181" s="197">
        <v>2.9249999999999998</v>
      </c>
      <c r="I181" s="198"/>
      <c r="J181" s="197">
        <f>ROUND(I181*H181,3)</f>
        <v>0</v>
      </c>
      <c r="K181" s="199"/>
      <c r="L181" s="36"/>
      <c r="M181" s="200" t="s">
        <v>1</v>
      </c>
      <c r="N181" s="201" t="s">
        <v>40</v>
      </c>
      <c r="O181" s="79"/>
      <c r="P181" s="202">
        <f>O181*H181</f>
        <v>0</v>
      </c>
      <c r="Q181" s="202">
        <v>0</v>
      </c>
      <c r="R181" s="202">
        <f>Q181*H181</f>
        <v>0</v>
      </c>
      <c r="S181" s="202">
        <v>0</v>
      </c>
      <c r="T181" s="203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4" t="s">
        <v>184</v>
      </c>
      <c r="AT181" s="204" t="s">
        <v>180</v>
      </c>
      <c r="AU181" s="204" t="s">
        <v>155</v>
      </c>
      <c r="AY181" s="16" t="s">
        <v>177</v>
      </c>
      <c r="BE181" s="205">
        <f>IF(N181="základná",J181,0)</f>
        <v>0</v>
      </c>
      <c r="BF181" s="205">
        <f>IF(N181="znížená",J181,0)</f>
        <v>0</v>
      </c>
      <c r="BG181" s="205">
        <f>IF(N181="zákl. prenesená",J181,0)</f>
        <v>0</v>
      </c>
      <c r="BH181" s="205">
        <f>IF(N181="zníž. prenesená",J181,0)</f>
        <v>0</v>
      </c>
      <c r="BI181" s="205">
        <f>IF(N181="nulová",J181,0)</f>
        <v>0</v>
      </c>
      <c r="BJ181" s="16" t="s">
        <v>155</v>
      </c>
      <c r="BK181" s="206">
        <f>ROUND(I181*H181,3)</f>
        <v>0</v>
      </c>
      <c r="BL181" s="16" t="s">
        <v>184</v>
      </c>
      <c r="BM181" s="204" t="s">
        <v>1472</v>
      </c>
    </row>
    <row r="182" s="2" customFormat="1" ht="24.15" customHeight="1">
      <c r="A182" s="35"/>
      <c r="B182" s="157"/>
      <c r="C182" s="193" t="s">
        <v>330</v>
      </c>
      <c r="D182" s="193" t="s">
        <v>180</v>
      </c>
      <c r="E182" s="194" t="s">
        <v>1473</v>
      </c>
      <c r="F182" s="195" t="s">
        <v>1474</v>
      </c>
      <c r="G182" s="196" t="s">
        <v>283</v>
      </c>
      <c r="H182" s="197">
        <v>40.950000000000003</v>
      </c>
      <c r="I182" s="198"/>
      <c r="J182" s="197">
        <f>ROUND(I182*H182,3)</f>
        <v>0</v>
      </c>
      <c r="K182" s="199"/>
      <c r="L182" s="36"/>
      <c r="M182" s="200" t="s">
        <v>1</v>
      </c>
      <c r="N182" s="201" t="s">
        <v>40</v>
      </c>
      <c r="O182" s="79"/>
      <c r="P182" s="202">
        <f>O182*H182</f>
        <v>0</v>
      </c>
      <c r="Q182" s="202">
        <v>0</v>
      </c>
      <c r="R182" s="202">
        <f>Q182*H182</f>
        <v>0</v>
      </c>
      <c r="S182" s="202">
        <v>0</v>
      </c>
      <c r="T182" s="203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4" t="s">
        <v>184</v>
      </c>
      <c r="AT182" s="204" t="s">
        <v>180</v>
      </c>
      <c r="AU182" s="204" t="s">
        <v>155</v>
      </c>
      <c r="AY182" s="16" t="s">
        <v>177</v>
      </c>
      <c r="BE182" s="205">
        <f>IF(N182="základná",J182,0)</f>
        <v>0</v>
      </c>
      <c r="BF182" s="205">
        <f>IF(N182="znížená",J182,0)</f>
        <v>0</v>
      </c>
      <c r="BG182" s="205">
        <f>IF(N182="zákl. prenesená",J182,0)</f>
        <v>0</v>
      </c>
      <c r="BH182" s="205">
        <f>IF(N182="zníž. prenesená",J182,0)</f>
        <v>0</v>
      </c>
      <c r="BI182" s="205">
        <f>IF(N182="nulová",J182,0)</f>
        <v>0</v>
      </c>
      <c r="BJ182" s="16" t="s">
        <v>155</v>
      </c>
      <c r="BK182" s="206">
        <f>ROUND(I182*H182,3)</f>
        <v>0</v>
      </c>
      <c r="BL182" s="16" t="s">
        <v>184</v>
      </c>
      <c r="BM182" s="204" t="s">
        <v>1475</v>
      </c>
    </row>
    <row r="183" s="2" customFormat="1" ht="24.15" customHeight="1">
      <c r="A183" s="35"/>
      <c r="B183" s="157"/>
      <c r="C183" s="193" t="s">
        <v>336</v>
      </c>
      <c r="D183" s="193" t="s">
        <v>180</v>
      </c>
      <c r="E183" s="194" t="s">
        <v>1476</v>
      </c>
      <c r="F183" s="195" t="s">
        <v>1477</v>
      </c>
      <c r="G183" s="196" t="s">
        <v>283</v>
      </c>
      <c r="H183" s="197">
        <v>2.9249999999999998</v>
      </c>
      <c r="I183" s="198"/>
      <c r="J183" s="197">
        <f>ROUND(I183*H183,3)</f>
        <v>0</v>
      </c>
      <c r="K183" s="199"/>
      <c r="L183" s="36"/>
      <c r="M183" s="200" t="s">
        <v>1</v>
      </c>
      <c r="N183" s="201" t="s">
        <v>40</v>
      </c>
      <c r="O183" s="79"/>
      <c r="P183" s="202">
        <f>O183*H183</f>
        <v>0</v>
      </c>
      <c r="Q183" s="202">
        <v>0</v>
      </c>
      <c r="R183" s="202">
        <f>Q183*H183</f>
        <v>0</v>
      </c>
      <c r="S183" s="202">
        <v>0</v>
      </c>
      <c r="T183" s="203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4" t="s">
        <v>184</v>
      </c>
      <c r="AT183" s="204" t="s">
        <v>180</v>
      </c>
      <c r="AU183" s="204" t="s">
        <v>155</v>
      </c>
      <c r="AY183" s="16" t="s">
        <v>177</v>
      </c>
      <c r="BE183" s="205">
        <f>IF(N183="základná",J183,0)</f>
        <v>0</v>
      </c>
      <c r="BF183" s="205">
        <f>IF(N183="znížená",J183,0)</f>
        <v>0</v>
      </c>
      <c r="BG183" s="205">
        <f>IF(N183="zákl. prenesená",J183,0)</f>
        <v>0</v>
      </c>
      <c r="BH183" s="205">
        <f>IF(N183="zníž. prenesená",J183,0)</f>
        <v>0</v>
      </c>
      <c r="BI183" s="205">
        <f>IF(N183="nulová",J183,0)</f>
        <v>0</v>
      </c>
      <c r="BJ183" s="16" t="s">
        <v>155</v>
      </c>
      <c r="BK183" s="206">
        <f>ROUND(I183*H183,3)</f>
        <v>0</v>
      </c>
      <c r="BL183" s="16" t="s">
        <v>184</v>
      </c>
      <c r="BM183" s="204" t="s">
        <v>1478</v>
      </c>
    </row>
    <row r="184" s="2" customFormat="1" ht="16.5" customHeight="1">
      <c r="A184" s="35"/>
      <c r="B184" s="157"/>
      <c r="C184" s="193" t="s">
        <v>342</v>
      </c>
      <c r="D184" s="193" t="s">
        <v>180</v>
      </c>
      <c r="E184" s="194" t="s">
        <v>1479</v>
      </c>
      <c r="F184" s="195" t="s">
        <v>1480</v>
      </c>
      <c r="G184" s="196" t="s">
        <v>283</v>
      </c>
      <c r="H184" s="197">
        <v>2.9249999999999998</v>
      </c>
      <c r="I184" s="198"/>
      <c r="J184" s="197">
        <f>ROUND(I184*H184,3)</f>
        <v>0</v>
      </c>
      <c r="K184" s="199"/>
      <c r="L184" s="36"/>
      <c r="M184" s="200" t="s">
        <v>1</v>
      </c>
      <c r="N184" s="201" t="s">
        <v>40</v>
      </c>
      <c r="O184" s="79"/>
      <c r="P184" s="202">
        <f>O184*H184</f>
        <v>0</v>
      </c>
      <c r="Q184" s="202">
        <v>0</v>
      </c>
      <c r="R184" s="202">
        <f>Q184*H184</f>
        <v>0</v>
      </c>
      <c r="S184" s="202">
        <v>0</v>
      </c>
      <c r="T184" s="203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4" t="s">
        <v>184</v>
      </c>
      <c r="AT184" s="204" t="s">
        <v>180</v>
      </c>
      <c r="AU184" s="204" t="s">
        <v>155</v>
      </c>
      <c r="AY184" s="16" t="s">
        <v>177</v>
      </c>
      <c r="BE184" s="205">
        <f>IF(N184="základná",J184,0)</f>
        <v>0</v>
      </c>
      <c r="BF184" s="205">
        <f>IF(N184="znížená",J184,0)</f>
        <v>0</v>
      </c>
      <c r="BG184" s="205">
        <f>IF(N184="zákl. prenesená",J184,0)</f>
        <v>0</v>
      </c>
      <c r="BH184" s="205">
        <f>IF(N184="zníž. prenesená",J184,0)</f>
        <v>0</v>
      </c>
      <c r="BI184" s="205">
        <f>IF(N184="nulová",J184,0)</f>
        <v>0</v>
      </c>
      <c r="BJ184" s="16" t="s">
        <v>155</v>
      </c>
      <c r="BK184" s="206">
        <f>ROUND(I184*H184,3)</f>
        <v>0</v>
      </c>
      <c r="BL184" s="16" t="s">
        <v>184</v>
      </c>
      <c r="BM184" s="204" t="s">
        <v>1481</v>
      </c>
    </row>
    <row r="185" s="2" customFormat="1" ht="24.15" customHeight="1">
      <c r="A185" s="35"/>
      <c r="B185" s="157"/>
      <c r="C185" s="193" t="s">
        <v>346</v>
      </c>
      <c r="D185" s="193" t="s">
        <v>180</v>
      </c>
      <c r="E185" s="194" t="s">
        <v>1482</v>
      </c>
      <c r="F185" s="195" t="s">
        <v>1483</v>
      </c>
      <c r="G185" s="196" t="s">
        <v>283</v>
      </c>
      <c r="H185" s="197">
        <v>2.9249999999999998</v>
      </c>
      <c r="I185" s="198"/>
      <c r="J185" s="197">
        <f>ROUND(I185*H185,3)</f>
        <v>0</v>
      </c>
      <c r="K185" s="199"/>
      <c r="L185" s="36"/>
      <c r="M185" s="200" t="s">
        <v>1</v>
      </c>
      <c r="N185" s="201" t="s">
        <v>40</v>
      </c>
      <c r="O185" s="79"/>
      <c r="P185" s="202">
        <f>O185*H185</f>
        <v>0</v>
      </c>
      <c r="Q185" s="202">
        <v>0</v>
      </c>
      <c r="R185" s="202">
        <f>Q185*H185</f>
        <v>0</v>
      </c>
      <c r="S185" s="202">
        <v>0</v>
      </c>
      <c r="T185" s="203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4" t="s">
        <v>184</v>
      </c>
      <c r="AT185" s="204" t="s">
        <v>180</v>
      </c>
      <c r="AU185" s="204" t="s">
        <v>155</v>
      </c>
      <c r="AY185" s="16" t="s">
        <v>177</v>
      </c>
      <c r="BE185" s="205">
        <f>IF(N185="základná",J185,0)</f>
        <v>0</v>
      </c>
      <c r="BF185" s="205">
        <f>IF(N185="znížená",J185,0)</f>
        <v>0</v>
      </c>
      <c r="BG185" s="205">
        <f>IF(N185="zákl. prenesená",J185,0)</f>
        <v>0</v>
      </c>
      <c r="BH185" s="205">
        <f>IF(N185="zníž. prenesená",J185,0)</f>
        <v>0</v>
      </c>
      <c r="BI185" s="205">
        <f>IF(N185="nulová",J185,0)</f>
        <v>0</v>
      </c>
      <c r="BJ185" s="16" t="s">
        <v>155</v>
      </c>
      <c r="BK185" s="206">
        <f>ROUND(I185*H185,3)</f>
        <v>0</v>
      </c>
      <c r="BL185" s="16" t="s">
        <v>184</v>
      </c>
      <c r="BM185" s="204" t="s">
        <v>1484</v>
      </c>
    </row>
    <row r="186" s="2" customFormat="1" ht="16.5" customHeight="1">
      <c r="A186" s="35"/>
      <c r="B186" s="157"/>
      <c r="C186" s="193" t="s">
        <v>350</v>
      </c>
      <c r="D186" s="193" t="s">
        <v>180</v>
      </c>
      <c r="E186" s="194" t="s">
        <v>1485</v>
      </c>
      <c r="F186" s="195" t="s">
        <v>1486</v>
      </c>
      <c r="G186" s="196" t="s">
        <v>192</v>
      </c>
      <c r="H186" s="197">
        <v>133.15899999999999</v>
      </c>
      <c r="I186" s="198"/>
      <c r="J186" s="197">
        <f>ROUND(I186*H186,3)</f>
        <v>0</v>
      </c>
      <c r="K186" s="199"/>
      <c r="L186" s="36"/>
      <c r="M186" s="200" t="s">
        <v>1</v>
      </c>
      <c r="N186" s="201" t="s">
        <v>40</v>
      </c>
      <c r="O186" s="79"/>
      <c r="P186" s="202">
        <f>O186*H186</f>
        <v>0</v>
      </c>
      <c r="Q186" s="202">
        <v>0</v>
      </c>
      <c r="R186" s="202">
        <f>Q186*H186</f>
        <v>0</v>
      </c>
      <c r="S186" s="202">
        <v>0</v>
      </c>
      <c r="T186" s="203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4" t="s">
        <v>184</v>
      </c>
      <c r="AT186" s="204" t="s">
        <v>180</v>
      </c>
      <c r="AU186" s="204" t="s">
        <v>155</v>
      </c>
      <c r="AY186" s="16" t="s">
        <v>177</v>
      </c>
      <c r="BE186" s="205">
        <f>IF(N186="základná",J186,0)</f>
        <v>0</v>
      </c>
      <c r="BF186" s="205">
        <f>IF(N186="znížená",J186,0)</f>
        <v>0</v>
      </c>
      <c r="BG186" s="205">
        <f>IF(N186="zákl. prenesená",J186,0)</f>
        <v>0</v>
      </c>
      <c r="BH186" s="205">
        <f>IF(N186="zníž. prenesená",J186,0)</f>
        <v>0</v>
      </c>
      <c r="BI186" s="205">
        <f>IF(N186="nulová",J186,0)</f>
        <v>0</v>
      </c>
      <c r="BJ186" s="16" t="s">
        <v>155</v>
      </c>
      <c r="BK186" s="206">
        <f>ROUND(I186*H186,3)</f>
        <v>0</v>
      </c>
      <c r="BL186" s="16" t="s">
        <v>184</v>
      </c>
      <c r="BM186" s="204" t="s">
        <v>1487</v>
      </c>
    </row>
    <row r="187" s="2" customFormat="1" ht="24.15" customHeight="1">
      <c r="A187" s="35"/>
      <c r="B187" s="157"/>
      <c r="C187" s="193" t="s">
        <v>356</v>
      </c>
      <c r="D187" s="193" t="s">
        <v>180</v>
      </c>
      <c r="E187" s="194" t="s">
        <v>1488</v>
      </c>
      <c r="F187" s="195" t="s">
        <v>1489</v>
      </c>
      <c r="G187" s="196" t="s">
        <v>283</v>
      </c>
      <c r="H187" s="197">
        <v>62.033999999999999</v>
      </c>
      <c r="I187" s="198"/>
      <c r="J187" s="197">
        <f>ROUND(I187*H187,3)</f>
        <v>0</v>
      </c>
      <c r="K187" s="199"/>
      <c r="L187" s="36"/>
      <c r="M187" s="200" t="s">
        <v>1</v>
      </c>
      <c r="N187" s="201" t="s">
        <v>40</v>
      </c>
      <c r="O187" s="79"/>
      <c r="P187" s="202">
        <f>O187*H187</f>
        <v>0</v>
      </c>
      <c r="Q187" s="202">
        <v>0</v>
      </c>
      <c r="R187" s="202">
        <f>Q187*H187</f>
        <v>0</v>
      </c>
      <c r="S187" s="202">
        <v>0</v>
      </c>
      <c r="T187" s="203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04" t="s">
        <v>184</v>
      </c>
      <c r="AT187" s="204" t="s">
        <v>180</v>
      </c>
      <c r="AU187" s="204" t="s">
        <v>155</v>
      </c>
      <c r="AY187" s="16" t="s">
        <v>177</v>
      </c>
      <c r="BE187" s="205">
        <f>IF(N187="základná",J187,0)</f>
        <v>0</v>
      </c>
      <c r="BF187" s="205">
        <f>IF(N187="znížená",J187,0)</f>
        <v>0</v>
      </c>
      <c r="BG187" s="205">
        <f>IF(N187="zákl. prenesená",J187,0)</f>
        <v>0</v>
      </c>
      <c r="BH187" s="205">
        <f>IF(N187="zníž. prenesená",J187,0)</f>
        <v>0</v>
      </c>
      <c r="BI187" s="205">
        <f>IF(N187="nulová",J187,0)</f>
        <v>0</v>
      </c>
      <c r="BJ187" s="16" t="s">
        <v>155</v>
      </c>
      <c r="BK187" s="206">
        <f>ROUND(I187*H187,3)</f>
        <v>0</v>
      </c>
      <c r="BL187" s="16" t="s">
        <v>184</v>
      </c>
      <c r="BM187" s="204" t="s">
        <v>1490</v>
      </c>
    </row>
    <row r="188" s="12" customFormat="1" ht="25.92" customHeight="1">
      <c r="A188" s="12"/>
      <c r="B188" s="180"/>
      <c r="C188" s="12"/>
      <c r="D188" s="181" t="s">
        <v>73</v>
      </c>
      <c r="E188" s="182" t="s">
        <v>1491</v>
      </c>
      <c r="F188" s="182" t="s">
        <v>1492</v>
      </c>
      <c r="G188" s="12"/>
      <c r="H188" s="12"/>
      <c r="I188" s="183"/>
      <c r="J188" s="184">
        <f>BK188</f>
        <v>0</v>
      </c>
      <c r="K188" s="12"/>
      <c r="L188" s="180"/>
      <c r="M188" s="185"/>
      <c r="N188" s="186"/>
      <c r="O188" s="186"/>
      <c r="P188" s="187">
        <f>P189+P214+P249+P297</f>
        <v>0</v>
      </c>
      <c r="Q188" s="186"/>
      <c r="R188" s="187">
        <f>R189+R214+R249+R297</f>
        <v>9.3548150000000021</v>
      </c>
      <c r="S188" s="186"/>
      <c r="T188" s="188">
        <f>T189+T214+T249+T297</f>
        <v>2.9249999999999998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181" t="s">
        <v>155</v>
      </c>
      <c r="AT188" s="189" t="s">
        <v>73</v>
      </c>
      <c r="AU188" s="189" t="s">
        <v>74</v>
      </c>
      <c r="AY188" s="181" t="s">
        <v>177</v>
      </c>
      <c r="BK188" s="190">
        <f>BK189+BK214+BK249+BK297</f>
        <v>0</v>
      </c>
    </row>
    <row r="189" s="12" customFormat="1" ht="22.8" customHeight="1">
      <c r="A189" s="12"/>
      <c r="B189" s="180"/>
      <c r="C189" s="12"/>
      <c r="D189" s="181" t="s">
        <v>73</v>
      </c>
      <c r="E189" s="191" t="s">
        <v>814</v>
      </c>
      <c r="F189" s="191" t="s">
        <v>815</v>
      </c>
      <c r="G189" s="12"/>
      <c r="H189" s="12"/>
      <c r="I189" s="183"/>
      <c r="J189" s="192">
        <f>BK189</f>
        <v>0</v>
      </c>
      <c r="K189" s="12"/>
      <c r="L189" s="180"/>
      <c r="M189" s="185"/>
      <c r="N189" s="186"/>
      <c r="O189" s="186"/>
      <c r="P189" s="187">
        <f>SUM(P190:P213)</f>
        <v>0</v>
      </c>
      <c r="Q189" s="186"/>
      <c r="R189" s="187">
        <f>SUM(R190:R213)</f>
        <v>0.11523000000000001</v>
      </c>
      <c r="S189" s="186"/>
      <c r="T189" s="188">
        <f>SUM(T190:T213)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181" t="s">
        <v>155</v>
      </c>
      <c r="AT189" s="189" t="s">
        <v>73</v>
      </c>
      <c r="AU189" s="189" t="s">
        <v>82</v>
      </c>
      <c r="AY189" s="181" t="s">
        <v>177</v>
      </c>
      <c r="BK189" s="190">
        <f>SUM(BK190:BK213)</f>
        <v>0</v>
      </c>
    </row>
    <row r="190" s="2" customFormat="1" ht="24.15" customHeight="1">
      <c r="A190" s="35"/>
      <c r="B190" s="157"/>
      <c r="C190" s="193" t="s">
        <v>362</v>
      </c>
      <c r="D190" s="193" t="s">
        <v>180</v>
      </c>
      <c r="E190" s="194" t="s">
        <v>1493</v>
      </c>
      <c r="F190" s="195" t="s">
        <v>1494</v>
      </c>
      <c r="G190" s="196" t="s">
        <v>253</v>
      </c>
      <c r="H190" s="197">
        <v>285</v>
      </c>
      <c r="I190" s="198"/>
      <c r="J190" s="197">
        <f>ROUND(I190*H190,3)</f>
        <v>0</v>
      </c>
      <c r="K190" s="199"/>
      <c r="L190" s="36"/>
      <c r="M190" s="200" t="s">
        <v>1</v>
      </c>
      <c r="N190" s="201" t="s">
        <v>40</v>
      </c>
      <c r="O190" s="79"/>
      <c r="P190" s="202">
        <f>O190*H190</f>
        <v>0</v>
      </c>
      <c r="Q190" s="202">
        <v>3.0000000000000001E-05</v>
      </c>
      <c r="R190" s="202">
        <f>Q190*H190</f>
        <v>0.0085500000000000003</v>
      </c>
      <c r="S190" s="202">
        <v>0</v>
      </c>
      <c r="T190" s="203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04" t="s">
        <v>235</v>
      </c>
      <c r="AT190" s="204" t="s">
        <v>180</v>
      </c>
      <c r="AU190" s="204" t="s">
        <v>155</v>
      </c>
      <c r="AY190" s="16" t="s">
        <v>177</v>
      </c>
      <c r="BE190" s="205">
        <f>IF(N190="základná",J190,0)</f>
        <v>0</v>
      </c>
      <c r="BF190" s="205">
        <f>IF(N190="znížená",J190,0)</f>
        <v>0</v>
      </c>
      <c r="BG190" s="205">
        <f>IF(N190="zákl. prenesená",J190,0)</f>
        <v>0</v>
      </c>
      <c r="BH190" s="205">
        <f>IF(N190="zníž. prenesená",J190,0)</f>
        <v>0</v>
      </c>
      <c r="BI190" s="205">
        <f>IF(N190="nulová",J190,0)</f>
        <v>0</v>
      </c>
      <c r="BJ190" s="16" t="s">
        <v>155</v>
      </c>
      <c r="BK190" s="206">
        <f>ROUND(I190*H190,3)</f>
        <v>0</v>
      </c>
      <c r="BL190" s="16" t="s">
        <v>235</v>
      </c>
      <c r="BM190" s="204" t="s">
        <v>1495</v>
      </c>
    </row>
    <row r="191" s="2" customFormat="1" ht="16.5" customHeight="1">
      <c r="A191" s="35"/>
      <c r="B191" s="157"/>
      <c r="C191" s="212" t="s">
        <v>366</v>
      </c>
      <c r="D191" s="212" t="s">
        <v>439</v>
      </c>
      <c r="E191" s="213" t="s">
        <v>1496</v>
      </c>
      <c r="F191" s="214" t="s">
        <v>1497</v>
      </c>
      <c r="G191" s="215" t="s">
        <v>253</v>
      </c>
      <c r="H191" s="216">
        <v>136.5</v>
      </c>
      <c r="I191" s="217"/>
      <c r="J191" s="216">
        <f>ROUND(I191*H191,3)</f>
        <v>0</v>
      </c>
      <c r="K191" s="218"/>
      <c r="L191" s="219"/>
      <c r="M191" s="220" t="s">
        <v>1</v>
      </c>
      <c r="N191" s="221" t="s">
        <v>40</v>
      </c>
      <c r="O191" s="79"/>
      <c r="P191" s="202">
        <f>O191*H191</f>
        <v>0</v>
      </c>
      <c r="Q191" s="202">
        <v>6.0000000000000002E-05</v>
      </c>
      <c r="R191" s="202">
        <f>Q191*H191</f>
        <v>0.0081899999999999994</v>
      </c>
      <c r="S191" s="202">
        <v>0</v>
      </c>
      <c r="T191" s="203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04" t="s">
        <v>301</v>
      </c>
      <c r="AT191" s="204" t="s">
        <v>439</v>
      </c>
      <c r="AU191" s="204" t="s">
        <v>155</v>
      </c>
      <c r="AY191" s="16" t="s">
        <v>177</v>
      </c>
      <c r="BE191" s="205">
        <f>IF(N191="základná",J191,0)</f>
        <v>0</v>
      </c>
      <c r="BF191" s="205">
        <f>IF(N191="znížená",J191,0)</f>
        <v>0</v>
      </c>
      <c r="BG191" s="205">
        <f>IF(N191="zákl. prenesená",J191,0)</f>
        <v>0</v>
      </c>
      <c r="BH191" s="205">
        <f>IF(N191="zníž. prenesená",J191,0)</f>
        <v>0</v>
      </c>
      <c r="BI191" s="205">
        <f>IF(N191="nulová",J191,0)</f>
        <v>0</v>
      </c>
      <c r="BJ191" s="16" t="s">
        <v>155</v>
      </c>
      <c r="BK191" s="206">
        <f>ROUND(I191*H191,3)</f>
        <v>0</v>
      </c>
      <c r="BL191" s="16" t="s">
        <v>235</v>
      </c>
      <c r="BM191" s="204" t="s">
        <v>1498</v>
      </c>
    </row>
    <row r="192" s="2" customFormat="1" ht="16.5" customHeight="1">
      <c r="A192" s="35"/>
      <c r="B192" s="157"/>
      <c r="C192" s="212" t="s">
        <v>372</v>
      </c>
      <c r="D192" s="212" t="s">
        <v>439</v>
      </c>
      <c r="E192" s="213" t="s">
        <v>1499</v>
      </c>
      <c r="F192" s="214" t="s">
        <v>1500</v>
      </c>
      <c r="G192" s="215" t="s">
        <v>253</v>
      </c>
      <c r="H192" s="216">
        <v>148.5</v>
      </c>
      <c r="I192" s="217"/>
      <c r="J192" s="216">
        <f>ROUND(I192*H192,3)</f>
        <v>0</v>
      </c>
      <c r="K192" s="218"/>
      <c r="L192" s="219"/>
      <c r="M192" s="220" t="s">
        <v>1</v>
      </c>
      <c r="N192" s="221" t="s">
        <v>40</v>
      </c>
      <c r="O192" s="79"/>
      <c r="P192" s="202">
        <f>O192*H192</f>
        <v>0</v>
      </c>
      <c r="Q192" s="202">
        <v>6.0000000000000002E-05</v>
      </c>
      <c r="R192" s="202">
        <f>Q192*H192</f>
        <v>0.0089099999999999995</v>
      </c>
      <c r="S192" s="202">
        <v>0</v>
      </c>
      <c r="T192" s="203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4" t="s">
        <v>301</v>
      </c>
      <c r="AT192" s="204" t="s">
        <v>439</v>
      </c>
      <c r="AU192" s="204" t="s">
        <v>155</v>
      </c>
      <c r="AY192" s="16" t="s">
        <v>177</v>
      </c>
      <c r="BE192" s="205">
        <f>IF(N192="základná",J192,0)</f>
        <v>0</v>
      </c>
      <c r="BF192" s="205">
        <f>IF(N192="znížená",J192,0)</f>
        <v>0</v>
      </c>
      <c r="BG192" s="205">
        <f>IF(N192="zákl. prenesená",J192,0)</f>
        <v>0</v>
      </c>
      <c r="BH192" s="205">
        <f>IF(N192="zníž. prenesená",J192,0)</f>
        <v>0</v>
      </c>
      <c r="BI192" s="205">
        <f>IF(N192="nulová",J192,0)</f>
        <v>0</v>
      </c>
      <c r="BJ192" s="16" t="s">
        <v>155</v>
      </c>
      <c r="BK192" s="206">
        <f>ROUND(I192*H192,3)</f>
        <v>0</v>
      </c>
      <c r="BL192" s="16" t="s">
        <v>235</v>
      </c>
      <c r="BM192" s="204" t="s">
        <v>1501</v>
      </c>
    </row>
    <row r="193" s="2" customFormat="1" ht="24.15" customHeight="1">
      <c r="A193" s="35"/>
      <c r="B193" s="157"/>
      <c r="C193" s="193" t="s">
        <v>376</v>
      </c>
      <c r="D193" s="193" t="s">
        <v>180</v>
      </c>
      <c r="E193" s="194" t="s">
        <v>1502</v>
      </c>
      <c r="F193" s="195" t="s">
        <v>1503</v>
      </c>
      <c r="G193" s="196" t="s">
        <v>253</v>
      </c>
      <c r="H193" s="197">
        <v>336</v>
      </c>
      <c r="I193" s="198"/>
      <c r="J193" s="197">
        <f>ROUND(I193*H193,3)</f>
        <v>0</v>
      </c>
      <c r="K193" s="199"/>
      <c r="L193" s="36"/>
      <c r="M193" s="200" t="s">
        <v>1</v>
      </c>
      <c r="N193" s="201" t="s">
        <v>40</v>
      </c>
      <c r="O193" s="79"/>
      <c r="P193" s="202">
        <f>O193*H193</f>
        <v>0</v>
      </c>
      <c r="Q193" s="202">
        <v>3.0000000000000001E-05</v>
      </c>
      <c r="R193" s="202">
        <f>Q193*H193</f>
        <v>0.01008</v>
      </c>
      <c r="S193" s="202">
        <v>0</v>
      </c>
      <c r="T193" s="203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4" t="s">
        <v>235</v>
      </c>
      <c r="AT193" s="204" t="s">
        <v>180</v>
      </c>
      <c r="AU193" s="204" t="s">
        <v>155</v>
      </c>
      <c r="AY193" s="16" t="s">
        <v>177</v>
      </c>
      <c r="BE193" s="205">
        <f>IF(N193="základná",J193,0)</f>
        <v>0</v>
      </c>
      <c r="BF193" s="205">
        <f>IF(N193="znížená",J193,0)</f>
        <v>0</v>
      </c>
      <c r="BG193" s="205">
        <f>IF(N193="zákl. prenesená",J193,0)</f>
        <v>0</v>
      </c>
      <c r="BH193" s="205">
        <f>IF(N193="zníž. prenesená",J193,0)</f>
        <v>0</v>
      </c>
      <c r="BI193" s="205">
        <f>IF(N193="nulová",J193,0)</f>
        <v>0</v>
      </c>
      <c r="BJ193" s="16" t="s">
        <v>155</v>
      </c>
      <c r="BK193" s="206">
        <f>ROUND(I193*H193,3)</f>
        <v>0</v>
      </c>
      <c r="BL193" s="16" t="s">
        <v>235</v>
      </c>
      <c r="BM193" s="204" t="s">
        <v>1504</v>
      </c>
    </row>
    <row r="194" s="2" customFormat="1" ht="16.5" customHeight="1">
      <c r="A194" s="35"/>
      <c r="B194" s="157"/>
      <c r="C194" s="212" t="s">
        <v>382</v>
      </c>
      <c r="D194" s="212" t="s">
        <v>439</v>
      </c>
      <c r="E194" s="213" t="s">
        <v>1505</v>
      </c>
      <c r="F194" s="214" t="s">
        <v>1506</v>
      </c>
      <c r="G194" s="215" t="s">
        <v>253</v>
      </c>
      <c r="H194" s="216">
        <v>101</v>
      </c>
      <c r="I194" s="217"/>
      <c r="J194" s="216">
        <f>ROUND(I194*H194,3)</f>
        <v>0</v>
      </c>
      <c r="K194" s="218"/>
      <c r="L194" s="219"/>
      <c r="M194" s="220" t="s">
        <v>1</v>
      </c>
      <c r="N194" s="221" t="s">
        <v>40</v>
      </c>
      <c r="O194" s="79"/>
      <c r="P194" s="202">
        <f>O194*H194</f>
        <v>0</v>
      </c>
      <c r="Q194" s="202">
        <v>6.0000000000000002E-05</v>
      </c>
      <c r="R194" s="202">
        <f>Q194*H194</f>
        <v>0.0060600000000000003</v>
      </c>
      <c r="S194" s="202">
        <v>0</v>
      </c>
      <c r="T194" s="203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04" t="s">
        <v>301</v>
      </c>
      <c r="AT194" s="204" t="s">
        <v>439</v>
      </c>
      <c r="AU194" s="204" t="s">
        <v>155</v>
      </c>
      <c r="AY194" s="16" t="s">
        <v>177</v>
      </c>
      <c r="BE194" s="205">
        <f>IF(N194="základná",J194,0)</f>
        <v>0</v>
      </c>
      <c r="BF194" s="205">
        <f>IF(N194="znížená",J194,0)</f>
        <v>0</v>
      </c>
      <c r="BG194" s="205">
        <f>IF(N194="zákl. prenesená",J194,0)</f>
        <v>0</v>
      </c>
      <c r="BH194" s="205">
        <f>IF(N194="zníž. prenesená",J194,0)</f>
        <v>0</v>
      </c>
      <c r="BI194" s="205">
        <f>IF(N194="nulová",J194,0)</f>
        <v>0</v>
      </c>
      <c r="BJ194" s="16" t="s">
        <v>155</v>
      </c>
      <c r="BK194" s="206">
        <f>ROUND(I194*H194,3)</f>
        <v>0</v>
      </c>
      <c r="BL194" s="16" t="s">
        <v>235</v>
      </c>
      <c r="BM194" s="204" t="s">
        <v>1507</v>
      </c>
    </row>
    <row r="195" s="2" customFormat="1" ht="16.5" customHeight="1">
      <c r="A195" s="35"/>
      <c r="B195" s="157"/>
      <c r="C195" s="212" t="s">
        <v>386</v>
      </c>
      <c r="D195" s="212" t="s">
        <v>439</v>
      </c>
      <c r="E195" s="213" t="s">
        <v>1508</v>
      </c>
      <c r="F195" s="214" t="s">
        <v>1509</v>
      </c>
      <c r="G195" s="215" t="s">
        <v>253</v>
      </c>
      <c r="H195" s="216">
        <v>235</v>
      </c>
      <c r="I195" s="217"/>
      <c r="J195" s="216">
        <f>ROUND(I195*H195,3)</f>
        <v>0</v>
      </c>
      <c r="K195" s="218"/>
      <c r="L195" s="219"/>
      <c r="M195" s="220" t="s">
        <v>1</v>
      </c>
      <c r="N195" s="221" t="s">
        <v>40</v>
      </c>
      <c r="O195" s="79"/>
      <c r="P195" s="202">
        <f>O195*H195</f>
        <v>0</v>
      </c>
      <c r="Q195" s="202">
        <v>6.0000000000000002E-05</v>
      </c>
      <c r="R195" s="202">
        <f>Q195*H195</f>
        <v>0.0141</v>
      </c>
      <c r="S195" s="202">
        <v>0</v>
      </c>
      <c r="T195" s="203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04" t="s">
        <v>301</v>
      </c>
      <c r="AT195" s="204" t="s">
        <v>439</v>
      </c>
      <c r="AU195" s="204" t="s">
        <v>155</v>
      </c>
      <c r="AY195" s="16" t="s">
        <v>177</v>
      </c>
      <c r="BE195" s="205">
        <f>IF(N195="základná",J195,0)</f>
        <v>0</v>
      </c>
      <c r="BF195" s="205">
        <f>IF(N195="znížená",J195,0)</f>
        <v>0</v>
      </c>
      <c r="BG195" s="205">
        <f>IF(N195="zákl. prenesená",J195,0)</f>
        <v>0</v>
      </c>
      <c r="BH195" s="205">
        <f>IF(N195="zníž. prenesená",J195,0)</f>
        <v>0</v>
      </c>
      <c r="BI195" s="205">
        <f>IF(N195="nulová",J195,0)</f>
        <v>0</v>
      </c>
      <c r="BJ195" s="16" t="s">
        <v>155</v>
      </c>
      <c r="BK195" s="206">
        <f>ROUND(I195*H195,3)</f>
        <v>0</v>
      </c>
      <c r="BL195" s="16" t="s">
        <v>235</v>
      </c>
      <c r="BM195" s="204" t="s">
        <v>1510</v>
      </c>
    </row>
    <row r="196" s="2" customFormat="1" ht="24.15" customHeight="1">
      <c r="A196" s="35"/>
      <c r="B196" s="157"/>
      <c r="C196" s="193" t="s">
        <v>390</v>
      </c>
      <c r="D196" s="193" t="s">
        <v>180</v>
      </c>
      <c r="E196" s="194" t="s">
        <v>1511</v>
      </c>
      <c r="F196" s="195" t="s">
        <v>1512</v>
      </c>
      <c r="G196" s="196" t="s">
        <v>253</v>
      </c>
      <c r="H196" s="197">
        <v>77.5</v>
      </c>
      <c r="I196" s="198"/>
      <c r="J196" s="197">
        <f>ROUND(I196*H196,3)</f>
        <v>0</v>
      </c>
      <c r="K196" s="199"/>
      <c r="L196" s="36"/>
      <c r="M196" s="200" t="s">
        <v>1</v>
      </c>
      <c r="N196" s="201" t="s">
        <v>40</v>
      </c>
      <c r="O196" s="79"/>
      <c r="P196" s="202">
        <f>O196*H196</f>
        <v>0</v>
      </c>
      <c r="Q196" s="202">
        <v>3.0000000000000001E-05</v>
      </c>
      <c r="R196" s="202">
        <f>Q196*H196</f>
        <v>0.0023250000000000002</v>
      </c>
      <c r="S196" s="202">
        <v>0</v>
      </c>
      <c r="T196" s="203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04" t="s">
        <v>235</v>
      </c>
      <c r="AT196" s="204" t="s">
        <v>180</v>
      </c>
      <c r="AU196" s="204" t="s">
        <v>155</v>
      </c>
      <c r="AY196" s="16" t="s">
        <v>177</v>
      </c>
      <c r="BE196" s="205">
        <f>IF(N196="základná",J196,0)</f>
        <v>0</v>
      </c>
      <c r="BF196" s="205">
        <f>IF(N196="znížená",J196,0)</f>
        <v>0</v>
      </c>
      <c r="BG196" s="205">
        <f>IF(N196="zákl. prenesená",J196,0)</f>
        <v>0</v>
      </c>
      <c r="BH196" s="205">
        <f>IF(N196="zníž. prenesená",J196,0)</f>
        <v>0</v>
      </c>
      <c r="BI196" s="205">
        <f>IF(N196="nulová",J196,0)</f>
        <v>0</v>
      </c>
      <c r="BJ196" s="16" t="s">
        <v>155</v>
      </c>
      <c r="BK196" s="206">
        <f>ROUND(I196*H196,3)</f>
        <v>0</v>
      </c>
      <c r="BL196" s="16" t="s">
        <v>235</v>
      </c>
      <c r="BM196" s="204" t="s">
        <v>1513</v>
      </c>
    </row>
    <row r="197" s="2" customFormat="1" ht="16.5" customHeight="1">
      <c r="A197" s="35"/>
      <c r="B197" s="157"/>
      <c r="C197" s="212" t="s">
        <v>394</v>
      </c>
      <c r="D197" s="212" t="s">
        <v>439</v>
      </c>
      <c r="E197" s="213" t="s">
        <v>1514</v>
      </c>
      <c r="F197" s="214" t="s">
        <v>1515</v>
      </c>
      <c r="G197" s="215" t="s">
        <v>253</v>
      </c>
      <c r="H197" s="216">
        <v>65</v>
      </c>
      <c r="I197" s="217"/>
      <c r="J197" s="216">
        <f>ROUND(I197*H197,3)</f>
        <v>0</v>
      </c>
      <c r="K197" s="218"/>
      <c r="L197" s="219"/>
      <c r="M197" s="220" t="s">
        <v>1</v>
      </c>
      <c r="N197" s="221" t="s">
        <v>40</v>
      </c>
      <c r="O197" s="79"/>
      <c r="P197" s="202">
        <f>O197*H197</f>
        <v>0</v>
      </c>
      <c r="Q197" s="202">
        <v>6.0000000000000002E-05</v>
      </c>
      <c r="R197" s="202">
        <f>Q197*H197</f>
        <v>0.0039000000000000003</v>
      </c>
      <c r="S197" s="202">
        <v>0</v>
      </c>
      <c r="T197" s="203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04" t="s">
        <v>301</v>
      </c>
      <c r="AT197" s="204" t="s">
        <v>439</v>
      </c>
      <c r="AU197" s="204" t="s">
        <v>155</v>
      </c>
      <c r="AY197" s="16" t="s">
        <v>177</v>
      </c>
      <c r="BE197" s="205">
        <f>IF(N197="základná",J197,0)</f>
        <v>0</v>
      </c>
      <c r="BF197" s="205">
        <f>IF(N197="znížená",J197,0)</f>
        <v>0</v>
      </c>
      <c r="BG197" s="205">
        <f>IF(N197="zákl. prenesená",J197,0)</f>
        <v>0</v>
      </c>
      <c r="BH197" s="205">
        <f>IF(N197="zníž. prenesená",J197,0)</f>
        <v>0</v>
      </c>
      <c r="BI197" s="205">
        <f>IF(N197="nulová",J197,0)</f>
        <v>0</v>
      </c>
      <c r="BJ197" s="16" t="s">
        <v>155</v>
      </c>
      <c r="BK197" s="206">
        <f>ROUND(I197*H197,3)</f>
        <v>0</v>
      </c>
      <c r="BL197" s="16" t="s">
        <v>235</v>
      </c>
      <c r="BM197" s="204" t="s">
        <v>1516</v>
      </c>
    </row>
    <row r="198" s="2" customFormat="1" ht="16.5" customHeight="1">
      <c r="A198" s="35"/>
      <c r="B198" s="157"/>
      <c r="C198" s="212" t="s">
        <v>400</v>
      </c>
      <c r="D198" s="212" t="s">
        <v>439</v>
      </c>
      <c r="E198" s="213" t="s">
        <v>1517</v>
      </c>
      <c r="F198" s="214" t="s">
        <v>1518</v>
      </c>
      <c r="G198" s="215" t="s">
        <v>253</v>
      </c>
      <c r="H198" s="216">
        <v>12.5</v>
      </c>
      <c r="I198" s="217"/>
      <c r="J198" s="216">
        <f>ROUND(I198*H198,3)</f>
        <v>0</v>
      </c>
      <c r="K198" s="218"/>
      <c r="L198" s="219"/>
      <c r="M198" s="220" t="s">
        <v>1</v>
      </c>
      <c r="N198" s="221" t="s">
        <v>40</v>
      </c>
      <c r="O198" s="79"/>
      <c r="P198" s="202">
        <f>O198*H198</f>
        <v>0</v>
      </c>
      <c r="Q198" s="202">
        <v>6.0000000000000002E-05</v>
      </c>
      <c r="R198" s="202">
        <f>Q198*H198</f>
        <v>0.00075000000000000002</v>
      </c>
      <c r="S198" s="202">
        <v>0</v>
      </c>
      <c r="T198" s="203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4" t="s">
        <v>301</v>
      </c>
      <c r="AT198" s="204" t="s">
        <v>439</v>
      </c>
      <c r="AU198" s="204" t="s">
        <v>155</v>
      </c>
      <c r="AY198" s="16" t="s">
        <v>177</v>
      </c>
      <c r="BE198" s="205">
        <f>IF(N198="základná",J198,0)</f>
        <v>0</v>
      </c>
      <c r="BF198" s="205">
        <f>IF(N198="znížená",J198,0)</f>
        <v>0</v>
      </c>
      <c r="BG198" s="205">
        <f>IF(N198="zákl. prenesená",J198,0)</f>
        <v>0</v>
      </c>
      <c r="BH198" s="205">
        <f>IF(N198="zníž. prenesená",J198,0)</f>
        <v>0</v>
      </c>
      <c r="BI198" s="205">
        <f>IF(N198="nulová",J198,0)</f>
        <v>0</v>
      </c>
      <c r="BJ198" s="16" t="s">
        <v>155</v>
      </c>
      <c r="BK198" s="206">
        <f>ROUND(I198*H198,3)</f>
        <v>0</v>
      </c>
      <c r="BL198" s="16" t="s">
        <v>235</v>
      </c>
      <c r="BM198" s="204" t="s">
        <v>1519</v>
      </c>
    </row>
    <row r="199" s="2" customFormat="1" ht="24.15" customHeight="1">
      <c r="A199" s="35"/>
      <c r="B199" s="157"/>
      <c r="C199" s="193" t="s">
        <v>404</v>
      </c>
      <c r="D199" s="193" t="s">
        <v>180</v>
      </c>
      <c r="E199" s="194" t="s">
        <v>1520</v>
      </c>
      <c r="F199" s="195" t="s">
        <v>1521</v>
      </c>
      <c r="G199" s="196" t="s">
        <v>253</v>
      </c>
      <c r="H199" s="197">
        <v>97.5</v>
      </c>
      <c r="I199" s="198"/>
      <c r="J199" s="197">
        <f>ROUND(I199*H199,3)</f>
        <v>0</v>
      </c>
      <c r="K199" s="199"/>
      <c r="L199" s="36"/>
      <c r="M199" s="200" t="s">
        <v>1</v>
      </c>
      <c r="N199" s="201" t="s">
        <v>40</v>
      </c>
      <c r="O199" s="79"/>
      <c r="P199" s="202">
        <f>O199*H199</f>
        <v>0</v>
      </c>
      <c r="Q199" s="202">
        <v>3.0000000000000001E-05</v>
      </c>
      <c r="R199" s="202">
        <f>Q199*H199</f>
        <v>0.0029250000000000001</v>
      </c>
      <c r="S199" s="202">
        <v>0</v>
      </c>
      <c r="T199" s="203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04" t="s">
        <v>235</v>
      </c>
      <c r="AT199" s="204" t="s">
        <v>180</v>
      </c>
      <c r="AU199" s="204" t="s">
        <v>155</v>
      </c>
      <c r="AY199" s="16" t="s">
        <v>177</v>
      </c>
      <c r="BE199" s="205">
        <f>IF(N199="základná",J199,0)</f>
        <v>0</v>
      </c>
      <c r="BF199" s="205">
        <f>IF(N199="znížená",J199,0)</f>
        <v>0</v>
      </c>
      <c r="BG199" s="205">
        <f>IF(N199="zákl. prenesená",J199,0)</f>
        <v>0</v>
      </c>
      <c r="BH199" s="205">
        <f>IF(N199="zníž. prenesená",J199,0)</f>
        <v>0</v>
      </c>
      <c r="BI199" s="205">
        <f>IF(N199="nulová",J199,0)</f>
        <v>0</v>
      </c>
      <c r="BJ199" s="16" t="s">
        <v>155</v>
      </c>
      <c r="BK199" s="206">
        <f>ROUND(I199*H199,3)</f>
        <v>0</v>
      </c>
      <c r="BL199" s="16" t="s">
        <v>235</v>
      </c>
      <c r="BM199" s="204" t="s">
        <v>1522</v>
      </c>
    </row>
    <row r="200" s="2" customFormat="1" ht="16.5" customHeight="1">
      <c r="A200" s="35"/>
      <c r="B200" s="157"/>
      <c r="C200" s="212" t="s">
        <v>408</v>
      </c>
      <c r="D200" s="212" t="s">
        <v>439</v>
      </c>
      <c r="E200" s="213" t="s">
        <v>1523</v>
      </c>
      <c r="F200" s="214" t="s">
        <v>1524</v>
      </c>
      <c r="G200" s="215" t="s">
        <v>253</v>
      </c>
      <c r="H200" s="216">
        <v>10.5</v>
      </c>
      <c r="I200" s="217"/>
      <c r="J200" s="216">
        <f>ROUND(I200*H200,3)</f>
        <v>0</v>
      </c>
      <c r="K200" s="218"/>
      <c r="L200" s="219"/>
      <c r="M200" s="220" t="s">
        <v>1</v>
      </c>
      <c r="N200" s="221" t="s">
        <v>40</v>
      </c>
      <c r="O200" s="79"/>
      <c r="P200" s="202">
        <f>O200*H200</f>
        <v>0</v>
      </c>
      <c r="Q200" s="202">
        <v>6.0000000000000002E-05</v>
      </c>
      <c r="R200" s="202">
        <f>Q200*H200</f>
        <v>0.00063000000000000003</v>
      </c>
      <c r="S200" s="202">
        <v>0</v>
      </c>
      <c r="T200" s="203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04" t="s">
        <v>301</v>
      </c>
      <c r="AT200" s="204" t="s">
        <v>439</v>
      </c>
      <c r="AU200" s="204" t="s">
        <v>155</v>
      </c>
      <c r="AY200" s="16" t="s">
        <v>177</v>
      </c>
      <c r="BE200" s="205">
        <f>IF(N200="základná",J200,0)</f>
        <v>0</v>
      </c>
      <c r="BF200" s="205">
        <f>IF(N200="znížená",J200,0)</f>
        <v>0</v>
      </c>
      <c r="BG200" s="205">
        <f>IF(N200="zákl. prenesená",J200,0)</f>
        <v>0</v>
      </c>
      <c r="BH200" s="205">
        <f>IF(N200="zníž. prenesená",J200,0)</f>
        <v>0</v>
      </c>
      <c r="BI200" s="205">
        <f>IF(N200="nulová",J200,0)</f>
        <v>0</v>
      </c>
      <c r="BJ200" s="16" t="s">
        <v>155</v>
      </c>
      <c r="BK200" s="206">
        <f>ROUND(I200*H200,3)</f>
        <v>0</v>
      </c>
      <c r="BL200" s="16" t="s">
        <v>235</v>
      </c>
      <c r="BM200" s="204" t="s">
        <v>1525</v>
      </c>
    </row>
    <row r="201" s="2" customFormat="1" ht="16.5" customHeight="1">
      <c r="A201" s="35"/>
      <c r="B201" s="157"/>
      <c r="C201" s="212" t="s">
        <v>415</v>
      </c>
      <c r="D201" s="212" t="s">
        <v>439</v>
      </c>
      <c r="E201" s="213" t="s">
        <v>1526</v>
      </c>
      <c r="F201" s="214" t="s">
        <v>1527</v>
      </c>
      <c r="G201" s="215" t="s">
        <v>253</v>
      </c>
      <c r="H201" s="216">
        <v>86</v>
      </c>
      <c r="I201" s="217"/>
      <c r="J201" s="216">
        <f>ROUND(I201*H201,3)</f>
        <v>0</v>
      </c>
      <c r="K201" s="218"/>
      <c r="L201" s="219"/>
      <c r="M201" s="220" t="s">
        <v>1</v>
      </c>
      <c r="N201" s="221" t="s">
        <v>40</v>
      </c>
      <c r="O201" s="79"/>
      <c r="P201" s="202">
        <f>O201*H201</f>
        <v>0</v>
      </c>
      <c r="Q201" s="202">
        <v>6.0000000000000002E-05</v>
      </c>
      <c r="R201" s="202">
        <f>Q201*H201</f>
        <v>0.0051600000000000005</v>
      </c>
      <c r="S201" s="202">
        <v>0</v>
      </c>
      <c r="T201" s="203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04" t="s">
        <v>301</v>
      </c>
      <c r="AT201" s="204" t="s">
        <v>439</v>
      </c>
      <c r="AU201" s="204" t="s">
        <v>155</v>
      </c>
      <c r="AY201" s="16" t="s">
        <v>177</v>
      </c>
      <c r="BE201" s="205">
        <f>IF(N201="základná",J201,0)</f>
        <v>0</v>
      </c>
      <c r="BF201" s="205">
        <f>IF(N201="znížená",J201,0)</f>
        <v>0</v>
      </c>
      <c r="BG201" s="205">
        <f>IF(N201="zákl. prenesená",J201,0)</f>
        <v>0</v>
      </c>
      <c r="BH201" s="205">
        <f>IF(N201="zníž. prenesená",J201,0)</f>
        <v>0</v>
      </c>
      <c r="BI201" s="205">
        <f>IF(N201="nulová",J201,0)</f>
        <v>0</v>
      </c>
      <c r="BJ201" s="16" t="s">
        <v>155</v>
      </c>
      <c r="BK201" s="206">
        <f>ROUND(I201*H201,3)</f>
        <v>0</v>
      </c>
      <c r="BL201" s="16" t="s">
        <v>235</v>
      </c>
      <c r="BM201" s="204" t="s">
        <v>1528</v>
      </c>
    </row>
    <row r="202" s="2" customFormat="1" ht="24.15" customHeight="1">
      <c r="A202" s="35"/>
      <c r="B202" s="157"/>
      <c r="C202" s="193" t="s">
        <v>421</v>
      </c>
      <c r="D202" s="193" t="s">
        <v>180</v>
      </c>
      <c r="E202" s="194" t="s">
        <v>1529</v>
      </c>
      <c r="F202" s="195" t="s">
        <v>1530</v>
      </c>
      <c r="G202" s="196" t="s">
        <v>253</v>
      </c>
      <c r="H202" s="197">
        <v>67</v>
      </c>
      <c r="I202" s="198"/>
      <c r="J202" s="197">
        <f>ROUND(I202*H202,3)</f>
        <v>0</v>
      </c>
      <c r="K202" s="199"/>
      <c r="L202" s="36"/>
      <c r="M202" s="200" t="s">
        <v>1</v>
      </c>
      <c r="N202" s="201" t="s">
        <v>40</v>
      </c>
      <c r="O202" s="79"/>
      <c r="P202" s="202">
        <f>O202*H202</f>
        <v>0</v>
      </c>
      <c r="Q202" s="202">
        <v>3.0000000000000001E-05</v>
      </c>
      <c r="R202" s="202">
        <f>Q202*H202</f>
        <v>0.0020100000000000001</v>
      </c>
      <c r="S202" s="202">
        <v>0</v>
      </c>
      <c r="T202" s="203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04" t="s">
        <v>235</v>
      </c>
      <c r="AT202" s="204" t="s">
        <v>180</v>
      </c>
      <c r="AU202" s="204" t="s">
        <v>155</v>
      </c>
      <c r="AY202" s="16" t="s">
        <v>177</v>
      </c>
      <c r="BE202" s="205">
        <f>IF(N202="základná",J202,0)</f>
        <v>0</v>
      </c>
      <c r="BF202" s="205">
        <f>IF(N202="znížená",J202,0)</f>
        <v>0</v>
      </c>
      <c r="BG202" s="205">
        <f>IF(N202="zákl. prenesená",J202,0)</f>
        <v>0</v>
      </c>
      <c r="BH202" s="205">
        <f>IF(N202="zníž. prenesená",J202,0)</f>
        <v>0</v>
      </c>
      <c r="BI202" s="205">
        <f>IF(N202="nulová",J202,0)</f>
        <v>0</v>
      </c>
      <c r="BJ202" s="16" t="s">
        <v>155</v>
      </c>
      <c r="BK202" s="206">
        <f>ROUND(I202*H202,3)</f>
        <v>0</v>
      </c>
      <c r="BL202" s="16" t="s">
        <v>235</v>
      </c>
      <c r="BM202" s="204" t="s">
        <v>1531</v>
      </c>
    </row>
    <row r="203" s="2" customFormat="1" ht="16.5" customHeight="1">
      <c r="A203" s="35"/>
      <c r="B203" s="157"/>
      <c r="C203" s="212" t="s">
        <v>425</v>
      </c>
      <c r="D203" s="212" t="s">
        <v>439</v>
      </c>
      <c r="E203" s="213" t="s">
        <v>1532</v>
      </c>
      <c r="F203" s="214" t="s">
        <v>1533</v>
      </c>
      <c r="G203" s="215" t="s">
        <v>253</v>
      </c>
      <c r="H203" s="216">
        <v>1</v>
      </c>
      <c r="I203" s="217"/>
      <c r="J203" s="216">
        <f>ROUND(I203*H203,3)</f>
        <v>0</v>
      </c>
      <c r="K203" s="218"/>
      <c r="L203" s="219"/>
      <c r="M203" s="220" t="s">
        <v>1</v>
      </c>
      <c r="N203" s="221" t="s">
        <v>40</v>
      </c>
      <c r="O203" s="79"/>
      <c r="P203" s="202">
        <f>O203*H203</f>
        <v>0</v>
      </c>
      <c r="Q203" s="202">
        <v>6.0000000000000002E-05</v>
      </c>
      <c r="R203" s="202">
        <f>Q203*H203</f>
        <v>6.0000000000000002E-05</v>
      </c>
      <c r="S203" s="202">
        <v>0</v>
      </c>
      <c r="T203" s="203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4" t="s">
        <v>301</v>
      </c>
      <c r="AT203" s="204" t="s">
        <v>439</v>
      </c>
      <c r="AU203" s="204" t="s">
        <v>155</v>
      </c>
      <c r="AY203" s="16" t="s">
        <v>177</v>
      </c>
      <c r="BE203" s="205">
        <f>IF(N203="základná",J203,0)</f>
        <v>0</v>
      </c>
      <c r="BF203" s="205">
        <f>IF(N203="znížená",J203,0)</f>
        <v>0</v>
      </c>
      <c r="BG203" s="205">
        <f>IF(N203="zákl. prenesená",J203,0)</f>
        <v>0</v>
      </c>
      <c r="BH203" s="205">
        <f>IF(N203="zníž. prenesená",J203,0)</f>
        <v>0</v>
      </c>
      <c r="BI203" s="205">
        <f>IF(N203="nulová",J203,0)</f>
        <v>0</v>
      </c>
      <c r="BJ203" s="16" t="s">
        <v>155</v>
      </c>
      <c r="BK203" s="206">
        <f>ROUND(I203*H203,3)</f>
        <v>0</v>
      </c>
      <c r="BL203" s="16" t="s">
        <v>235</v>
      </c>
      <c r="BM203" s="204" t="s">
        <v>1534</v>
      </c>
    </row>
    <row r="204" s="2" customFormat="1" ht="16.5" customHeight="1">
      <c r="A204" s="35"/>
      <c r="B204" s="157"/>
      <c r="C204" s="212" t="s">
        <v>431</v>
      </c>
      <c r="D204" s="212" t="s">
        <v>439</v>
      </c>
      <c r="E204" s="213" t="s">
        <v>1535</v>
      </c>
      <c r="F204" s="214" t="s">
        <v>1536</v>
      </c>
      <c r="G204" s="215" t="s">
        <v>253</v>
      </c>
      <c r="H204" s="216">
        <v>66</v>
      </c>
      <c r="I204" s="217"/>
      <c r="J204" s="216">
        <f>ROUND(I204*H204,3)</f>
        <v>0</v>
      </c>
      <c r="K204" s="218"/>
      <c r="L204" s="219"/>
      <c r="M204" s="220" t="s">
        <v>1</v>
      </c>
      <c r="N204" s="221" t="s">
        <v>40</v>
      </c>
      <c r="O204" s="79"/>
      <c r="P204" s="202">
        <f>O204*H204</f>
        <v>0</v>
      </c>
      <c r="Q204" s="202">
        <v>6.0000000000000002E-05</v>
      </c>
      <c r="R204" s="202">
        <f>Q204*H204</f>
        <v>0.00396</v>
      </c>
      <c r="S204" s="202">
        <v>0</v>
      </c>
      <c r="T204" s="203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4" t="s">
        <v>301</v>
      </c>
      <c r="AT204" s="204" t="s">
        <v>439</v>
      </c>
      <c r="AU204" s="204" t="s">
        <v>155</v>
      </c>
      <c r="AY204" s="16" t="s">
        <v>177</v>
      </c>
      <c r="BE204" s="205">
        <f>IF(N204="základná",J204,0)</f>
        <v>0</v>
      </c>
      <c r="BF204" s="205">
        <f>IF(N204="znížená",J204,0)</f>
        <v>0</v>
      </c>
      <c r="BG204" s="205">
        <f>IF(N204="zákl. prenesená",J204,0)</f>
        <v>0</v>
      </c>
      <c r="BH204" s="205">
        <f>IF(N204="zníž. prenesená",J204,0)</f>
        <v>0</v>
      </c>
      <c r="BI204" s="205">
        <f>IF(N204="nulová",J204,0)</f>
        <v>0</v>
      </c>
      <c r="BJ204" s="16" t="s">
        <v>155</v>
      </c>
      <c r="BK204" s="206">
        <f>ROUND(I204*H204,3)</f>
        <v>0</v>
      </c>
      <c r="BL204" s="16" t="s">
        <v>235</v>
      </c>
      <c r="BM204" s="204" t="s">
        <v>1537</v>
      </c>
    </row>
    <row r="205" s="2" customFormat="1" ht="24.15" customHeight="1">
      <c r="A205" s="35"/>
      <c r="B205" s="157"/>
      <c r="C205" s="193" t="s">
        <v>435</v>
      </c>
      <c r="D205" s="193" t="s">
        <v>180</v>
      </c>
      <c r="E205" s="194" t="s">
        <v>1538</v>
      </c>
      <c r="F205" s="195" t="s">
        <v>1539</v>
      </c>
      <c r="G205" s="196" t="s">
        <v>253</v>
      </c>
      <c r="H205" s="197">
        <v>61</v>
      </c>
      <c r="I205" s="198"/>
      <c r="J205" s="197">
        <f>ROUND(I205*H205,3)</f>
        <v>0</v>
      </c>
      <c r="K205" s="199"/>
      <c r="L205" s="36"/>
      <c r="M205" s="200" t="s">
        <v>1</v>
      </c>
      <c r="N205" s="201" t="s">
        <v>40</v>
      </c>
      <c r="O205" s="79"/>
      <c r="P205" s="202">
        <f>O205*H205</f>
        <v>0</v>
      </c>
      <c r="Q205" s="202">
        <v>3.0000000000000001E-05</v>
      </c>
      <c r="R205" s="202">
        <f>Q205*H205</f>
        <v>0.00183</v>
      </c>
      <c r="S205" s="202">
        <v>0</v>
      </c>
      <c r="T205" s="203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04" t="s">
        <v>235</v>
      </c>
      <c r="AT205" s="204" t="s">
        <v>180</v>
      </c>
      <c r="AU205" s="204" t="s">
        <v>155</v>
      </c>
      <c r="AY205" s="16" t="s">
        <v>177</v>
      </c>
      <c r="BE205" s="205">
        <f>IF(N205="základná",J205,0)</f>
        <v>0</v>
      </c>
      <c r="BF205" s="205">
        <f>IF(N205="znížená",J205,0)</f>
        <v>0</v>
      </c>
      <c r="BG205" s="205">
        <f>IF(N205="zákl. prenesená",J205,0)</f>
        <v>0</v>
      </c>
      <c r="BH205" s="205">
        <f>IF(N205="zníž. prenesená",J205,0)</f>
        <v>0</v>
      </c>
      <c r="BI205" s="205">
        <f>IF(N205="nulová",J205,0)</f>
        <v>0</v>
      </c>
      <c r="BJ205" s="16" t="s">
        <v>155</v>
      </c>
      <c r="BK205" s="206">
        <f>ROUND(I205*H205,3)</f>
        <v>0</v>
      </c>
      <c r="BL205" s="16" t="s">
        <v>235</v>
      </c>
      <c r="BM205" s="204" t="s">
        <v>1540</v>
      </c>
    </row>
    <row r="206" s="2" customFormat="1" ht="16.5" customHeight="1">
      <c r="A206" s="35"/>
      <c r="B206" s="157"/>
      <c r="C206" s="212" t="s">
        <v>443</v>
      </c>
      <c r="D206" s="212" t="s">
        <v>439</v>
      </c>
      <c r="E206" s="213" t="s">
        <v>1541</v>
      </c>
      <c r="F206" s="214" t="s">
        <v>1542</v>
      </c>
      <c r="G206" s="215" t="s">
        <v>253</v>
      </c>
      <c r="H206" s="216">
        <v>1</v>
      </c>
      <c r="I206" s="217"/>
      <c r="J206" s="216">
        <f>ROUND(I206*H206,3)</f>
        <v>0</v>
      </c>
      <c r="K206" s="218"/>
      <c r="L206" s="219"/>
      <c r="M206" s="220" t="s">
        <v>1</v>
      </c>
      <c r="N206" s="221" t="s">
        <v>40</v>
      </c>
      <c r="O206" s="79"/>
      <c r="P206" s="202">
        <f>O206*H206</f>
        <v>0</v>
      </c>
      <c r="Q206" s="202">
        <v>6.0000000000000002E-05</v>
      </c>
      <c r="R206" s="202">
        <f>Q206*H206</f>
        <v>6.0000000000000002E-05</v>
      </c>
      <c r="S206" s="202">
        <v>0</v>
      </c>
      <c r="T206" s="203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4" t="s">
        <v>301</v>
      </c>
      <c r="AT206" s="204" t="s">
        <v>439</v>
      </c>
      <c r="AU206" s="204" t="s">
        <v>155</v>
      </c>
      <c r="AY206" s="16" t="s">
        <v>177</v>
      </c>
      <c r="BE206" s="205">
        <f>IF(N206="základná",J206,0)</f>
        <v>0</v>
      </c>
      <c r="BF206" s="205">
        <f>IF(N206="znížená",J206,0)</f>
        <v>0</v>
      </c>
      <c r="BG206" s="205">
        <f>IF(N206="zákl. prenesená",J206,0)</f>
        <v>0</v>
      </c>
      <c r="BH206" s="205">
        <f>IF(N206="zníž. prenesená",J206,0)</f>
        <v>0</v>
      </c>
      <c r="BI206" s="205">
        <f>IF(N206="nulová",J206,0)</f>
        <v>0</v>
      </c>
      <c r="BJ206" s="16" t="s">
        <v>155</v>
      </c>
      <c r="BK206" s="206">
        <f>ROUND(I206*H206,3)</f>
        <v>0</v>
      </c>
      <c r="BL206" s="16" t="s">
        <v>235</v>
      </c>
      <c r="BM206" s="204" t="s">
        <v>1543</v>
      </c>
    </row>
    <row r="207" s="2" customFormat="1" ht="16.5" customHeight="1">
      <c r="A207" s="35"/>
      <c r="B207" s="157"/>
      <c r="C207" s="212" t="s">
        <v>659</v>
      </c>
      <c r="D207" s="212" t="s">
        <v>439</v>
      </c>
      <c r="E207" s="213" t="s">
        <v>1544</v>
      </c>
      <c r="F207" s="214" t="s">
        <v>1545</v>
      </c>
      <c r="G207" s="215" t="s">
        <v>253</v>
      </c>
      <c r="H207" s="216">
        <v>60</v>
      </c>
      <c r="I207" s="217"/>
      <c r="J207" s="216">
        <f>ROUND(I207*H207,3)</f>
        <v>0</v>
      </c>
      <c r="K207" s="218"/>
      <c r="L207" s="219"/>
      <c r="M207" s="220" t="s">
        <v>1</v>
      </c>
      <c r="N207" s="221" t="s">
        <v>40</v>
      </c>
      <c r="O207" s="79"/>
      <c r="P207" s="202">
        <f>O207*H207</f>
        <v>0</v>
      </c>
      <c r="Q207" s="202">
        <v>6.0000000000000002E-05</v>
      </c>
      <c r="R207" s="202">
        <f>Q207*H207</f>
        <v>0.0035999999999999999</v>
      </c>
      <c r="S207" s="202">
        <v>0</v>
      </c>
      <c r="T207" s="203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4" t="s">
        <v>301</v>
      </c>
      <c r="AT207" s="204" t="s">
        <v>439</v>
      </c>
      <c r="AU207" s="204" t="s">
        <v>155</v>
      </c>
      <c r="AY207" s="16" t="s">
        <v>177</v>
      </c>
      <c r="BE207" s="205">
        <f>IF(N207="základná",J207,0)</f>
        <v>0</v>
      </c>
      <c r="BF207" s="205">
        <f>IF(N207="znížená",J207,0)</f>
        <v>0</v>
      </c>
      <c r="BG207" s="205">
        <f>IF(N207="zákl. prenesená",J207,0)</f>
        <v>0</v>
      </c>
      <c r="BH207" s="205">
        <f>IF(N207="zníž. prenesená",J207,0)</f>
        <v>0</v>
      </c>
      <c r="BI207" s="205">
        <f>IF(N207="nulová",J207,0)</f>
        <v>0</v>
      </c>
      <c r="BJ207" s="16" t="s">
        <v>155</v>
      </c>
      <c r="BK207" s="206">
        <f>ROUND(I207*H207,3)</f>
        <v>0</v>
      </c>
      <c r="BL207" s="16" t="s">
        <v>235</v>
      </c>
      <c r="BM207" s="204" t="s">
        <v>1546</v>
      </c>
    </row>
    <row r="208" s="2" customFormat="1" ht="24.15" customHeight="1">
      <c r="A208" s="35"/>
      <c r="B208" s="157"/>
      <c r="C208" s="193" t="s">
        <v>663</v>
      </c>
      <c r="D208" s="193" t="s">
        <v>180</v>
      </c>
      <c r="E208" s="194" t="s">
        <v>1547</v>
      </c>
      <c r="F208" s="195" t="s">
        <v>1548</v>
      </c>
      <c r="G208" s="196" t="s">
        <v>253</v>
      </c>
      <c r="H208" s="197">
        <v>334</v>
      </c>
      <c r="I208" s="198"/>
      <c r="J208" s="197">
        <f>ROUND(I208*H208,3)</f>
        <v>0</v>
      </c>
      <c r="K208" s="199"/>
      <c r="L208" s="36"/>
      <c r="M208" s="200" t="s">
        <v>1</v>
      </c>
      <c r="N208" s="201" t="s">
        <v>40</v>
      </c>
      <c r="O208" s="79"/>
      <c r="P208" s="202">
        <f>O208*H208</f>
        <v>0</v>
      </c>
      <c r="Q208" s="202">
        <v>3.0000000000000001E-05</v>
      </c>
      <c r="R208" s="202">
        <f>Q208*H208</f>
        <v>0.010019999999999999</v>
      </c>
      <c r="S208" s="202">
        <v>0</v>
      </c>
      <c r="T208" s="203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04" t="s">
        <v>235</v>
      </c>
      <c r="AT208" s="204" t="s">
        <v>180</v>
      </c>
      <c r="AU208" s="204" t="s">
        <v>155</v>
      </c>
      <c r="AY208" s="16" t="s">
        <v>177</v>
      </c>
      <c r="BE208" s="205">
        <f>IF(N208="základná",J208,0)</f>
        <v>0</v>
      </c>
      <c r="BF208" s="205">
        <f>IF(N208="znížená",J208,0)</f>
        <v>0</v>
      </c>
      <c r="BG208" s="205">
        <f>IF(N208="zákl. prenesená",J208,0)</f>
        <v>0</v>
      </c>
      <c r="BH208" s="205">
        <f>IF(N208="zníž. prenesená",J208,0)</f>
        <v>0</v>
      </c>
      <c r="BI208" s="205">
        <f>IF(N208="nulová",J208,0)</f>
        <v>0</v>
      </c>
      <c r="BJ208" s="16" t="s">
        <v>155</v>
      </c>
      <c r="BK208" s="206">
        <f>ROUND(I208*H208,3)</f>
        <v>0</v>
      </c>
      <c r="BL208" s="16" t="s">
        <v>235</v>
      </c>
      <c r="BM208" s="204" t="s">
        <v>1549</v>
      </c>
    </row>
    <row r="209" s="2" customFormat="1" ht="16.5" customHeight="1">
      <c r="A209" s="35"/>
      <c r="B209" s="157"/>
      <c r="C209" s="212" t="s">
        <v>667</v>
      </c>
      <c r="D209" s="212" t="s">
        <v>439</v>
      </c>
      <c r="E209" s="213" t="s">
        <v>1550</v>
      </c>
      <c r="F209" s="214" t="s">
        <v>1551</v>
      </c>
      <c r="G209" s="215" t="s">
        <v>253</v>
      </c>
      <c r="H209" s="216">
        <v>268</v>
      </c>
      <c r="I209" s="217"/>
      <c r="J209" s="216">
        <f>ROUND(I209*H209,3)</f>
        <v>0</v>
      </c>
      <c r="K209" s="218"/>
      <c r="L209" s="219"/>
      <c r="M209" s="220" t="s">
        <v>1</v>
      </c>
      <c r="N209" s="221" t="s">
        <v>40</v>
      </c>
      <c r="O209" s="79"/>
      <c r="P209" s="202">
        <f>O209*H209</f>
        <v>0</v>
      </c>
      <c r="Q209" s="202">
        <v>6.0000000000000002E-05</v>
      </c>
      <c r="R209" s="202">
        <f>Q209*H209</f>
        <v>0.016080000000000001</v>
      </c>
      <c r="S209" s="202">
        <v>0</v>
      </c>
      <c r="T209" s="203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04" t="s">
        <v>301</v>
      </c>
      <c r="AT209" s="204" t="s">
        <v>439</v>
      </c>
      <c r="AU209" s="204" t="s">
        <v>155</v>
      </c>
      <c r="AY209" s="16" t="s">
        <v>177</v>
      </c>
      <c r="BE209" s="205">
        <f>IF(N209="základná",J209,0)</f>
        <v>0</v>
      </c>
      <c r="BF209" s="205">
        <f>IF(N209="znížená",J209,0)</f>
        <v>0</v>
      </c>
      <c r="BG209" s="205">
        <f>IF(N209="zákl. prenesená",J209,0)</f>
        <v>0</v>
      </c>
      <c r="BH209" s="205">
        <f>IF(N209="zníž. prenesená",J209,0)</f>
        <v>0</v>
      </c>
      <c r="BI209" s="205">
        <f>IF(N209="nulová",J209,0)</f>
        <v>0</v>
      </c>
      <c r="BJ209" s="16" t="s">
        <v>155</v>
      </c>
      <c r="BK209" s="206">
        <f>ROUND(I209*H209,3)</f>
        <v>0</v>
      </c>
      <c r="BL209" s="16" t="s">
        <v>235</v>
      </c>
      <c r="BM209" s="204" t="s">
        <v>1552</v>
      </c>
    </row>
    <row r="210" s="2" customFormat="1" ht="16.5" customHeight="1">
      <c r="A210" s="35"/>
      <c r="B210" s="157"/>
      <c r="C210" s="212" t="s">
        <v>446</v>
      </c>
      <c r="D210" s="212" t="s">
        <v>439</v>
      </c>
      <c r="E210" s="213" t="s">
        <v>1553</v>
      </c>
      <c r="F210" s="214" t="s">
        <v>1554</v>
      </c>
      <c r="G210" s="215" t="s">
        <v>253</v>
      </c>
      <c r="H210" s="216">
        <v>66</v>
      </c>
      <c r="I210" s="217"/>
      <c r="J210" s="216">
        <f>ROUND(I210*H210,3)</f>
        <v>0</v>
      </c>
      <c r="K210" s="218"/>
      <c r="L210" s="219"/>
      <c r="M210" s="220" t="s">
        <v>1</v>
      </c>
      <c r="N210" s="221" t="s">
        <v>40</v>
      </c>
      <c r="O210" s="79"/>
      <c r="P210" s="202">
        <f>O210*H210</f>
        <v>0</v>
      </c>
      <c r="Q210" s="202">
        <v>9.0000000000000006E-05</v>
      </c>
      <c r="R210" s="202">
        <f>Q210*H210</f>
        <v>0.00594</v>
      </c>
      <c r="S210" s="202">
        <v>0</v>
      </c>
      <c r="T210" s="203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04" t="s">
        <v>301</v>
      </c>
      <c r="AT210" s="204" t="s">
        <v>439</v>
      </c>
      <c r="AU210" s="204" t="s">
        <v>155</v>
      </c>
      <c r="AY210" s="16" t="s">
        <v>177</v>
      </c>
      <c r="BE210" s="205">
        <f>IF(N210="základná",J210,0)</f>
        <v>0</v>
      </c>
      <c r="BF210" s="205">
        <f>IF(N210="znížená",J210,0)</f>
        <v>0</v>
      </c>
      <c r="BG210" s="205">
        <f>IF(N210="zákl. prenesená",J210,0)</f>
        <v>0</v>
      </c>
      <c r="BH210" s="205">
        <f>IF(N210="zníž. prenesená",J210,0)</f>
        <v>0</v>
      </c>
      <c r="BI210" s="205">
        <f>IF(N210="nulová",J210,0)</f>
        <v>0</v>
      </c>
      <c r="BJ210" s="16" t="s">
        <v>155</v>
      </c>
      <c r="BK210" s="206">
        <f>ROUND(I210*H210,3)</f>
        <v>0</v>
      </c>
      <c r="BL210" s="16" t="s">
        <v>235</v>
      </c>
      <c r="BM210" s="204" t="s">
        <v>1555</v>
      </c>
    </row>
    <row r="211" s="2" customFormat="1" ht="24.15" customHeight="1">
      <c r="A211" s="35"/>
      <c r="B211" s="157"/>
      <c r="C211" s="193" t="s">
        <v>674</v>
      </c>
      <c r="D211" s="193" t="s">
        <v>180</v>
      </c>
      <c r="E211" s="194" t="s">
        <v>1556</v>
      </c>
      <c r="F211" s="195" t="s">
        <v>1557</v>
      </c>
      <c r="G211" s="196" t="s">
        <v>253</v>
      </c>
      <c r="H211" s="197">
        <v>1</v>
      </c>
      <c r="I211" s="198"/>
      <c r="J211" s="197">
        <f>ROUND(I211*H211,3)</f>
        <v>0</v>
      </c>
      <c r="K211" s="199"/>
      <c r="L211" s="36"/>
      <c r="M211" s="200" t="s">
        <v>1</v>
      </c>
      <c r="N211" s="201" t="s">
        <v>40</v>
      </c>
      <c r="O211" s="79"/>
      <c r="P211" s="202">
        <f>O211*H211</f>
        <v>0</v>
      </c>
      <c r="Q211" s="202">
        <v>3.0000000000000001E-05</v>
      </c>
      <c r="R211" s="202">
        <f>Q211*H211</f>
        <v>3.0000000000000001E-05</v>
      </c>
      <c r="S211" s="202">
        <v>0</v>
      </c>
      <c r="T211" s="203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04" t="s">
        <v>235</v>
      </c>
      <c r="AT211" s="204" t="s">
        <v>180</v>
      </c>
      <c r="AU211" s="204" t="s">
        <v>155</v>
      </c>
      <c r="AY211" s="16" t="s">
        <v>177</v>
      </c>
      <c r="BE211" s="205">
        <f>IF(N211="základná",J211,0)</f>
        <v>0</v>
      </c>
      <c r="BF211" s="205">
        <f>IF(N211="znížená",J211,0)</f>
        <v>0</v>
      </c>
      <c r="BG211" s="205">
        <f>IF(N211="zákl. prenesená",J211,0)</f>
        <v>0</v>
      </c>
      <c r="BH211" s="205">
        <f>IF(N211="zníž. prenesená",J211,0)</f>
        <v>0</v>
      </c>
      <c r="BI211" s="205">
        <f>IF(N211="nulová",J211,0)</f>
        <v>0</v>
      </c>
      <c r="BJ211" s="16" t="s">
        <v>155</v>
      </c>
      <c r="BK211" s="206">
        <f>ROUND(I211*H211,3)</f>
        <v>0</v>
      </c>
      <c r="BL211" s="16" t="s">
        <v>235</v>
      </c>
      <c r="BM211" s="204" t="s">
        <v>1558</v>
      </c>
    </row>
    <row r="212" s="2" customFormat="1" ht="16.5" customHeight="1">
      <c r="A212" s="35"/>
      <c r="B212" s="157"/>
      <c r="C212" s="212" t="s">
        <v>678</v>
      </c>
      <c r="D212" s="212" t="s">
        <v>439</v>
      </c>
      <c r="E212" s="213" t="s">
        <v>1559</v>
      </c>
      <c r="F212" s="214" t="s">
        <v>1560</v>
      </c>
      <c r="G212" s="215" t="s">
        <v>253</v>
      </c>
      <c r="H212" s="216">
        <v>1</v>
      </c>
      <c r="I212" s="217"/>
      <c r="J212" s="216">
        <f>ROUND(I212*H212,3)</f>
        <v>0</v>
      </c>
      <c r="K212" s="218"/>
      <c r="L212" s="219"/>
      <c r="M212" s="220" t="s">
        <v>1</v>
      </c>
      <c r="N212" s="221" t="s">
        <v>40</v>
      </c>
      <c r="O212" s="79"/>
      <c r="P212" s="202">
        <f>O212*H212</f>
        <v>0</v>
      </c>
      <c r="Q212" s="202">
        <v>6.0000000000000002E-05</v>
      </c>
      <c r="R212" s="202">
        <f>Q212*H212</f>
        <v>6.0000000000000002E-05</v>
      </c>
      <c r="S212" s="202">
        <v>0</v>
      </c>
      <c r="T212" s="203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04" t="s">
        <v>301</v>
      </c>
      <c r="AT212" s="204" t="s">
        <v>439</v>
      </c>
      <c r="AU212" s="204" t="s">
        <v>155</v>
      </c>
      <c r="AY212" s="16" t="s">
        <v>177</v>
      </c>
      <c r="BE212" s="205">
        <f>IF(N212="základná",J212,0)</f>
        <v>0</v>
      </c>
      <c r="BF212" s="205">
        <f>IF(N212="znížená",J212,0)</f>
        <v>0</v>
      </c>
      <c r="BG212" s="205">
        <f>IF(N212="zákl. prenesená",J212,0)</f>
        <v>0</v>
      </c>
      <c r="BH212" s="205">
        <f>IF(N212="zníž. prenesená",J212,0)</f>
        <v>0</v>
      </c>
      <c r="BI212" s="205">
        <f>IF(N212="nulová",J212,0)</f>
        <v>0</v>
      </c>
      <c r="BJ212" s="16" t="s">
        <v>155</v>
      </c>
      <c r="BK212" s="206">
        <f>ROUND(I212*H212,3)</f>
        <v>0</v>
      </c>
      <c r="BL212" s="16" t="s">
        <v>235</v>
      </c>
      <c r="BM212" s="204" t="s">
        <v>1561</v>
      </c>
    </row>
    <row r="213" s="2" customFormat="1" ht="24.15" customHeight="1">
      <c r="A213" s="35"/>
      <c r="B213" s="157"/>
      <c r="C213" s="193" t="s">
        <v>682</v>
      </c>
      <c r="D213" s="193" t="s">
        <v>180</v>
      </c>
      <c r="E213" s="194" t="s">
        <v>1562</v>
      </c>
      <c r="F213" s="195" t="s">
        <v>1563</v>
      </c>
      <c r="G213" s="196" t="s">
        <v>283</v>
      </c>
      <c r="H213" s="197">
        <v>0.11500000000000001</v>
      </c>
      <c r="I213" s="198"/>
      <c r="J213" s="197">
        <f>ROUND(I213*H213,3)</f>
        <v>0</v>
      </c>
      <c r="K213" s="199"/>
      <c r="L213" s="36"/>
      <c r="M213" s="200" t="s">
        <v>1</v>
      </c>
      <c r="N213" s="201" t="s">
        <v>40</v>
      </c>
      <c r="O213" s="79"/>
      <c r="P213" s="202">
        <f>O213*H213</f>
        <v>0</v>
      </c>
      <c r="Q213" s="202">
        <v>0</v>
      </c>
      <c r="R213" s="202">
        <f>Q213*H213</f>
        <v>0</v>
      </c>
      <c r="S213" s="202">
        <v>0</v>
      </c>
      <c r="T213" s="203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04" t="s">
        <v>235</v>
      </c>
      <c r="AT213" s="204" t="s">
        <v>180</v>
      </c>
      <c r="AU213" s="204" t="s">
        <v>155</v>
      </c>
      <c r="AY213" s="16" t="s">
        <v>177</v>
      </c>
      <c r="BE213" s="205">
        <f>IF(N213="základná",J213,0)</f>
        <v>0</v>
      </c>
      <c r="BF213" s="205">
        <f>IF(N213="znížená",J213,0)</f>
        <v>0</v>
      </c>
      <c r="BG213" s="205">
        <f>IF(N213="zákl. prenesená",J213,0)</f>
        <v>0</v>
      </c>
      <c r="BH213" s="205">
        <f>IF(N213="zníž. prenesená",J213,0)</f>
        <v>0</v>
      </c>
      <c r="BI213" s="205">
        <f>IF(N213="nulová",J213,0)</f>
        <v>0</v>
      </c>
      <c r="BJ213" s="16" t="s">
        <v>155</v>
      </c>
      <c r="BK213" s="206">
        <f>ROUND(I213*H213,3)</f>
        <v>0</v>
      </c>
      <c r="BL213" s="16" t="s">
        <v>235</v>
      </c>
      <c r="BM213" s="204" t="s">
        <v>1564</v>
      </c>
    </row>
    <row r="214" s="12" customFormat="1" ht="22.8" customHeight="1">
      <c r="A214" s="12"/>
      <c r="B214" s="180"/>
      <c r="C214" s="12"/>
      <c r="D214" s="181" t="s">
        <v>73</v>
      </c>
      <c r="E214" s="191" t="s">
        <v>1565</v>
      </c>
      <c r="F214" s="191" t="s">
        <v>1566</v>
      </c>
      <c r="G214" s="12"/>
      <c r="H214" s="12"/>
      <c r="I214" s="183"/>
      <c r="J214" s="192">
        <f>BK214</f>
        <v>0</v>
      </c>
      <c r="K214" s="12"/>
      <c r="L214" s="180"/>
      <c r="M214" s="185"/>
      <c r="N214" s="186"/>
      <c r="O214" s="186"/>
      <c r="P214" s="187">
        <f>SUM(P215:P248)</f>
        <v>0</v>
      </c>
      <c r="Q214" s="186"/>
      <c r="R214" s="187">
        <f>SUM(R215:R248)</f>
        <v>3.6188050000000005</v>
      </c>
      <c r="S214" s="186"/>
      <c r="T214" s="188">
        <f>SUM(T215:T248)</f>
        <v>0.34999999999999998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181" t="s">
        <v>155</v>
      </c>
      <c r="AT214" s="189" t="s">
        <v>73</v>
      </c>
      <c r="AU214" s="189" t="s">
        <v>82</v>
      </c>
      <c r="AY214" s="181" t="s">
        <v>177</v>
      </c>
      <c r="BK214" s="190">
        <f>SUM(BK215:BK248)</f>
        <v>0</v>
      </c>
    </row>
    <row r="215" s="2" customFormat="1" ht="16.5" customHeight="1">
      <c r="A215" s="35"/>
      <c r="B215" s="157"/>
      <c r="C215" s="193" t="s">
        <v>686</v>
      </c>
      <c r="D215" s="193" t="s">
        <v>180</v>
      </c>
      <c r="E215" s="194" t="s">
        <v>1567</v>
      </c>
      <c r="F215" s="195" t="s">
        <v>1568</v>
      </c>
      <c r="G215" s="196" t="s">
        <v>1425</v>
      </c>
      <c r="H215" s="197">
        <v>3</v>
      </c>
      <c r="I215" s="198"/>
      <c r="J215" s="197">
        <f>ROUND(I215*H215,3)</f>
        <v>0</v>
      </c>
      <c r="K215" s="199"/>
      <c r="L215" s="36"/>
      <c r="M215" s="200" t="s">
        <v>1</v>
      </c>
      <c r="N215" s="201" t="s">
        <v>40</v>
      </c>
      <c r="O215" s="79"/>
      <c r="P215" s="202">
        <f>O215*H215</f>
        <v>0</v>
      </c>
      <c r="Q215" s="202">
        <v>0.0040000000000000001</v>
      </c>
      <c r="R215" s="202">
        <f>Q215*H215</f>
        <v>0.012</v>
      </c>
      <c r="S215" s="202">
        <v>0</v>
      </c>
      <c r="T215" s="203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4" t="s">
        <v>235</v>
      </c>
      <c r="AT215" s="204" t="s">
        <v>180</v>
      </c>
      <c r="AU215" s="204" t="s">
        <v>155</v>
      </c>
      <c r="AY215" s="16" t="s">
        <v>177</v>
      </c>
      <c r="BE215" s="205">
        <f>IF(N215="základná",J215,0)</f>
        <v>0</v>
      </c>
      <c r="BF215" s="205">
        <f>IF(N215="znížená",J215,0)</f>
        <v>0</v>
      </c>
      <c r="BG215" s="205">
        <f>IF(N215="zákl. prenesená",J215,0)</f>
        <v>0</v>
      </c>
      <c r="BH215" s="205">
        <f>IF(N215="zníž. prenesená",J215,0)</f>
        <v>0</v>
      </c>
      <c r="BI215" s="205">
        <f>IF(N215="nulová",J215,0)</f>
        <v>0</v>
      </c>
      <c r="BJ215" s="16" t="s">
        <v>155</v>
      </c>
      <c r="BK215" s="206">
        <f>ROUND(I215*H215,3)</f>
        <v>0</v>
      </c>
      <c r="BL215" s="16" t="s">
        <v>235</v>
      </c>
      <c r="BM215" s="204" t="s">
        <v>1569</v>
      </c>
    </row>
    <row r="216" s="2" customFormat="1" ht="24.15" customHeight="1">
      <c r="A216" s="35"/>
      <c r="B216" s="157"/>
      <c r="C216" s="193" t="s">
        <v>690</v>
      </c>
      <c r="D216" s="193" t="s">
        <v>180</v>
      </c>
      <c r="E216" s="194" t="s">
        <v>1570</v>
      </c>
      <c r="F216" s="195" t="s">
        <v>1571</v>
      </c>
      <c r="G216" s="196" t="s">
        <v>1425</v>
      </c>
      <c r="H216" s="197">
        <v>2</v>
      </c>
      <c r="I216" s="198"/>
      <c r="J216" s="197">
        <f>ROUND(I216*H216,3)</f>
        <v>0</v>
      </c>
      <c r="K216" s="199"/>
      <c r="L216" s="36"/>
      <c r="M216" s="200" t="s">
        <v>1</v>
      </c>
      <c r="N216" s="201" t="s">
        <v>40</v>
      </c>
      <c r="O216" s="79"/>
      <c r="P216" s="202">
        <f>O216*H216</f>
        <v>0</v>
      </c>
      <c r="Q216" s="202">
        <v>0.01098</v>
      </c>
      <c r="R216" s="202">
        <f>Q216*H216</f>
        <v>0.02196</v>
      </c>
      <c r="S216" s="202">
        <v>0</v>
      </c>
      <c r="T216" s="203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4" t="s">
        <v>235</v>
      </c>
      <c r="AT216" s="204" t="s">
        <v>180</v>
      </c>
      <c r="AU216" s="204" t="s">
        <v>155</v>
      </c>
      <c r="AY216" s="16" t="s">
        <v>177</v>
      </c>
      <c r="BE216" s="205">
        <f>IF(N216="základná",J216,0)</f>
        <v>0</v>
      </c>
      <c r="BF216" s="205">
        <f>IF(N216="znížená",J216,0)</f>
        <v>0</v>
      </c>
      <c r="BG216" s="205">
        <f>IF(N216="zákl. prenesená",J216,0)</f>
        <v>0</v>
      </c>
      <c r="BH216" s="205">
        <f>IF(N216="zníž. prenesená",J216,0)</f>
        <v>0</v>
      </c>
      <c r="BI216" s="205">
        <f>IF(N216="nulová",J216,0)</f>
        <v>0</v>
      </c>
      <c r="BJ216" s="16" t="s">
        <v>155</v>
      </c>
      <c r="BK216" s="206">
        <f>ROUND(I216*H216,3)</f>
        <v>0</v>
      </c>
      <c r="BL216" s="16" t="s">
        <v>235</v>
      </c>
      <c r="BM216" s="204" t="s">
        <v>1572</v>
      </c>
    </row>
    <row r="217" s="2" customFormat="1" ht="33" customHeight="1">
      <c r="A217" s="35"/>
      <c r="B217" s="157"/>
      <c r="C217" s="212" t="s">
        <v>694</v>
      </c>
      <c r="D217" s="212" t="s">
        <v>439</v>
      </c>
      <c r="E217" s="213" t="s">
        <v>1573</v>
      </c>
      <c r="F217" s="214" t="s">
        <v>1574</v>
      </c>
      <c r="G217" s="215" t="s">
        <v>1425</v>
      </c>
      <c r="H217" s="216">
        <v>2</v>
      </c>
      <c r="I217" s="217"/>
      <c r="J217" s="216">
        <f>ROUND(I217*H217,3)</f>
        <v>0</v>
      </c>
      <c r="K217" s="218"/>
      <c r="L217" s="219"/>
      <c r="M217" s="220" t="s">
        <v>1</v>
      </c>
      <c r="N217" s="221" t="s">
        <v>40</v>
      </c>
      <c r="O217" s="79"/>
      <c r="P217" s="202">
        <f>O217*H217</f>
        <v>0</v>
      </c>
      <c r="Q217" s="202">
        <v>0.00016000000000000001</v>
      </c>
      <c r="R217" s="202">
        <f>Q217*H217</f>
        <v>0.00032000000000000003</v>
      </c>
      <c r="S217" s="202">
        <v>0</v>
      </c>
      <c r="T217" s="203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04" t="s">
        <v>301</v>
      </c>
      <c r="AT217" s="204" t="s">
        <v>439</v>
      </c>
      <c r="AU217" s="204" t="s">
        <v>155</v>
      </c>
      <c r="AY217" s="16" t="s">
        <v>177</v>
      </c>
      <c r="BE217" s="205">
        <f>IF(N217="základná",J217,0)</f>
        <v>0</v>
      </c>
      <c r="BF217" s="205">
        <f>IF(N217="znížená",J217,0)</f>
        <v>0</v>
      </c>
      <c r="BG217" s="205">
        <f>IF(N217="zákl. prenesená",J217,0)</f>
        <v>0</v>
      </c>
      <c r="BH217" s="205">
        <f>IF(N217="zníž. prenesená",J217,0)</f>
        <v>0</v>
      </c>
      <c r="BI217" s="205">
        <f>IF(N217="nulová",J217,0)</f>
        <v>0</v>
      </c>
      <c r="BJ217" s="16" t="s">
        <v>155</v>
      </c>
      <c r="BK217" s="206">
        <f>ROUND(I217*H217,3)</f>
        <v>0</v>
      </c>
      <c r="BL217" s="16" t="s">
        <v>235</v>
      </c>
      <c r="BM217" s="204" t="s">
        <v>1575</v>
      </c>
    </row>
    <row r="218" s="2" customFormat="1" ht="24.15" customHeight="1">
      <c r="A218" s="35"/>
      <c r="B218" s="157"/>
      <c r="C218" s="193" t="s">
        <v>698</v>
      </c>
      <c r="D218" s="193" t="s">
        <v>180</v>
      </c>
      <c r="E218" s="194" t="s">
        <v>1576</v>
      </c>
      <c r="F218" s="195" t="s">
        <v>1577</v>
      </c>
      <c r="G218" s="196" t="s">
        <v>1425</v>
      </c>
      <c r="H218" s="197">
        <v>2</v>
      </c>
      <c r="I218" s="198"/>
      <c r="J218" s="197">
        <f>ROUND(I218*H218,3)</f>
        <v>0</v>
      </c>
      <c r="K218" s="199"/>
      <c r="L218" s="36"/>
      <c r="M218" s="200" t="s">
        <v>1</v>
      </c>
      <c r="N218" s="201" t="s">
        <v>40</v>
      </c>
      <c r="O218" s="79"/>
      <c r="P218" s="202">
        <f>O218*H218</f>
        <v>0</v>
      </c>
      <c r="Q218" s="202">
        <v>0.00142</v>
      </c>
      <c r="R218" s="202">
        <f>Q218*H218</f>
        <v>0.0028400000000000001</v>
      </c>
      <c r="S218" s="202">
        <v>0</v>
      </c>
      <c r="T218" s="203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04" t="s">
        <v>235</v>
      </c>
      <c r="AT218" s="204" t="s">
        <v>180</v>
      </c>
      <c r="AU218" s="204" t="s">
        <v>155</v>
      </c>
      <c r="AY218" s="16" t="s">
        <v>177</v>
      </c>
      <c r="BE218" s="205">
        <f>IF(N218="základná",J218,0)</f>
        <v>0</v>
      </c>
      <c r="BF218" s="205">
        <f>IF(N218="znížená",J218,0)</f>
        <v>0</v>
      </c>
      <c r="BG218" s="205">
        <f>IF(N218="zákl. prenesená",J218,0)</f>
        <v>0</v>
      </c>
      <c r="BH218" s="205">
        <f>IF(N218="zníž. prenesená",J218,0)</f>
        <v>0</v>
      </c>
      <c r="BI218" s="205">
        <f>IF(N218="nulová",J218,0)</f>
        <v>0</v>
      </c>
      <c r="BJ218" s="16" t="s">
        <v>155</v>
      </c>
      <c r="BK218" s="206">
        <f>ROUND(I218*H218,3)</f>
        <v>0</v>
      </c>
      <c r="BL218" s="16" t="s">
        <v>235</v>
      </c>
      <c r="BM218" s="204" t="s">
        <v>1578</v>
      </c>
    </row>
    <row r="219" s="2" customFormat="1" ht="24.15" customHeight="1">
      <c r="A219" s="35"/>
      <c r="B219" s="157"/>
      <c r="C219" s="193" t="s">
        <v>702</v>
      </c>
      <c r="D219" s="193" t="s">
        <v>180</v>
      </c>
      <c r="E219" s="194" t="s">
        <v>1579</v>
      </c>
      <c r="F219" s="195" t="s">
        <v>1580</v>
      </c>
      <c r="G219" s="196" t="s">
        <v>1425</v>
      </c>
      <c r="H219" s="197">
        <v>4</v>
      </c>
      <c r="I219" s="198"/>
      <c r="J219" s="197">
        <f>ROUND(I219*H219,3)</f>
        <v>0</v>
      </c>
      <c r="K219" s="199"/>
      <c r="L219" s="36"/>
      <c r="M219" s="200" t="s">
        <v>1</v>
      </c>
      <c r="N219" s="201" t="s">
        <v>40</v>
      </c>
      <c r="O219" s="79"/>
      <c r="P219" s="202">
        <f>O219*H219</f>
        <v>0</v>
      </c>
      <c r="Q219" s="202">
        <v>0.00175</v>
      </c>
      <c r="R219" s="202">
        <f>Q219*H219</f>
        <v>0.0070000000000000001</v>
      </c>
      <c r="S219" s="202">
        <v>0</v>
      </c>
      <c r="T219" s="203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04" t="s">
        <v>235</v>
      </c>
      <c r="AT219" s="204" t="s">
        <v>180</v>
      </c>
      <c r="AU219" s="204" t="s">
        <v>155</v>
      </c>
      <c r="AY219" s="16" t="s">
        <v>177</v>
      </c>
      <c r="BE219" s="205">
        <f>IF(N219="základná",J219,0)</f>
        <v>0</v>
      </c>
      <c r="BF219" s="205">
        <f>IF(N219="znížená",J219,0)</f>
        <v>0</v>
      </c>
      <c r="BG219" s="205">
        <f>IF(N219="zákl. prenesená",J219,0)</f>
        <v>0</v>
      </c>
      <c r="BH219" s="205">
        <f>IF(N219="zníž. prenesená",J219,0)</f>
        <v>0</v>
      </c>
      <c r="BI219" s="205">
        <f>IF(N219="nulová",J219,0)</f>
        <v>0</v>
      </c>
      <c r="BJ219" s="16" t="s">
        <v>155</v>
      </c>
      <c r="BK219" s="206">
        <f>ROUND(I219*H219,3)</f>
        <v>0</v>
      </c>
      <c r="BL219" s="16" t="s">
        <v>235</v>
      </c>
      <c r="BM219" s="204" t="s">
        <v>1581</v>
      </c>
    </row>
    <row r="220" s="2" customFormat="1" ht="16.5" customHeight="1">
      <c r="A220" s="35"/>
      <c r="B220" s="157"/>
      <c r="C220" s="193" t="s">
        <v>706</v>
      </c>
      <c r="D220" s="193" t="s">
        <v>180</v>
      </c>
      <c r="E220" s="194" t="s">
        <v>1582</v>
      </c>
      <c r="F220" s="195" t="s">
        <v>1583</v>
      </c>
      <c r="G220" s="196" t="s">
        <v>253</v>
      </c>
      <c r="H220" s="197">
        <v>170</v>
      </c>
      <c r="I220" s="198"/>
      <c r="J220" s="197">
        <f>ROUND(I220*H220,3)</f>
        <v>0</v>
      </c>
      <c r="K220" s="199"/>
      <c r="L220" s="36"/>
      <c r="M220" s="200" t="s">
        <v>1</v>
      </c>
      <c r="N220" s="201" t="s">
        <v>40</v>
      </c>
      <c r="O220" s="79"/>
      <c r="P220" s="202">
        <f>O220*H220</f>
        <v>0</v>
      </c>
      <c r="Q220" s="202">
        <v>0</v>
      </c>
      <c r="R220" s="202">
        <f>Q220*H220</f>
        <v>0</v>
      </c>
      <c r="S220" s="202">
        <v>0.001</v>
      </c>
      <c r="T220" s="203">
        <f>S220*H220</f>
        <v>0.17000000000000001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04" t="s">
        <v>235</v>
      </c>
      <c r="AT220" s="204" t="s">
        <v>180</v>
      </c>
      <c r="AU220" s="204" t="s">
        <v>155</v>
      </c>
      <c r="AY220" s="16" t="s">
        <v>177</v>
      </c>
      <c r="BE220" s="205">
        <f>IF(N220="základná",J220,0)</f>
        <v>0</v>
      </c>
      <c r="BF220" s="205">
        <f>IF(N220="znížená",J220,0)</f>
        <v>0</v>
      </c>
      <c r="BG220" s="205">
        <f>IF(N220="zákl. prenesená",J220,0)</f>
        <v>0</v>
      </c>
      <c r="BH220" s="205">
        <f>IF(N220="zníž. prenesená",J220,0)</f>
        <v>0</v>
      </c>
      <c r="BI220" s="205">
        <f>IF(N220="nulová",J220,0)</f>
        <v>0</v>
      </c>
      <c r="BJ220" s="16" t="s">
        <v>155</v>
      </c>
      <c r="BK220" s="206">
        <f>ROUND(I220*H220,3)</f>
        <v>0</v>
      </c>
      <c r="BL220" s="16" t="s">
        <v>235</v>
      </c>
      <c r="BM220" s="204" t="s">
        <v>1584</v>
      </c>
    </row>
    <row r="221" s="2" customFormat="1" ht="16.5" customHeight="1">
      <c r="A221" s="35"/>
      <c r="B221" s="157"/>
      <c r="C221" s="193" t="s">
        <v>710</v>
      </c>
      <c r="D221" s="193" t="s">
        <v>180</v>
      </c>
      <c r="E221" s="194" t="s">
        <v>1585</v>
      </c>
      <c r="F221" s="195" t="s">
        <v>1586</v>
      </c>
      <c r="G221" s="196" t="s">
        <v>253</v>
      </c>
      <c r="H221" s="197">
        <v>90</v>
      </c>
      <c r="I221" s="198"/>
      <c r="J221" s="197">
        <f>ROUND(I221*H221,3)</f>
        <v>0</v>
      </c>
      <c r="K221" s="199"/>
      <c r="L221" s="36"/>
      <c r="M221" s="200" t="s">
        <v>1</v>
      </c>
      <c r="N221" s="201" t="s">
        <v>40</v>
      </c>
      <c r="O221" s="79"/>
      <c r="P221" s="202">
        <f>O221*H221</f>
        <v>0</v>
      </c>
      <c r="Q221" s="202">
        <v>0</v>
      </c>
      <c r="R221" s="202">
        <f>Q221*H221</f>
        <v>0</v>
      </c>
      <c r="S221" s="202">
        <v>0.002</v>
      </c>
      <c r="T221" s="203">
        <f>S221*H221</f>
        <v>0.17999999999999999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04" t="s">
        <v>235</v>
      </c>
      <c r="AT221" s="204" t="s">
        <v>180</v>
      </c>
      <c r="AU221" s="204" t="s">
        <v>155</v>
      </c>
      <c r="AY221" s="16" t="s">
        <v>177</v>
      </c>
      <c r="BE221" s="205">
        <f>IF(N221="základná",J221,0)</f>
        <v>0</v>
      </c>
      <c r="BF221" s="205">
        <f>IF(N221="znížená",J221,0)</f>
        <v>0</v>
      </c>
      <c r="BG221" s="205">
        <f>IF(N221="zákl. prenesená",J221,0)</f>
        <v>0</v>
      </c>
      <c r="BH221" s="205">
        <f>IF(N221="zníž. prenesená",J221,0)</f>
        <v>0</v>
      </c>
      <c r="BI221" s="205">
        <f>IF(N221="nulová",J221,0)</f>
        <v>0</v>
      </c>
      <c r="BJ221" s="16" t="s">
        <v>155</v>
      </c>
      <c r="BK221" s="206">
        <f>ROUND(I221*H221,3)</f>
        <v>0</v>
      </c>
      <c r="BL221" s="16" t="s">
        <v>235</v>
      </c>
      <c r="BM221" s="204" t="s">
        <v>1587</v>
      </c>
    </row>
    <row r="222" s="2" customFormat="1" ht="24.15" customHeight="1">
      <c r="A222" s="35"/>
      <c r="B222" s="157"/>
      <c r="C222" s="193" t="s">
        <v>714</v>
      </c>
      <c r="D222" s="193" t="s">
        <v>180</v>
      </c>
      <c r="E222" s="194" t="s">
        <v>1588</v>
      </c>
      <c r="F222" s="195" t="s">
        <v>1589</v>
      </c>
      <c r="G222" s="196" t="s">
        <v>253</v>
      </c>
      <c r="H222" s="197">
        <v>130</v>
      </c>
      <c r="I222" s="198"/>
      <c r="J222" s="197">
        <f>ROUND(I222*H222,3)</f>
        <v>0</v>
      </c>
      <c r="K222" s="199"/>
      <c r="L222" s="36"/>
      <c r="M222" s="200" t="s">
        <v>1</v>
      </c>
      <c r="N222" s="201" t="s">
        <v>40</v>
      </c>
      <c r="O222" s="79"/>
      <c r="P222" s="202">
        <f>O222*H222</f>
        <v>0</v>
      </c>
      <c r="Q222" s="202">
        <v>0.0013799999999999999</v>
      </c>
      <c r="R222" s="202">
        <f>Q222*H222</f>
        <v>0.1794</v>
      </c>
      <c r="S222" s="202">
        <v>0</v>
      </c>
      <c r="T222" s="203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04" t="s">
        <v>235</v>
      </c>
      <c r="AT222" s="204" t="s">
        <v>180</v>
      </c>
      <c r="AU222" s="204" t="s">
        <v>155</v>
      </c>
      <c r="AY222" s="16" t="s">
        <v>177</v>
      </c>
      <c r="BE222" s="205">
        <f>IF(N222="základná",J222,0)</f>
        <v>0</v>
      </c>
      <c r="BF222" s="205">
        <f>IF(N222="znížená",J222,0)</f>
        <v>0</v>
      </c>
      <c r="BG222" s="205">
        <f>IF(N222="zákl. prenesená",J222,0)</f>
        <v>0</v>
      </c>
      <c r="BH222" s="205">
        <f>IF(N222="zníž. prenesená",J222,0)</f>
        <v>0</v>
      </c>
      <c r="BI222" s="205">
        <f>IF(N222="nulová",J222,0)</f>
        <v>0</v>
      </c>
      <c r="BJ222" s="16" t="s">
        <v>155</v>
      </c>
      <c r="BK222" s="206">
        <f>ROUND(I222*H222,3)</f>
        <v>0</v>
      </c>
      <c r="BL222" s="16" t="s">
        <v>235</v>
      </c>
      <c r="BM222" s="204" t="s">
        <v>1590</v>
      </c>
    </row>
    <row r="223" s="2" customFormat="1" ht="24.15" customHeight="1">
      <c r="A223" s="35"/>
      <c r="B223" s="157"/>
      <c r="C223" s="193" t="s">
        <v>718</v>
      </c>
      <c r="D223" s="193" t="s">
        <v>180</v>
      </c>
      <c r="E223" s="194" t="s">
        <v>1591</v>
      </c>
      <c r="F223" s="195" t="s">
        <v>1592</v>
      </c>
      <c r="G223" s="196" t="s">
        <v>253</v>
      </c>
      <c r="H223" s="197">
        <v>86</v>
      </c>
      <c r="I223" s="198"/>
      <c r="J223" s="197">
        <f>ROUND(I223*H223,3)</f>
        <v>0</v>
      </c>
      <c r="K223" s="199"/>
      <c r="L223" s="36"/>
      <c r="M223" s="200" t="s">
        <v>1</v>
      </c>
      <c r="N223" s="201" t="s">
        <v>40</v>
      </c>
      <c r="O223" s="79"/>
      <c r="P223" s="202">
        <f>O223*H223</f>
        <v>0</v>
      </c>
      <c r="Q223" s="202">
        <v>0.0030400000000000002</v>
      </c>
      <c r="R223" s="202">
        <f>Q223*H223</f>
        <v>0.26144000000000001</v>
      </c>
      <c r="S223" s="202">
        <v>0</v>
      </c>
      <c r="T223" s="203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4" t="s">
        <v>235</v>
      </c>
      <c r="AT223" s="204" t="s">
        <v>180</v>
      </c>
      <c r="AU223" s="204" t="s">
        <v>155</v>
      </c>
      <c r="AY223" s="16" t="s">
        <v>177</v>
      </c>
      <c r="BE223" s="205">
        <f>IF(N223="základná",J223,0)</f>
        <v>0</v>
      </c>
      <c r="BF223" s="205">
        <f>IF(N223="znížená",J223,0)</f>
        <v>0</v>
      </c>
      <c r="BG223" s="205">
        <f>IF(N223="zákl. prenesená",J223,0)</f>
        <v>0</v>
      </c>
      <c r="BH223" s="205">
        <f>IF(N223="zníž. prenesená",J223,0)</f>
        <v>0</v>
      </c>
      <c r="BI223" s="205">
        <f>IF(N223="nulová",J223,0)</f>
        <v>0</v>
      </c>
      <c r="BJ223" s="16" t="s">
        <v>155</v>
      </c>
      <c r="BK223" s="206">
        <f>ROUND(I223*H223,3)</f>
        <v>0</v>
      </c>
      <c r="BL223" s="16" t="s">
        <v>235</v>
      </c>
      <c r="BM223" s="204" t="s">
        <v>1593</v>
      </c>
    </row>
    <row r="224" s="2" customFormat="1" ht="24.15" customHeight="1">
      <c r="A224" s="35"/>
      <c r="B224" s="157"/>
      <c r="C224" s="193" t="s">
        <v>722</v>
      </c>
      <c r="D224" s="193" t="s">
        <v>180</v>
      </c>
      <c r="E224" s="194" t="s">
        <v>1594</v>
      </c>
      <c r="F224" s="195" t="s">
        <v>1595</v>
      </c>
      <c r="G224" s="196" t="s">
        <v>253</v>
      </c>
      <c r="H224" s="197">
        <v>87</v>
      </c>
      <c r="I224" s="198"/>
      <c r="J224" s="197">
        <f>ROUND(I224*H224,3)</f>
        <v>0</v>
      </c>
      <c r="K224" s="199"/>
      <c r="L224" s="36"/>
      <c r="M224" s="200" t="s">
        <v>1</v>
      </c>
      <c r="N224" s="201" t="s">
        <v>40</v>
      </c>
      <c r="O224" s="79"/>
      <c r="P224" s="202">
        <f>O224*H224</f>
        <v>0</v>
      </c>
      <c r="Q224" s="202">
        <v>0.0048300000000000001</v>
      </c>
      <c r="R224" s="202">
        <f>Q224*H224</f>
        <v>0.42021000000000003</v>
      </c>
      <c r="S224" s="202">
        <v>0</v>
      </c>
      <c r="T224" s="203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04" t="s">
        <v>235</v>
      </c>
      <c r="AT224" s="204" t="s">
        <v>180</v>
      </c>
      <c r="AU224" s="204" t="s">
        <v>155</v>
      </c>
      <c r="AY224" s="16" t="s">
        <v>177</v>
      </c>
      <c r="BE224" s="205">
        <f>IF(N224="základná",J224,0)</f>
        <v>0</v>
      </c>
      <c r="BF224" s="205">
        <f>IF(N224="znížená",J224,0)</f>
        <v>0</v>
      </c>
      <c r="BG224" s="205">
        <f>IF(N224="zákl. prenesená",J224,0)</f>
        <v>0</v>
      </c>
      <c r="BH224" s="205">
        <f>IF(N224="zníž. prenesená",J224,0)</f>
        <v>0</v>
      </c>
      <c r="BI224" s="205">
        <f>IF(N224="nulová",J224,0)</f>
        <v>0</v>
      </c>
      <c r="BJ224" s="16" t="s">
        <v>155</v>
      </c>
      <c r="BK224" s="206">
        <f>ROUND(I224*H224,3)</f>
        <v>0</v>
      </c>
      <c r="BL224" s="16" t="s">
        <v>235</v>
      </c>
      <c r="BM224" s="204" t="s">
        <v>1596</v>
      </c>
    </row>
    <row r="225" s="2" customFormat="1" ht="24.15" customHeight="1">
      <c r="A225" s="35"/>
      <c r="B225" s="157"/>
      <c r="C225" s="193" t="s">
        <v>727</v>
      </c>
      <c r="D225" s="193" t="s">
        <v>180</v>
      </c>
      <c r="E225" s="194" t="s">
        <v>1597</v>
      </c>
      <c r="F225" s="195" t="s">
        <v>1598</v>
      </c>
      <c r="G225" s="196" t="s">
        <v>253</v>
      </c>
      <c r="H225" s="197">
        <v>87</v>
      </c>
      <c r="I225" s="198"/>
      <c r="J225" s="197">
        <f>ROUND(I225*H225,3)</f>
        <v>0</v>
      </c>
      <c r="K225" s="199"/>
      <c r="L225" s="36"/>
      <c r="M225" s="200" t="s">
        <v>1</v>
      </c>
      <c r="N225" s="201" t="s">
        <v>40</v>
      </c>
      <c r="O225" s="79"/>
      <c r="P225" s="202">
        <f>O225*H225</f>
        <v>0</v>
      </c>
      <c r="Q225" s="202">
        <v>0.00042999999999999999</v>
      </c>
      <c r="R225" s="202">
        <f>Q225*H225</f>
        <v>0.037409999999999999</v>
      </c>
      <c r="S225" s="202">
        <v>0</v>
      </c>
      <c r="T225" s="203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04" t="s">
        <v>235</v>
      </c>
      <c r="AT225" s="204" t="s">
        <v>180</v>
      </c>
      <c r="AU225" s="204" t="s">
        <v>155</v>
      </c>
      <c r="AY225" s="16" t="s">
        <v>177</v>
      </c>
      <c r="BE225" s="205">
        <f>IF(N225="základná",J225,0)</f>
        <v>0</v>
      </c>
      <c r="BF225" s="205">
        <f>IF(N225="znížená",J225,0)</f>
        <v>0</v>
      </c>
      <c r="BG225" s="205">
        <f>IF(N225="zákl. prenesená",J225,0)</f>
        <v>0</v>
      </c>
      <c r="BH225" s="205">
        <f>IF(N225="zníž. prenesená",J225,0)</f>
        <v>0</v>
      </c>
      <c r="BI225" s="205">
        <f>IF(N225="nulová",J225,0)</f>
        <v>0</v>
      </c>
      <c r="BJ225" s="16" t="s">
        <v>155</v>
      </c>
      <c r="BK225" s="206">
        <f>ROUND(I225*H225,3)</f>
        <v>0</v>
      </c>
      <c r="BL225" s="16" t="s">
        <v>235</v>
      </c>
      <c r="BM225" s="204" t="s">
        <v>1599</v>
      </c>
    </row>
    <row r="226" s="2" customFormat="1" ht="24.15" customHeight="1">
      <c r="A226" s="35"/>
      <c r="B226" s="157"/>
      <c r="C226" s="193" t="s">
        <v>731</v>
      </c>
      <c r="D226" s="193" t="s">
        <v>180</v>
      </c>
      <c r="E226" s="194" t="s">
        <v>1600</v>
      </c>
      <c r="F226" s="195" t="s">
        <v>1601</v>
      </c>
      <c r="G226" s="196" t="s">
        <v>253</v>
      </c>
      <c r="H226" s="197">
        <v>2</v>
      </c>
      <c r="I226" s="198"/>
      <c r="J226" s="197">
        <f>ROUND(I226*H226,3)</f>
        <v>0</v>
      </c>
      <c r="K226" s="199"/>
      <c r="L226" s="36"/>
      <c r="M226" s="200" t="s">
        <v>1</v>
      </c>
      <c r="N226" s="201" t="s">
        <v>40</v>
      </c>
      <c r="O226" s="79"/>
      <c r="P226" s="202">
        <f>O226*H226</f>
        <v>0</v>
      </c>
      <c r="Q226" s="202">
        <v>0.00087000000000000001</v>
      </c>
      <c r="R226" s="202">
        <f>Q226*H226</f>
        <v>0.00174</v>
      </c>
      <c r="S226" s="202">
        <v>0</v>
      </c>
      <c r="T226" s="203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04" t="s">
        <v>235</v>
      </c>
      <c r="AT226" s="204" t="s">
        <v>180</v>
      </c>
      <c r="AU226" s="204" t="s">
        <v>155</v>
      </c>
      <c r="AY226" s="16" t="s">
        <v>177</v>
      </c>
      <c r="BE226" s="205">
        <f>IF(N226="základná",J226,0)</f>
        <v>0</v>
      </c>
      <c r="BF226" s="205">
        <f>IF(N226="znížená",J226,0)</f>
        <v>0</v>
      </c>
      <c r="BG226" s="205">
        <f>IF(N226="zákl. prenesená",J226,0)</f>
        <v>0</v>
      </c>
      <c r="BH226" s="205">
        <f>IF(N226="zníž. prenesená",J226,0)</f>
        <v>0</v>
      </c>
      <c r="BI226" s="205">
        <f>IF(N226="nulová",J226,0)</f>
        <v>0</v>
      </c>
      <c r="BJ226" s="16" t="s">
        <v>155</v>
      </c>
      <c r="BK226" s="206">
        <f>ROUND(I226*H226,3)</f>
        <v>0</v>
      </c>
      <c r="BL226" s="16" t="s">
        <v>235</v>
      </c>
      <c r="BM226" s="204" t="s">
        <v>1602</v>
      </c>
    </row>
    <row r="227" s="2" customFormat="1" ht="24.15" customHeight="1">
      <c r="A227" s="35"/>
      <c r="B227" s="157"/>
      <c r="C227" s="193" t="s">
        <v>735</v>
      </c>
      <c r="D227" s="193" t="s">
        <v>180</v>
      </c>
      <c r="E227" s="194" t="s">
        <v>1603</v>
      </c>
      <c r="F227" s="195" t="s">
        <v>1604</v>
      </c>
      <c r="G227" s="196" t="s">
        <v>253</v>
      </c>
      <c r="H227" s="197">
        <v>23</v>
      </c>
      <c r="I227" s="198"/>
      <c r="J227" s="197">
        <f>ROUND(I227*H227,3)</f>
        <v>0</v>
      </c>
      <c r="K227" s="199"/>
      <c r="L227" s="36"/>
      <c r="M227" s="200" t="s">
        <v>1</v>
      </c>
      <c r="N227" s="201" t="s">
        <v>40</v>
      </c>
      <c r="O227" s="79"/>
      <c r="P227" s="202">
        <f>O227*H227</f>
        <v>0</v>
      </c>
      <c r="Q227" s="202">
        <v>0.0016999999999999999</v>
      </c>
      <c r="R227" s="202">
        <f>Q227*H227</f>
        <v>0.039099999999999996</v>
      </c>
      <c r="S227" s="202">
        <v>0</v>
      </c>
      <c r="T227" s="203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04" t="s">
        <v>235</v>
      </c>
      <c r="AT227" s="204" t="s">
        <v>180</v>
      </c>
      <c r="AU227" s="204" t="s">
        <v>155</v>
      </c>
      <c r="AY227" s="16" t="s">
        <v>177</v>
      </c>
      <c r="BE227" s="205">
        <f>IF(N227="základná",J227,0)</f>
        <v>0</v>
      </c>
      <c r="BF227" s="205">
        <f>IF(N227="znížená",J227,0)</f>
        <v>0</v>
      </c>
      <c r="BG227" s="205">
        <f>IF(N227="zákl. prenesená",J227,0)</f>
        <v>0</v>
      </c>
      <c r="BH227" s="205">
        <f>IF(N227="zníž. prenesená",J227,0)</f>
        <v>0</v>
      </c>
      <c r="BI227" s="205">
        <f>IF(N227="nulová",J227,0)</f>
        <v>0</v>
      </c>
      <c r="BJ227" s="16" t="s">
        <v>155</v>
      </c>
      <c r="BK227" s="206">
        <f>ROUND(I227*H227,3)</f>
        <v>0</v>
      </c>
      <c r="BL227" s="16" t="s">
        <v>235</v>
      </c>
      <c r="BM227" s="204" t="s">
        <v>1605</v>
      </c>
    </row>
    <row r="228" s="2" customFormat="1" ht="24.15" customHeight="1">
      <c r="A228" s="35"/>
      <c r="B228" s="157"/>
      <c r="C228" s="193" t="s">
        <v>739</v>
      </c>
      <c r="D228" s="193" t="s">
        <v>180</v>
      </c>
      <c r="E228" s="194" t="s">
        <v>1606</v>
      </c>
      <c r="F228" s="195" t="s">
        <v>1607</v>
      </c>
      <c r="G228" s="196" t="s">
        <v>253</v>
      </c>
      <c r="H228" s="197">
        <v>6.5</v>
      </c>
      <c r="I228" s="198"/>
      <c r="J228" s="197">
        <f>ROUND(I228*H228,3)</f>
        <v>0</v>
      </c>
      <c r="K228" s="199"/>
      <c r="L228" s="36"/>
      <c r="M228" s="200" t="s">
        <v>1</v>
      </c>
      <c r="N228" s="201" t="s">
        <v>40</v>
      </c>
      <c r="O228" s="79"/>
      <c r="P228" s="202">
        <f>O228*H228</f>
        <v>0</v>
      </c>
      <c r="Q228" s="202">
        <v>0.00149</v>
      </c>
      <c r="R228" s="202">
        <f>Q228*H228</f>
        <v>0.0096849999999999992</v>
      </c>
      <c r="S228" s="202">
        <v>0</v>
      </c>
      <c r="T228" s="203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04" t="s">
        <v>235</v>
      </c>
      <c r="AT228" s="204" t="s">
        <v>180</v>
      </c>
      <c r="AU228" s="204" t="s">
        <v>155</v>
      </c>
      <c r="AY228" s="16" t="s">
        <v>177</v>
      </c>
      <c r="BE228" s="205">
        <f>IF(N228="základná",J228,0)</f>
        <v>0</v>
      </c>
      <c r="BF228" s="205">
        <f>IF(N228="znížená",J228,0)</f>
        <v>0</v>
      </c>
      <c r="BG228" s="205">
        <f>IF(N228="zákl. prenesená",J228,0)</f>
        <v>0</v>
      </c>
      <c r="BH228" s="205">
        <f>IF(N228="zníž. prenesená",J228,0)</f>
        <v>0</v>
      </c>
      <c r="BI228" s="205">
        <f>IF(N228="nulová",J228,0)</f>
        <v>0</v>
      </c>
      <c r="BJ228" s="16" t="s">
        <v>155</v>
      </c>
      <c r="BK228" s="206">
        <f>ROUND(I228*H228,3)</f>
        <v>0</v>
      </c>
      <c r="BL228" s="16" t="s">
        <v>235</v>
      </c>
      <c r="BM228" s="204" t="s">
        <v>1608</v>
      </c>
    </row>
    <row r="229" s="2" customFormat="1" ht="24.15" customHeight="1">
      <c r="A229" s="35"/>
      <c r="B229" s="157"/>
      <c r="C229" s="193" t="s">
        <v>743</v>
      </c>
      <c r="D229" s="193" t="s">
        <v>180</v>
      </c>
      <c r="E229" s="194" t="s">
        <v>1609</v>
      </c>
      <c r="F229" s="195" t="s">
        <v>1610</v>
      </c>
      <c r="G229" s="196" t="s">
        <v>253</v>
      </c>
      <c r="H229" s="197">
        <v>67</v>
      </c>
      <c r="I229" s="198"/>
      <c r="J229" s="197">
        <f>ROUND(I229*H229,3)</f>
        <v>0</v>
      </c>
      <c r="K229" s="199"/>
      <c r="L229" s="36"/>
      <c r="M229" s="200" t="s">
        <v>1</v>
      </c>
      <c r="N229" s="201" t="s">
        <v>40</v>
      </c>
      <c r="O229" s="79"/>
      <c r="P229" s="202">
        <f>O229*H229</f>
        <v>0</v>
      </c>
      <c r="Q229" s="202">
        <v>0.0028300000000000001</v>
      </c>
      <c r="R229" s="202">
        <f>Q229*H229</f>
        <v>0.18961</v>
      </c>
      <c r="S229" s="202">
        <v>0</v>
      </c>
      <c r="T229" s="203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04" t="s">
        <v>235</v>
      </c>
      <c r="AT229" s="204" t="s">
        <v>180</v>
      </c>
      <c r="AU229" s="204" t="s">
        <v>155</v>
      </c>
      <c r="AY229" s="16" t="s">
        <v>177</v>
      </c>
      <c r="BE229" s="205">
        <f>IF(N229="základná",J229,0)</f>
        <v>0</v>
      </c>
      <c r="BF229" s="205">
        <f>IF(N229="znížená",J229,0)</f>
        <v>0</v>
      </c>
      <c r="BG229" s="205">
        <f>IF(N229="zákl. prenesená",J229,0)</f>
        <v>0</v>
      </c>
      <c r="BH229" s="205">
        <f>IF(N229="zníž. prenesená",J229,0)</f>
        <v>0</v>
      </c>
      <c r="BI229" s="205">
        <f>IF(N229="nulová",J229,0)</f>
        <v>0</v>
      </c>
      <c r="BJ229" s="16" t="s">
        <v>155</v>
      </c>
      <c r="BK229" s="206">
        <f>ROUND(I229*H229,3)</f>
        <v>0</v>
      </c>
      <c r="BL229" s="16" t="s">
        <v>235</v>
      </c>
      <c r="BM229" s="204" t="s">
        <v>1611</v>
      </c>
    </row>
    <row r="230" s="2" customFormat="1" ht="24.15" customHeight="1">
      <c r="A230" s="35"/>
      <c r="B230" s="157"/>
      <c r="C230" s="193" t="s">
        <v>747</v>
      </c>
      <c r="D230" s="193" t="s">
        <v>180</v>
      </c>
      <c r="E230" s="194" t="s">
        <v>1612</v>
      </c>
      <c r="F230" s="195" t="s">
        <v>1613</v>
      </c>
      <c r="G230" s="196" t="s">
        <v>253</v>
      </c>
      <c r="H230" s="197">
        <v>21</v>
      </c>
      <c r="I230" s="198"/>
      <c r="J230" s="197">
        <f>ROUND(I230*H230,3)</f>
        <v>0</v>
      </c>
      <c r="K230" s="199"/>
      <c r="L230" s="36"/>
      <c r="M230" s="200" t="s">
        <v>1</v>
      </c>
      <c r="N230" s="201" t="s">
        <v>40</v>
      </c>
      <c r="O230" s="79"/>
      <c r="P230" s="202">
        <f>O230*H230</f>
        <v>0</v>
      </c>
      <c r="Q230" s="202">
        <v>0.00079000000000000001</v>
      </c>
      <c r="R230" s="202">
        <f>Q230*H230</f>
        <v>0.016590000000000001</v>
      </c>
      <c r="S230" s="202">
        <v>0</v>
      </c>
      <c r="T230" s="203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04" t="s">
        <v>235</v>
      </c>
      <c r="AT230" s="204" t="s">
        <v>180</v>
      </c>
      <c r="AU230" s="204" t="s">
        <v>155</v>
      </c>
      <c r="AY230" s="16" t="s">
        <v>177</v>
      </c>
      <c r="BE230" s="205">
        <f>IF(N230="základná",J230,0)</f>
        <v>0</v>
      </c>
      <c r="BF230" s="205">
        <f>IF(N230="znížená",J230,0)</f>
        <v>0</v>
      </c>
      <c r="BG230" s="205">
        <f>IF(N230="zákl. prenesená",J230,0)</f>
        <v>0</v>
      </c>
      <c r="BH230" s="205">
        <f>IF(N230="zníž. prenesená",J230,0)</f>
        <v>0</v>
      </c>
      <c r="BI230" s="205">
        <f>IF(N230="nulová",J230,0)</f>
        <v>0</v>
      </c>
      <c r="BJ230" s="16" t="s">
        <v>155</v>
      </c>
      <c r="BK230" s="206">
        <f>ROUND(I230*H230,3)</f>
        <v>0</v>
      </c>
      <c r="BL230" s="16" t="s">
        <v>235</v>
      </c>
      <c r="BM230" s="204" t="s">
        <v>1614</v>
      </c>
    </row>
    <row r="231" s="2" customFormat="1" ht="24.15" customHeight="1">
      <c r="A231" s="35"/>
      <c r="B231" s="157"/>
      <c r="C231" s="193" t="s">
        <v>752</v>
      </c>
      <c r="D231" s="193" t="s">
        <v>180</v>
      </c>
      <c r="E231" s="194" t="s">
        <v>1615</v>
      </c>
      <c r="F231" s="195" t="s">
        <v>1616</v>
      </c>
      <c r="G231" s="196" t="s">
        <v>253</v>
      </c>
      <c r="H231" s="197">
        <v>9</v>
      </c>
      <c r="I231" s="198"/>
      <c r="J231" s="197">
        <f>ROUND(I231*H231,3)</f>
        <v>0</v>
      </c>
      <c r="K231" s="199"/>
      <c r="L231" s="36"/>
      <c r="M231" s="200" t="s">
        <v>1</v>
      </c>
      <c r="N231" s="201" t="s">
        <v>40</v>
      </c>
      <c r="O231" s="79"/>
      <c r="P231" s="202">
        <f>O231*H231</f>
        <v>0</v>
      </c>
      <c r="Q231" s="202">
        <v>0.0014599999999999999</v>
      </c>
      <c r="R231" s="202">
        <f>Q231*H231</f>
        <v>0.013139999999999999</v>
      </c>
      <c r="S231" s="202">
        <v>0</v>
      </c>
      <c r="T231" s="203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04" t="s">
        <v>235</v>
      </c>
      <c r="AT231" s="204" t="s">
        <v>180</v>
      </c>
      <c r="AU231" s="204" t="s">
        <v>155</v>
      </c>
      <c r="AY231" s="16" t="s">
        <v>177</v>
      </c>
      <c r="BE231" s="205">
        <f>IF(N231="základná",J231,0)</f>
        <v>0</v>
      </c>
      <c r="BF231" s="205">
        <f>IF(N231="znížená",J231,0)</f>
        <v>0</v>
      </c>
      <c r="BG231" s="205">
        <f>IF(N231="zákl. prenesená",J231,0)</f>
        <v>0</v>
      </c>
      <c r="BH231" s="205">
        <f>IF(N231="zníž. prenesená",J231,0)</f>
        <v>0</v>
      </c>
      <c r="BI231" s="205">
        <f>IF(N231="nulová",J231,0)</f>
        <v>0</v>
      </c>
      <c r="BJ231" s="16" t="s">
        <v>155</v>
      </c>
      <c r="BK231" s="206">
        <f>ROUND(I231*H231,3)</f>
        <v>0</v>
      </c>
      <c r="BL231" s="16" t="s">
        <v>235</v>
      </c>
      <c r="BM231" s="204" t="s">
        <v>1617</v>
      </c>
    </row>
    <row r="232" s="2" customFormat="1" ht="21.75" customHeight="1">
      <c r="A232" s="35"/>
      <c r="B232" s="157"/>
      <c r="C232" s="193" t="s">
        <v>754</v>
      </c>
      <c r="D232" s="193" t="s">
        <v>180</v>
      </c>
      <c r="E232" s="194" t="s">
        <v>1618</v>
      </c>
      <c r="F232" s="195" t="s">
        <v>1619</v>
      </c>
      <c r="G232" s="196" t="s">
        <v>1425</v>
      </c>
      <c r="H232" s="197">
        <v>69</v>
      </c>
      <c r="I232" s="198"/>
      <c r="J232" s="197">
        <f>ROUND(I232*H232,3)</f>
        <v>0</v>
      </c>
      <c r="K232" s="199"/>
      <c r="L232" s="36"/>
      <c r="M232" s="200" t="s">
        <v>1</v>
      </c>
      <c r="N232" s="201" t="s">
        <v>40</v>
      </c>
      <c r="O232" s="79"/>
      <c r="P232" s="202">
        <f>O232*H232</f>
        <v>0</v>
      </c>
      <c r="Q232" s="202">
        <v>0</v>
      </c>
      <c r="R232" s="202">
        <f>Q232*H232</f>
        <v>0</v>
      </c>
      <c r="S232" s="202">
        <v>0</v>
      </c>
      <c r="T232" s="203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04" t="s">
        <v>235</v>
      </c>
      <c r="AT232" s="204" t="s">
        <v>180</v>
      </c>
      <c r="AU232" s="204" t="s">
        <v>155</v>
      </c>
      <c r="AY232" s="16" t="s">
        <v>177</v>
      </c>
      <c r="BE232" s="205">
        <f>IF(N232="základná",J232,0)</f>
        <v>0</v>
      </c>
      <c r="BF232" s="205">
        <f>IF(N232="znížená",J232,0)</f>
        <v>0</v>
      </c>
      <c r="BG232" s="205">
        <f>IF(N232="zákl. prenesená",J232,0)</f>
        <v>0</v>
      </c>
      <c r="BH232" s="205">
        <f>IF(N232="zníž. prenesená",J232,0)</f>
        <v>0</v>
      </c>
      <c r="BI232" s="205">
        <f>IF(N232="nulová",J232,0)</f>
        <v>0</v>
      </c>
      <c r="BJ232" s="16" t="s">
        <v>155</v>
      </c>
      <c r="BK232" s="206">
        <f>ROUND(I232*H232,3)</f>
        <v>0</v>
      </c>
      <c r="BL232" s="16" t="s">
        <v>235</v>
      </c>
      <c r="BM232" s="204" t="s">
        <v>1620</v>
      </c>
    </row>
    <row r="233" s="2" customFormat="1" ht="21.75" customHeight="1">
      <c r="A233" s="35"/>
      <c r="B233" s="157"/>
      <c r="C233" s="193" t="s">
        <v>758</v>
      </c>
      <c r="D233" s="193" t="s">
        <v>180</v>
      </c>
      <c r="E233" s="194" t="s">
        <v>1621</v>
      </c>
      <c r="F233" s="195" t="s">
        <v>1622</v>
      </c>
      <c r="G233" s="196" t="s">
        <v>1425</v>
      </c>
      <c r="H233" s="197">
        <v>38</v>
      </c>
      <c r="I233" s="198"/>
      <c r="J233" s="197">
        <f>ROUND(I233*H233,3)</f>
        <v>0</v>
      </c>
      <c r="K233" s="199"/>
      <c r="L233" s="36"/>
      <c r="M233" s="200" t="s">
        <v>1</v>
      </c>
      <c r="N233" s="201" t="s">
        <v>40</v>
      </c>
      <c r="O233" s="79"/>
      <c r="P233" s="202">
        <f>O233*H233</f>
        <v>0</v>
      </c>
      <c r="Q233" s="202">
        <v>0</v>
      </c>
      <c r="R233" s="202">
        <f>Q233*H233</f>
        <v>0</v>
      </c>
      <c r="S233" s="202">
        <v>0</v>
      </c>
      <c r="T233" s="203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04" t="s">
        <v>235</v>
      </c>
      <c r="AT233" s="204" t="s">
        <v>180</v>
      </c>
      <c r="AU233" s="204" t="s">
        <v>155</v>
      </c>
      <c r="AY233" s="16" t="s">
        <v>177</v>
      </c>
      <c r="BE233" s="205">
        <f>IF(N233="základná",J233,0)</f>
        <v>0</v>
      </c>
      <c r="BF233" s="205">
        <f>IF(N233="znížená",J233,0)</f>
        <v>0</v>
      </c>
      <c r="BG233" s="205">
        <f>IF(N233="zákl. prenesená",J233,0)</f>
        <v>0</v>
      </c>
      <c r="BH233" s="205">
        <f>IF(N233="zníž. prenesená",J233,0)</f>
        <v>0</v>
      </c>
      <c r="BI233" s="205">
        <f>IF(N233="nulová",J233,0)</f>
        <v>0</v>
      </c>
      <c r="BJ233" s="16" t="s">
        <v>155</v>
      </c>
      <c r="BK233" s="206">
        <f>ROUND(I233*H233,3)</f>
        <v>0</v>
      </c>
      <c r="BL233" s="16" t="s">
        <v>235</v>
      </c>
      <c r="BM233" s="204" t="s">
        <v>1623</v>
      </c>
    </row>
    <row r="234" s="2" customFormat="1" ht="24.15" customHeight="1">
      <c r="A234" s="35"/>
      <c r="B234" s="157"/>
      <c r="C234" s="193" t="s">
        <v>764</v>
      </c>
      <c r="D234" s="193" t="s">
        <v>180</v>
      </c>
      <c r="E234" s="194" t="s">
        <v>1624</v>
      </c>
      <c r="F234" s="195" t="s">
        <v>1625</v>
      </c>
      <c r="G234" s="196" t="s">
        <v>1425</v>
      </c>
      <c r="H234" s="197">
        <v>41</v>
      </c>
      <c r="I234" s="198"/>
      <c r="J234" s="197">
        <f>ROUND(I234*H234,3)</f>
        <v>0</v>
      </c>
      <c r="K234" s="199"/>
      <c r="L234" s="36"/>
      <c r="M234" s="200" t="s">
        <v>1</v>
      </c>
      <c r="N234" s="201" t="s">
        <v>40</v>
      </c>
      <c r="O234" s="79"/>
      <c r="P234" s="202">
        <f>O234*H234</f>
        <v>0</v>
      </c>
      <c r="Q234" s="202">
        <v>0.00068999999999999997</v>
      </c>
      <c r="R234" s="202">
        <f>Q234*H234</f>
        <v>0.028289999999999999</v>
      </c>
      <c r="S234" s="202">
        <v>0</v>
      </c>
      <c r="T234" s="203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04" t="s">
        <v>235</v>
      </c>
      <c r="AT234" s="204" t="s">
        <v>180</v>
      </c>
      <c r="AU234" s="204" t="s">
        <v>155</v>
      </c>
      <c r="AY234" s="16" t="s">
        <v>177</v>
      </c>
      <c r="BE234" s="205">
        <f>IF(N234="základná",J234,0)</f>
        <v>0</v>
      </c>
      <c r="BF234" s="205">
        <f>IF(N234="znížená",J234,0)</f>
        <v>0</v>
      </c>
      <c r="BG234" s="205">
        <f>IF(N234="zákl. prenesená",J234,0)</f>
        <v>0</v>
      </c>
      <c r="BH234" s="205">
        <f>IF(N234="zníž. prenesená",J234,0)</f>
        <v>0</v>
      </c>
      <c r="BI234" s="205">
        <f>IF(N234="nulová",J234,0)</f>
        <v>0</v>
      </c>
      <c r="BJ234" s="16" t="s">
        <v>155</v>
      </c>
      <c r="BK234" s="206">
        <f>ROUND(I234*H234,3)</f>
        <v>0</v>
      </c>
      <c r="BL234" s="16" t="s">
        <v>235</v>
      </c>
      <c r="BM234" s="204" t="s">
        <v>1626</v>
      </c>
    </row>
    <row r="235" s="2" customFormat="1" ht="21.75" customHeight="1">
      <c r="A235" s="35"/>
      <c r="B235" s="157"/>
      <c r="C235" s="193" t="s">
        <v>771</v>
      </c>
      <c r="D235" s="193" t="s">
        <v>180</v>
      </c>
      <c r="E235" s="194" t="s">
        <v>1627</v>
      </c>
      <c r="F235" s="195" t="s">
        <v>1628</v>
      </c>
      <c r="G235" s="196" t="s">
        <v>1425</v>
      </c>
      <c r="H235" s="197">
        <v>3</v>
      </c>
      <c r="I235" s="198"/>
      <c r="J235" s="197">
        <f>ROUND(I235*H235,3)</f>
        <v>0</v>
      </c>
      <c r="K235" s="199"/>
      <c r="L235" s="36"/>
      <c r="M235" s="200" t="s">
        <v>1</v>
      </c>
      <c r="N235" s="201" t="s">
        <v>40</v>
      </c>
      <c r="O235" s="79"/>
      <c r="P235" s="202">
        <f>O235*H235</f>
        <v>0</v>
      </c>
      <c r="Q235" s="202">
        <v>0.00068999999999999997</v>
      </c>
      <c r="R235" s="202">
        <f>Q235*H235</f>
        <v>0.0020699999999999998</v>
      </c>
      <c r="S235" s="202">
        <v>0</v>
      </c>
      <c r="T235" s="203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04" t="s">
        <v>235</v>
      </c>
      <c r="AT235" s="204" t="s">
        <v>180</v>
      </c>
      <c r="AU235" s="204" t="s">
        <v>155</v>
      </c>
      <c r="AY235" s="16" t="s">
        <v>177</v>
      </c>
      <c r="BE235" s="205">
        <f>IF(N235="základná",J235,0)</f>
        <v>0</v>
      </c>
      <c r="BF235" s="205">
        <f>IF(N235="znížená",J235,0)</f>
        <v>0</v>
      </c>
      <c r="BG235" s="205">
        <f>IF(N235="zákl. prenesená",J235,0)</f>
        <v>0</v>
      </c>
      <c r="BH235" s="205">
        <f>IF(N235="zníž. prenesená",J235,0)</f>
        <v>0</v>
      </c>
      <c r="BI235" s="205">
        <f>IF(N235="nulová",J235,0)</f>
        <v>0</v>
      </c>
      <c r="BJ235" s="16" t="s">
        <v>155</v>
      </c>
      <c r="BK235" s="206">
        <f>ROUND(I235*H235,3)</f>
        <v>0</v>
      </c>
      <c r="BL235" s="16" t="s">
        <v>235</v>
      </c>
      <c r="BM235" s="204" t="s">
        <v>1629</v>
      </c>
    </row>
    <row r="236" s="2" customFormat="1" ht="16.5" customHeight="1">
      <c r="A236" s="35"/>
      <c r="B236" s="157"/>
      <c r="C236" s="193" t="s">
        <v>775</v>
      </c>
      <c r="D236" s="193" t="s">
        <v>180</v>
      </c>
      <c r="E236" s="194" t="s">
        <v>1630</v>
      </c>
      <c r="F236" s="195" t="s">
        <v>1631</v>
      </c>
      <c r="G236" s="196" t="s">
        <v>1425</v>
      </c>
      <c r="H236" s="197">
        <v>2</v>
      </c>
      <c r="I236" s="198"/>
      <c r="J236" s="197">
        <f>ROUND(I236*H236,3)</f>
        <v>0</v>
      </c>
      <c r="K236" s="199"/>
      <c r="L236" s="36"/>
      <c r="M236" s="200" t="s">
        <v>1</v>
      </c>
      <c r="N236" s="201" t="s">
        <v>40</v>
      </c>
      <c r="O236" s="79"/>
      <c r="P236" s="202">
        <f>O236*H236</f>
        <v>0</v>
      </c>
      <c r="Q236" s="202">
        <v>0.00023000000000000001</v>
      </c>
      <c r="R236" s="202">
        <f>Q236*H236</f>
        <v>0.00046000000000000001</v>
      </c>
      <c r="S236" s="202">
        <v>0</v>
      </c>
      <c r="T236" s="203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04" t="s">
        <v>235</v>
      </c>
      <c r="AT236" s="204" t="s">
        <v>180</v>
      </c>
      <c r="AU236" s="204" t="s">
        <v>155</v>
      </c>
      <c r="AY236" s="16" t="s">
        <v>177</v>
      </c>
      <c r="BE236" s="205">
        <f>IF(N236="základná",J236,0)</f>
        <v>0</v>
      </c>
      <c r="BF236" s="205">
        <f>IF(N236="znížená",J236,0)</f>
        <v>0</v>
      </c>
      <c r="BG236" s="205">
        <f>IF(N236="zákl. prenesená",J236,0)</f>
        <v>0</v>
      </c>
      <c r="BH236" s="205">
        <f>IF(N236="zníž. prenesená",J236,0)</f>
        <v>0</v>
      </c>
      <c r="BI236" s="205">
        <f>IF(N236="nulová",J236,0)</f>
        <v>0</v>
      </c>
      <c r="BJ236" s="16" t="s">
        <v>155</v>
      </c>
      <c r="BK236" s="206">
        <f>ROUND(I236*H236,3)</f>
        <v>0</v>
      </c>
      <c r="BL236" s="16" t="s">
        <v>235</v>
      </c>
      <c r="BM236" s="204" t="s">
        <v>1632</v>
      </c>
    </row>
    <row r="237" s="2" customFormat="1" ht="16.5" customHeight="1">
      <c r="A237" s="35"/>
      <c r="B237" s="157"/>
      <c r="C237" s="193" t="s">
        <v>779</v>
      </c>
      <c r="D237" s="193" t="s">
        <v>180</v>
      </c>
      <c r="E237" s="194" t="s">
        <v>1633</v>
      </c>
      <c r="F237" s="195" t="s">
        <v>1634</v>
      </c>
      <c r="G237" s="196" t="s">
        <v>1425</v>
      </c>
      <c r="H237" s="197">
        <v>2</v>
      </c>
      <c r="I237" s="198"/>
      <c r="J237" s="197">
        <f>ROUND(I237*H237,3)</f>
        <v>0</v>
      </c>
      <c r="K237" s="199"/>
      <c r="L237" s="36"/>
      <c r="M237" s="200" t="s">
        <v>1</v>
      </c>
      <c r="N237" s="201" t="s">
        <v>40</v>
      </c>
      <c r="O237" s="79"/>
      <c r="P237" s="202">
        <f>O237*H237</f>
        <v>0</v>
      </c>
      <c r="Q237" s="202">
        <v>0.00023000000000000001</v>
      </c>
      <c r="R237" s="202">
        <f>Q237*H237</f>
        <v>0.00046000000000000001</v>
      </c>
      <c r="S237" s="202">
        <v>0</v>
      </c>
      <c r="T237" s="203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04" t="s">
        <v>235</v>
      </c>
      <c r="AT237" s="204" t="s">
        <v>180</v>
      </c>
      <c r="AU237" s="204" t="s">
        <v>155</v>
      </c>
      <c r="AY237" s="16" t="s">
        <v>177</v>
      </c>
      <c r="BE237" s="205">
        <f>IF(N237="základná",J237,0)</f>
        <v>0</v>
      </c>
      <c r="BF237" s="205">
        <f>IF(N237="znížená",J237,0)</f>
        <v>0</v>
      </c>
      <c r="BG237" s="205">
        <f>IF(N237="zákl. prenesená",J237,0)</f>
        <v>0</v>
      </c>
      <c r="BH237" s="205">
        <f>IF(N237="zníž. prenesená",J237,0)</f>
        <v>0</v>
      </c>
      <c r="BI237" s="205">
        <f>IF(N237="nulová",J237,0)</f>
        <v>0</v>
      </c>
      <c r="BJ237" s="16" t="s">
        <v>155</v>
      </c>
      <c r="BK237" s="206">
        <f>ROUND(I237*H237,3)</f>
        <v>0</v>
      </c>
      <c r="BL237" s="16" t="s">
        <v>235</v>
      </c>
      <c r="BM237" s="204" t="s">
        <v>1635</v>
      </c>
    </row>
    <row r="238" s="2" customFormat="1" ht="16.5" customHeight="1">
      <c r="A238" s="35"/>
      <c r="B238" s="157"/>
      <c r="C238" s="193" t="s">
        <v>783</v>
      </c>
      <c r="D238" s="193" t="s">
        <v>180</v>
      </c>
      <c r="E238" s="194" t="s">
        <v>1636</v>
      </c>
      <c r="F238" s="195" t="s">
        <v>1637</v>
      </c>
      <c r="G238" s="196" t="s">
        <v>1425</v>
      </c>
      <c r="H238" s="197">
        <v>1</v>
      </c>
      <c r="I238" s="198"/>
      <c r="J238" s="197">
        <f>ROUND(I238*H238,3)</f>
        <v>0</v>
      </c>
      <c r="K238" s="199"/>
      <c r="L238" s="36"/>
      <c r="M238" s="200" t="s">
        <v>1</v>
      </c>
      <c r="N238" s="201" t="s">
        <v>40</v>
      </c>
      <c r="O238" s="79"/>
      <c r="P238" s="202">
        <f>O238*H238</f>
        <v>0</v>
      </c>
      <c r="Q238" s="202">
        <v>9.0000000000000006E-05</v>
      </c>
      <c r="R238" s="202">
        <f>Q238*H238</f>
        <v>9.0000000000000006E-05</v>
      </c>
      <c r="S238" s="202">
        <v>0</v>
      </c>
      <c r="T238" s="203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04" t="s">
        <v>235</v>
      </c>
      <c r="AT238" s="204" t="s">
        <v>180</v>
      </c>
      <c r="AU238" s="204" t="s">
        <v>155</v>
      </c>
      <c r="AY238" s="16" t="s">
        <v>177</v>
      </c>
      <c r="BE238" s="205">
        <f>IF(N238="základná",J238,0)</f>
        <v>0</v>
      </c>
      <c r="BF238" s="205">
        <f>IF(N238="znížená",J238,0)</f>
        <v>0</v>
      </c>
      <c r="BG238" s="205">
        <f>IF(N238="zákl. prenesená",J238,0)</f>
        <v>0</v>
      </c>
      <c r="BH238" s="205">
        <f>IF(N238="zníž. prenesená",J238,0)</f>
        <v>0</v>
      </c>
      <c r="BI238" s="205">
        <f>IF(N238="nulová",J238,0)</f>
        <v>0</v>
      </c>
      <c r="BJ238" s="16" t="s">
        <v>155</v>
      </c>
      <c r="BK238" s="206">
        <f>ROUND(I238*H238,3)</f>
        <v>0</v>
      </c>
      <c r="BL238" s="16" t="s">
        <v>235</v>
      </c>
      <c r="BM238" s="204" t="s">
        <v>1638</v>
      </c>
    </row>
    <row r="239" s="2" customFormat="1" ht="16.5" customHeight="1">
      <c r="A239" s="35"/>
      <c r="B239" s="157"/>
      <c r="C239" s="193" t="s">
        <v>787</v>
      </c>
      <c r="D239" s="193" t="s">
        <v>180</v>
      </c>
      <c r="E239" s="194" t="s">
        <v>1639</v>
      </c>
      <c r="F239" s="195" t="s">
        <v>1640</v>
      </c>
      <c r="G239" s="196" t="s">
        <v>1425</v>
      </c>
      <c r="H239" s="197">
        <v>5</v>
      </c>
      <c r="I239" s="198"/>
      <c r="J239" s="197">
        <f>ROUND(I239*H239,3)</f>
        <v>0</v>
      </c>
      <c r="K239" s="199"/>
      <c r="L239" s="36"/>
      <c r="M239" s="200" t="s">
        <v>1</v>
      </c>
      <c r="N239" s="201" t="s">
        <v>40</v>
      </c>
      <c r="O239" s="79"/>
      <c r="P239" s="202">
        <f>O239*H239</f>
        <v>0</v>
      </c>
      <c r="Q239" s="202">
        <v>0.00027</v>
      </c>
      <c r="R239" s="202">
        <f>Q239*H239</f>
        <v>0.0013500000000000001</v>
      </c>
      <c r="S239" s="202">
        <v>0</v>
      </c>
      <c r="T239" s="203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04" t="s">
        <v>235</v>
      </c>
      <c r="AT239" s="204" t="s">
        <v>180</v>
      </c>
      <c r="AU239" s="204" t="s">
        <v>155</v>
      </c>
      <c r="AY239" s="16" t="s">
        <v>177</v>
      </c>
      <c r="BE239" s="205">
        <f>IF(N239="základná",J239,0)</f>
        <v>0</v>
      </c>
      <c r="BF239" s="205">
        <f>IF(N239="znížená",J239,0)</f>
        <v>0</v>
      </c>
      <c r="BG239" s="205">
        <f>IF(N239="zákl. prenesená",J239,0)</f>
        <v>0</v>
      </c>
      <c r="BH239" s="205">
        <f>IF(N239="zníž. prenesená",J239,0)</f>
        <v>0</v>
      </c>
      <c r="BI239" s="205">
        <f>IF(N239="nulová",J239,0)</f>
        <v>0</v>
      </c>
      <c r="BJ239" s="16" t="s">
        <v>155</v>
      </c>
      <c r="BK239" s="206">
        <f>ROUND(I239*H239,3)</f>
        <v>0</v>
      </c>
      <c r="BL239" s="16" t="s">
        <v>235</v>
      </c>
      <c r="BM239" s="204" t="s">
        <v>1641</v>
      </c>
    </row>
    <row r="240" s="2" customFormat="1" ht="21.75" customHeight="1">
      <c r="A240" s="35"/>
      <c r="B240" s="157"/>
      <c r="C240" s="193" t="s">
        <v>791</v>
      </c>
      <c r="D240" s="193" t="s">
        <v>180</v>
      </c>
      <c r="E240" s="194" t="s">
        <v>1642</v>
      </c>
      <c r="F240" s="195" t="s">
        <v>1643</v>
      </c>
      <c r="G240" s="196" t="s">
        <v>1425</v>
      </c>
      <c r="H240" s="197">
        <v>9</v>
      </c>
      <c r="I240" s="198"/>
      <c r="J240" s="197">
        <f>ROUND(I240*H240,3)</f>
        <v>0</v>
      </c>
      <c r="K240" s="199"/>
      <c r="L240" s="36"/>
      <c r="M240" s="200" t="s">
        <v>1</v>
      </c>
      <c r="N240" s="201" t="s">
        <v>40</v>
      </c>
      <c r="O240" s="79"/>
      <c r="P240" s="202">
        <f>O240*H240</f>
        <v>0</v>
      </c>
      <c r="Q240" s="202">
        <v>0.00025999999999999998</v>
      </c>
      <c r="R240" s="202">
        <f>Q240*H240</f>
        <v>0.0023399999999999996</v>
      </c>
      <c r="S240" s="202">
        <v>0</v>
      </c>
      <c r="T240" s="203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04" t="s">
        <v>235</v>
      </c>
      <c r="AT240" s="204" t="s">
        <v>180</v>
      </c>
      <c r="AU240" s="204" t="s">
        <v>155</v>
      </c>
      <c r="AY240" s="16" t="s">
        <v>177</v>
      </c>
      <c r="BE240" s="205">
        <f>IF(N240="základná",J240,0)</f>
        <v>0</v>
      </c>
      <c r="BF240" s="205">
        <f>IF(N240="znížená",J240,0)</f>
        <v>0</v>
      </c>
      <c r="BG240" s="205">
        <f>IF(N240="zákl. prenesená",J240,0)</f>
        <v>0</v>
      </c>
      <c r="BH240" s="205">
        <f>IF(N240="zníž. prenesená",J240,0)</f>
        <v>0</v>
      </c>
      <c r="BI240" s="205">
        <f>IF(N240="nulová",J240,0)</f>
        <v>0</v>
      </c>
      <c r="BJ240" s="16" t="s">
        <v>155</v>
      </c>
      <c r="BK240" s="206">
        <f>ROUND(I240*H240,3)</f>
        <v>0</v>
      </c>
      <c r="BL240" s="16" t="s">
        <v>235</v>
      </c>
      <c r="BM240" s="204" t="s">
        <v>1644</v>
      </c>
    </row>
    <row r="241" s="2" customFormat="1" ht="16.5" customHeight="1">
      <c r="A241" s="35"/>
      <c r="B241" s="157"/>
      <c r="C241" s="193" t="s">
        <v>795</v>
      </c>
      <c r="D241" s="193" t="s">
        <v>180</v>
      </c>
      <c r="E241" s="194" t="s">
        <v>1645</v>
      </c>
      <c r="F241" s="195" t="s">
        <v>1646</v>
      </c>
      <c r="G241" s="196" t="s">
        <v>1425</v>
      </c>
      <c r="H241" s="197">
        <v>1</v>
      </c>
      <c r="I241" s="198"/>
      <c r="J241" s="197">
        <f>ROUND(I241*H241,3)</f>
        <v>0</v>
      </c>
      <c r="K241" s="199"/>
      <c r="L241" s="36"/>
      <c r="M241" s="200" t="s">
        <v>1</v>
      </c>
      <c r="N241" s="201" t="s">
        <v>40</v>
      </c>
      <c r="O241" s="79"/>
      <c r="P241" s="202">
        <f>O241*H241</f>
        <v>0</v>
      </c>
      <c r="Q241" s="202">
        <v>0.00025999999999999998</v>
      </c>
      <c r="R241" s="202">
        <f>Q241*H241</f>
        <v>0.00025999999999999998</v>
      </c>
      <c r="S241" s="202">
        <v>0</v>
      </c>
      <c r="T241" s="203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04" t="s">
        <v>235</v>
      </c>
      <c r="AT241" s="204" t="s">
        <v>180</v>
      </c>
      <c r="AU241" s="204" t="s">
        <v>155</v>
      </c>
      <c r="AY241" s="16" t="s">
        <v>177</v>
      </c>
      <c r="BE241" s="205">
        <f>IF(N241="základná",J241,0)</f>
        <v>0</v>
      </c>
      <c r="BF241" s="205">
        <f>IF(N241="znížená",J241,0)</f>
        <v>0</v>
      </c>
      <c r="BG241" s="205">
        <f>IF(N241="zákl. prenesená",J241,0)</f>
        <v>0</v>
      </c>
      <c r="BH241" s="205">
        <f>IF(N241="zníž. prenesená",J241,0)</f>
        <v>0</v>
      </c>
      <c r="BI241" s="205">
        <f>IF(N241="nulová",J241,0)</f>
        <v>0</v>
      </c>
      <c r="BJ241" s="16" t="s">
        <v>155</v>
      </c>
      <c r="BK241" s="206">
        <f>ROUND(I241*H241,3)</f>
        <v>0</v>
      </c>
      <c r="BL241" s="16" t="s">
        <v>235</v>
      </c>
      <c r="BM241" s="204" t="s">
        <v>1647</v>
      </c>
    </row>
    <row r="242" s="2" customFormat="1" ht="24.15" customHeight="1">
      <c r="A242" s="35"/>
      <c r="B242" s="157"/>
      <c r="C242" s="193" t="s">
        <v>799</v>
      </c>
      <c r="D242" s="193" t="s">
        <v>180</v>
      </c>
      <c r="E242" s="194" t="s">
        <v>1648</v>
      </c>
      <c r="F242" s="195" t="s">
        <v>1649</v>
      </c>
      <c r="G242" s="196" t="s">
        <v>1425</v>
      </c>
      <c r="H242" s="197">
        <v>4</v>
      </c>
      <c r="I242" s="198"/>
      <c r="J242" s="197">
        <f>ROUND(I242*H242,3)</f>
        <v>0</v>
      </c>
      <c r="K242" s="199"/>
      <c r="L242" s="36"/>
      <c r="M242" s="200" t="s">
        <v>1</v>
      </c>
      <c r="N242" s="201" t="s">
        <v>40</v>
      </c>
      <c r="O242" s="79"/>
      <c r="P242" s="202">
        <f>O242*H242</f>
        <v>0</v>
      </c>
      <c r="Q242" s="202">
        <v>0.00025999999999999998</v>
      </c>
      <c r="R242" s="202">
        <f>Q242*H242</f>
        <v>0.0010399999999999999</v>
      </c>
      <c r="S242" s="202">
        <v>0</v>
      </c>
      <c r="T242" s="203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04" t="s">
        <v>235</v>
      </c>
      <c r="AT242" s="204" t="s">
        <v>180</v>
      </c>
      <c r="AU242" s="204" t="s">
        <v>155</v>
      </c>
      <c r="AY242" s="16" t="s">
        <v>177</v>
      </c>
      <c r="BE242" s="205">
        <f>IF(N242="základná",J242,0)</f>
        <v>0</v>
      </c>
      <c r="BF242" s="205">
        <f>IF(N242="znížená",J242,0)</f>
        <v>0</v>
      </c>
      <c r="BG242" s="205">
        <f>IF(N242="zákl. prenesená",J242,0)</f>
        <v>0</v>
      </c>
      <c r="BH242" s="205">
        <f>IF(N242="zníž. prenesená",J242,0)</f>
        <v>0</v>
      </c>
      <c r="BI242" s="205">
        <f>IF(N242="nulová",J242,0)</f>
        <v>0</v>
      </c>
      <c r="BJ242" s="16" t="s">
        <v>155</v>
      </c>
      <c r="BK242" s="206">
        <f>ROUND(I242*H242,3)</f>
        <v>0</v>
      </c>
      <c r="BL242" s="16" t="s">
        <v>235</v>
      </c>
      <c r="BM242" s="204" t="s">
        <v>1650</v>
      </c>
    </row>
    <row r="243" s="2" customFormat="1" ht="16.5" customHeight="1">
      <c r="A243" s="35"/>
      <c r="B243" s="157"/>
      <c r="C243" s="193" t="s">
        <v>803</v>
      </c>
      <c r="D243" s="193" t="s">
        <v>180</v>
      </c>
      <c r="E243" s="194" t="s">
        <v>1651</v>
      </c>
      <c r="F243" s="195" t="s">
        <v>1652</v>
      </c>
      <c r="G243" s="196" t="s">
        <v>750</v>
      </c>
      <c r="H243" s="197">
        <v>150</v>
      </c>
      <c r="I243" s="198"/>
      <c r="J243" s="197">
        <f>ROUND(I243*H243,3)</f>
        <v>0</v>
      </c>
      <c r="K243" s="199"/>
      <c r="L243" s="36"/>
      <c r="M243" s="200" t="s">
        <v>1</v>
      </c>
      <c r="N243" s="201" t="s">
        <v>40</v>
      </c>
      <c r="O243" s="79"/>
      <c r="P243" s="202">
        <f>O243*H243</f>
        <v>0</v>
      </c>
      <c r="Q243" s="202">
        <v>0.0079000000000000008</v>
      </c>
      <c r="R243" s="202">
        <f>Q243*H243</f>
        <v>1.1850000000000001</v>
      </c>
      <c r="S243" s="202">
        <v>0</v>
      </c>
      <c r="T243" s="203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04" t="s">
        <v>235</v>
      </c>
      <c r="AT243" s="204" t="s">
        <v>180</v>
      </c>
      <c r="AU243" s="204" t="s">
        <v>155</v>
      </c>
      <c r="AY243" s="16" t="s">
        <v>177</v>
      </c>
      <c r="BE243" s="205">
        <f>IF(N243="základná",J243,0)</f>
        <v>0</v>
      </c>
      <c r="BF243" s="205">
        <f>IF(N243="znížená",J243,0)</f>
        <v>0</v>
      </c>
      <c r="BG243" s="205">
        <f>IF(N243="zákl. prenesená",J243,0)</f>
        <v>0</v>
      </c>
      <c r="BH243" s="205">
        <f>IF(N243="zníž. prenesená",J243,0)</f>
        <v>0</v>
      </c>
      <c r="BI243" s="205">
        <f>IF(N243="nulová",J243,0)</f>
        <v>0</v>
      </c>
      <c r="BJ243" s="16" t="s">
        <v>155</v>
      </c>
      <c r="BK243" s="206">
        <f>ROUND(I243*H243,3)</f>
        <v>0</v>
      </c>
      <c r="BL243" s="16" t="s">
        <v>235</v>
      </c>
      <c r="BM243" s="204" t="s">
        <v>1653</v>
      </c>
    </row>
    <row r="244" s="2" customFormat="1" ht="16.5" customHeight="1">
      <c r="A244" s="35"/>
      <c r="B244" s="157"/>
      <c r="C244" s="193" t="s">
        <v>807</v>
      </c>
      <c r="D244" s="193" t="s">
        <v>180</v>
      </c>
      <c r="E244" s="194" t="s">
        <v>1654</v>
      </c>
      <c r="F244" s="195" t="s">
        <v>1655</v>
      </c>
      <c r="G244" s="196" t="s">
        <v>750</v>
      </c>
      <c r="H244" s="197">
        <v>150</v>
      </c>
      <c r="I244" s="198"/>
      <c r="J244" s="197">
        <f>ROUND(I244*H244,3)</f>
        <v>0</v>
      </c>
      <c r="K244" s="199"/>
      <c r="L244" s="36"/>
      <c r="M244" s="200" t="s">
        <v>1</v>
      </c>
      <c r="N244" s="201" t="s">
        <v>40</v>
      </c>
      <c r="O244" s="79"/>
      <c r="P244" s="202">
        <f>O244*H244</f>
        <v>0</v>
      </c>
      <c r="Q244" s="202">
        <v>0.0079000000000000008</v>
      </c>
      <c r="R244" s="202">
        <f>Q244*H244</f>
        <v>1.1850000000000001</v>
      </c>
      <c r="S244" s="202">
        <v>0</v>
      </c>
      <c r="T244" s="203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04" t="s">
        <v>235</v>
      </c>
      <c r="AT244" s="204" t="s">
        <v>180</v>
      </c>
      <c r="AU244" s="204" t="s">
        <v>155</v>
      </c>
      <c r="AY244" s="16" t="s">
        <v>177</v>
      </c>
      <c r="BE244" s="205">
        <f>IF(N244="základná",J244,0)</f>
        <v>0</v>
      </c>
      <c r="BF244" s="205">
        <f>IF(N244="znížená",J244,0)</f>
        <v>0</v>
      </c>
      <c r="BG244" s="205">
        <f>IF(N244="zákl. prenesená",J244,0)</f>
        <v>0</v>
      </c>
      <c r="BH244" s="205">
        <f>IF(N244="zníž. prenesená",J244,0)</f>
        <v>0</v>
      </c>
      <c r="BI244" s="205">
        <f>IF(N244="nulová",J244,0)</f>
        <v>0</v>
      </c>
      <c r="BJ244" s="16" t="s">
        <v>155</v>
      </c>
      <c r="BK244" s="206">
        <f>ROUND(I244*H244,3)</f>
        <v>0</v>
      </c>
      <c r="BL244" s="16" t="s">
        <v>235</v>
      </c>
      <c r="BM244" s="204" t="s">
        <v>1656</v>
      </c>
    </row>
    <row r="245" s="2" customFormat="1" ht="16.5" customHeight="1">
      <c r="A245" s="35"/>
      <c r="B245" s="157"/>
      <c r="C245" s="193" t="s">
        <v>809</v>
      </c>
      <c r="D245" s="193" t="s">
        <v>180</v>
      </c>
      <c r="E245" s="194" t="s">
        <v>1657</v>
      </c>
      <c r="F245" s="195" t="s">
        <v>1658</v>
      </c>
      <c r="G245" s="196" t="s">
        <v>253</v>
      </c>
      <c r="H245" s="197">
        <v>345.5</v>
      </c>
      <c r="I245" s="198"/>
      <c r="J245" s="197">
        <f>ROUND(I245*H245,3)</f>
        <v>0</v>
      </c>
      <c r="K245" s="199"/>
      <c r="L245" s="36"/>
      <c r="M245" s="200" t="s">
        <v>1</v>
      </c>
      <c r="N245" s="201" t="s">
        <v>40</v>
      </c>
      <c r="O245" s="79"/>
      <c r="P245" s="202">
        <f>O245*H245</f>
        <v>0</v>
      </c>
      <c r="Q245" s="202">
        <v>0</v>
      </c>
      <c r="R245" s="202">
        <f>Q245*H245</f>
        <v>0</v>
      </c>
      <c r="S245" s="202">
        <v>0</v>
      </c>
      <c r="T245" s="203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4" t="s">
        <v>235</v>
      </c>
      <c r="AT245" s="204" t="s">
        <v>180</v>
      </c>
      <c r="AU245" s="204" t="s">
        <v>155</v>
      </c>
      <c r="AY245" s="16" t="s">
        <v>177</v>
      </c>
      <c r="BE245" s="205">
        <f>IF(N245="základná",J245,0)</f>
        <v>0</v>
      </c>
      <c r="BF245" s="205">
        <f>IF(N245="znížená",J245,0)</f>
        <v>0</v>
      </c>
      <c r="BG245" s="205">
        <f>IF(N245="zákl. prenesená",J245,0)</f>
        <v>0</v>
      </c>
      <c r="BH245" s="205">
        <f>IF(N245="zníž. prenesená",J245,0)</f>
        <v>0</v>
      </c>
      <c r="BI245" s="205">
        <f>IF(N245="nulová",J245,0)</f>
        <v>0</v>
      </c>
      <c r="BJ245" s="16" t="s">
        <v>155</v>
      </c>
      <c r="BK245" s="206">
        <f>ROUND(I245*H245,3)</f>
        <v>0</v>
      </c>
      <c r="BL245" s="16" t="s">
        <v>235</v>
      </c>
      <c r="BM245" s="204" t="s">
        <v>1659</v>
      </c>
    </row>
    <row r="246" s="2" customFormat="1" ht="16.5" customHeight="1">
      <c r="A246" s="35"/>
      <c r="B246" s="157"/>
      <c r="C246" s="193" t="s">
        <v>762</v>
      </c>
      <c r="D246" s="193" t="s">
        <v>180</v>
      </c>
      <c r="E246" s="194" t="s">
        <v>1660</v>
      </c>
      <c r="F246" s="195" t="s">
        <v>1661</v>
      </c>
      <c r="G246" s="196" t="s">
        <v>253</v>
      </c>
      <c r="H246" s="197">
        <v>173</v>
      </c>
      <c r="I246" s="198"/>
      <c r="J246" s="197">
        <f>ROUND(I246*H246,3)</f>
        <v>0</v>
      </c>
      <c r="K246" s="199"/>
      <c r="L246" s="36"/>
      <c r="M246" s="200" t="s">
        <v>1</v>
      </c>
      <c r="N246" s="201" t="s">
        <v>40</v>
      </c>
      <c r="O246" s="79"/>
      <c r="P246" s="202">
        <f>O246*H246</f>
        <v>0</v>
      </c>
      <c r="Q246" s="202">
        <v>0</v>
      </c>
      <c r="R246" s="202">
        <f>Q246*H246</f>
        <v>0</v>
      </c>
      <c r="S246" s="202">
        <v>0</v>
      </c>
      <c r="T246" s="203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04" t="s">
        <v>235</v>
      </c>
      <c r="AT246" s="204" t="s">
        <v>180</v>
      </c>
      <c r="AU246" s="204" t="s">
        <v>155</v>
      </c>
      <c r="AY246" s="16" t="s">
        <v>177</v>
      </c>
      <c r="BE246" s="205">
        <f>IF(N246="základná",J246,0)</f>
        <v>0</v>
      </c>
      <c r="BF246" s="205">
        <f>IF(N246="znížená",J246,0)</f>
        <v>0</v>
      </c>
      <c r="BG246" s="205">
        <f>IF(N246="zákl. prenesená",J246,0)</f>
        <v>0</v>
      </c>
      <c r="BH246" s="205">
        <f>IF(N246="zníž. prenesená",J246,0)</f>
        <v>0</v>
      </c>
      <c r="BI246" s="205">
        <f>IF(N246="nulová",J246,0)</f>
        <v>0</v>
      </c>
      <c r="BJ246" s="16" t="s">
        <v>155</v>
      </c>
      <c r="BK246" s="206">
        <f>ROUND(I246*H246,3)</f>
        <v>0</v>
      </c>
      <c r="BL246" s="16" t="s">
        <v>235</v>
      </c>
      <c r="BM246" s="204" t="s">
        <v>1662</v>
      </c>
    </row>
    <row r="247" s="2" customFormat="1" ht="16.5" customHeight="1">
      <c r="A247" s="35"/>
      <c r="B247" s="157"/>
      <c r="C247" s="193" t="s">
        <v>1663</v>
      </c>
      <c r="D247" s="193" t="s">
        <v>180</v>
      </c>
      <c r="E247" s="194" t="s">
        <v>1664</v>
      </c>
      <c r="F247" s="195" t="s">
        <v>1665</v>
      </c>
      <c r="G247" s="196" t="s">
        <v>750</v>
      </c>
      <c r="H247" s="197">
        <v>30</v>
      </c>
      <c r="I247" s="198"/>
      <c r="J247" s="197">
        <f>ROUND(I247*H247,3)</f>
        <v>0</v>
      </c>
      <c r="K247" s="199"/>
      <c r="L247" s="36"/>
      <c r="M247" s="200" t="s">
        <v>1</v>
      </c>
      <c r="N247" s="201" t="s">
        <v>40</v>
      </c>
      <c r="O247" s="79"/>
      <c r="P247" s="202">
        <f>O247*H247</f>
        <v>0</v>
      </c>
      <c r="Q247" s="202">
        <v>0</v>
      </c>
      <c r="R247" s="202">
        <f>Q247*H247</f>
        <v>0</v>
      </c>
      <c r="S247" s="202">
        <v>0</v>
      </c>
      <c r="T247" s="203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04" t="s">
        <v>235</v>
      </c>
      <c r="AT247" s="204" t="s">
        <v>180</v>
      </c>
      <c r="AU247" s="204" t="s">
        <v>155</v>
      </c>
      <c r="AY247" s="16" t="s">
        <v>177</v>
      </c>
      <c r="BE247" s="205">
        <f>IF(N247="základná",J247,0)</f>
        <v>0</v>
      </c>
      <c r="BF247" s="205">
        <f>IF(N247="znížená",J247,0)</f>
        <v>0</v>
      </c>
      <c r="BG247" s="205">
        <f>IF(N247="zákl. prenesená",J247,0)</f>
        <v>0</v>
      </c>
      <c r="BH247" s="205">
        <f>IF(N247="zníž. prenesená",J247,0)</f>
        <v>0</v>
      </c>
      <c r="BI247" s="205">
        <f>IF(N247="nulová",J247,0)</f>
        <v>0</v>
      </c>
      <c r="BJ247" s="16" t="s">
        <v>155</v>
      </c>
      <c r="BK247" s="206">
        <f>ROUND(I247*H247,3)</f>
        <v>0</v>
      </c>
      <c r="BL247" s="16" t="s">
        <v>235</v>
      </c>
      <c r="BM247" s="204" t="s">
        <v>1666</v>
      </c>
    </row>
    <row r="248" s="2" customFormat="1" ht="24.15" customHeight="1">
      <c r="A248" s="35"/>
      <c r="B248" s="157"/>
      <c r="C248" s="193" t="s">
        <v>823</v>
      </c>
      <c r="D248" s="193" t="s">
        <v>180</v>
      </c>
      <c r="E248" s="194" t="s">
        <v>1667</v>
      </c>
      <c r="F248" s="195" t="s">
        <v>1668</v>
      </c>
      <c r="G248" s="196" t="s">
        <v>283</v>
      </c>
      <c r="H248" s="197">
        <v>3.6190000000000002</v>
      </c>
      <c r="I248" s="198"/>
      <c r="J248" s="197">
        <f>ROUND(I248*H248,3)</f>
        <v>0</v>
      </c>
      <c r="K248" s="199"/>
      <c r="L248" s="36"/>
      <c r="M248" s="200" t="s">
        <v>1</v>
      </c>
      <c r="N248" s="201" t="s">
        <v>40</v>
      </c>
      <c r="O248" s="79"/>
      <c r="P248" s="202">
        <f>O248*H248</f>
        <v>0</v>
      </c>
      <c r="Q248" s="202">
        <v>0</v>
      </c>
      <c r="R248" s="202">
        <f>Q248*H248</f>
        <v>0</v>
      </c>
      <c r="S248" s="202">
        <v>0</v>
      </c>
      <c r="T248" s="203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04" t="s">
        <v>235</v>
      </c>
      <c r="AT248" s="204" t="s">
        <v>180</v>
      </c>
      <c r="AU248" s="204" t="s">
        <v>155</v>
      </c>
      <c r="AY248" s="16" t="s">
        <v>177</v>
      </c>
      <c r="BE248" s="205">
        <f>IF(N248="základná",J248,0)</f>
        <v>0</v>
      </c>
      <c r="BF248" s="205">
        <f>IF(N248="znížená",J248,0)</f>
        <v>0</v>
      </c>
      <c r="BG248" s="205">
        <f>IF(N248="zákl. prenesená",J248,0)</f>
        <v>0</v>
      </c>
      <c r="BH248" s="205">
        <f>IF(N248="zníž. prenesená",J248,0)</f>
        <v>0</v>
      </c>
      <c r="BI248" s="205">
        <f>IF(N248="nulová",J248,0)</f>
        <v>0</v>
      </c>
      <c r="BJ248" s="16" t="s">
        <v>155</v>
      </c>
      <c r="BK248" s="206">
        <f>ROUND(I248*H248,3)</f>
        <v>0</v>
      </c>
      <c r="BL248" s="16" t="s">
        <v>235</v>
      </c>
      <c r="BM248" s="204" t="s">
        <v>1669</v>
      </c>
    </row>
    <row r="249" s="12" customFormat="1" ht="22.8" customHeight="1">
      <c r="A249" s="12"/>
      <c r="B249" s="180"/>
      <c r="C249" s="12"/>
      <c r="D249" s="181" t="s">
        <v>73</v>
      </c>
      <c r="E249" s="191" t="s">
        <v>859</v>
      </c>
      <c r="F249" s="191" t="s">
        <v>1670</v>
      </c>
      <c r="G249" s="12"/>
      <c r="H249" s="12"/>
      <c r="I249" s="183"/>
      <c r="J249" s="192">
        <f>BK249</f>
        <v>0</v>
      </c>
      <c r="K249" s="12"/>
      <c r="L249" s="180"/>
      <c r="M249" s="185"/>
      <c r="N249" s="186"/>
      <c r="O249" s="186"/>
      <c r="P249" s="187">
        <f>SUM(P250:P296)</f>
        <v>0</v>
      </c>
      <c r="Q249" s="186"/>
      <c r="R249" s="187">
        <f>SUM(R250:R296)</f>
        <v>4.6681600000000012</v>
      </c>
      <c r="S249" s="186"/>
      <c r="T249" s="188">
        <f>SUM(T250:T296)</f>
        <v>2.5749999999999997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181" t="s">
        <v>155</v>
      </c>
      <c r="AT249" s="189" t="s">
        <v>73</v>
      </c>
      <c r="AU249" s="189" t="s">
        <v>82</v>
      </c>
      <c r="AY249" s="181" t="s">
        <v>177</v>
      </c>
      <c r="BK249" s="190">
        <f>SUM(BK250:BK296)</f>
        <v>0</v>
      </c>
    </row>
    <row r="250" s="2" customFormat="1" ht="16.5" customHeight="1">
      <c r="A250" s="35"/>
      <c r="B250" s="157"/>
      <c r="C250" s="193" t="s">
        <v>894</v>
      </c>
      <c r="D250" s="193" t="s">
        <v>180</v>
      </c>
      <c r="E250" s="194" t="s">
        <v>1671</v>
      </c>
      <c r="F250" s="195" t="s">
        <v>1672</v>
      </c>
      <c r="G250" s="196" t="s">
        <v>253</v>
      </c>
      <c r="H250" s="197">
        <v>5</v>
      </c>
      <c r="I250" s="198"/>
      <c r="J250" s="197">
        <f>ROUND(I250*H250,3)</f>
        <v>0</v>
      </c>
      <c r="K250" s="199"/>
      <c r="L250" s="36"/>
      <c r="M250" s="200" t="s">
        <v>1</v>
      </c>
      <c r="N250" s="201" t="s">
        <v>40</v>
      </c>
      <c r="O250" s="79"/>
      <c r="P250" s="202">
        <f>O250*H250</f>
        <v>0</v>
      </c>
      <c r="Q250" s="202">
        <v>0</v>
      </c>
      <c r="R250" s="202">
        <f>Q250*H250</f>
        <v>0</v>
      </c>
      <c r="S250" s="202">
        <v>0</v>
      </c>
      <c r="T250" s="203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04" t="s">
        <v>235</v>
      </c>
      <c r="AT250" s="204" t="s">
        <v>180</v>
      </c>
      <c r="AU250" s="204" t="s">
        <v>155</v>
      </c>
      <c r="AY250" s="16" t="s">
        <v>177</v>
      </c>
      <c r="BE250" s="205">
        <f>IF(N250="základná",J250,0)</f>
        <v>0</v>
      </c>
      <c r="BF250" s="205">
        <f>IF(N250="znížená",J250,0)</f>
        <v>0</v>
      </c>
      <c r="BG250" s="205">
        <f>IF(N250="zákl. prenesená",J250,0)</f>
        <v>0</v>
      </c>
      <c r="BH250" s="205">
        <f>IF(N250="zníž. prenesená",J250,0)</f>
        <v>0</v>
      </c>
      <c r="BI250" s="205">
        <f>IF(N250="nulová",J250,0)</f>
        <v>0</v>
      </c>
      <c r="BJ250" s="16" t="s">
        <v>155</v>
      </c>
      <c r="BK250" s="206">
        <f>ROUND(I250*H250,3)</f>
        <v>0</v>
      </c>
      <c r="BL250" s="16" t="s">
        <v>235</v>
      </c>
      <c r="BM250" s="204" t="s">
        <v>1673</v>
      </c>
    </row>
    <row r="251" s="2" customFormat="1" ht="21.75" customHeight="1">
      <c r="A251" s="35"/>
      <c r="B251" s="157"/>
      <c r="C251" s="193" t="s">
        <v>827</v>
      </c>
      <c r="D251" s="193" t="s">
        <v>180</v>
      </c>
      <c r="E251" s="194" t="s">
        <v>1674</v>
      </c>
      <c r="F251" s="195" t="s">
        <v>1675</v>
      </c>
      <c r="G251" s="196" t="s">
        <v>253</v>
      </c>
      <c r="H251" s="197">
        <v>40</v>
      </c>
      <c r="I251" s="198"/>
      <c r="J251" s="197">
        <f>ROUND(I251*H251,3)</f>
        <v>0</v>
      </c>
      <c r="K251" s="199"/>
      <c r="L251" s="36"/>
      <c r="M251" s="200" t="s">
        <v>1</v>
      </c>
      <c r="N251" s="201" t="s">
        <v>40</v>
      </c>
      <c r="O251" s="79"/>
      <c r="P251" s="202">
        <f>O251*H251</f>
        <v>0</v>
      </c>
      <c r="Q251" s="202">
        <v>0.00052999999999999998</v>
      </c>
      <c r="R251" s="202">
        <f>Q251*H251</f>
        <v>0.0212</v>
      </c>
      <c r="S251" s="202">
        <v>0</v>
      </c>
      <c r="T251" s="203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04" t="s">
        <v>235</v>
      </c>
      <c r="AT251" s="204" t="s">
        <v>180</v>
      </c>
      <c r="AU251" s="204" t="s">
        <v>155</v>
      </c>
      <c r="AY251" s="16" t="s">
        <v>177</v>
      </c>
      <c r="BE251" s="205">
        <f>IF(N251="základná",J251,0)</f>
        <v>0</v>
      </c>
      <c r="BF251" s="205">
        <f>IF(N251="znížená",J251,0)</f>
        <v>0</v>
      </c>
      <c r="BG251" s="205">
        <f>IF(N251="zákl. prenesená",J251,0)</f>
        <v>0</v>
      </c>
      <c r="BH251" s="205">
        <f>IF(N251="zníž. prenesená",J251,0)</f>
        <v>0</v>
      </c>
      <c r="BI251" s="205">
        <f>IF(N251="nulová",J251,0)</f>
        <v>0</v>
      </c>
      <c r="BJ251" s="16" t="s">
        <v>155</v>
      </c>
      <c r="BK251" s="206">
        <f>ROUND(I251*H251,3)</f>
        <v>0</v>
      </c>
      <c r="BL251" s="16" t="s">
        <v>235</v>
      </c>
      <c r="BM251" s="204" t="s">
        <v>1676</v>
      </c>
    </row>
    <row r="252" s="2" customFormat="1" ht="21.75" customHeight="1">
      <c r="A252" s="35"/>
      <c r="B252" s="157"/>
      <c r="C252" s="193" t="s">
        <v>1677</v>
      </c>
      <c r="D252" s="193" t="s">
        <v>180</v>
      </c>
      <c r="E252" s="194" t="s">
        <v>1678</v>
      </c>
      <c r="F252" s="195" t="s">
        <v>1679</v>
      </c>
      <c r="G252" s="196" t="s">
        <v>253</v>
      </c>
      <c r="H252" s="197">
        <v>189</v>
      </c>
      <c r="I252" s="198"/>
      <c r="J252" s="197">
        <f>ROUND(I252*H252,3)</f>
        <v>0</v>
      </c>
      <c r="K252" s="199"/>
      <c r="L252" s="36"/>
      <c r="M252" s="200" t="s">
        <v>1</v>
      </c>
      <c r="N252" s="201" t="s">
        <v>40</v>
      </c>
      <c r="O252" s="79"/>
      <c r="P252" s="202">
        <f>O252*H252</f>
        <v>0</v>
      </c>
      <c r="Q252" s="202">
        <v>0.00076999999999999996</v>
      </c>
      <c r="R252" s="202">
        <f>Q252*H252</f>
        <v>0.14552999999999999</v>
      </c>
      <c r="S252" s="202">
        <v>0</v>
      </c>
      <c r="T252" s="203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04" t="s">
        <v>235</v>
      </c>
      <c r="AT252" s="204" t="s">
        <v>180</v>
      </c>
      <c r="AU252" s="204" t="s">
        <v>155</v>
      </c>
      <c r="AY252" s="16" t="s">
        <v>177</v>
      </c>
      <c r="BE252" s="205">
        <f>IF(N252="základná",J252,0)</f>
        <v>0</v>
      </c>
      <c r="BF252" s="205">
        <f>IF(N252="znížená",J252,0)</f>
        <v>0</v>
      </c>
      <c r="BG252" s="205">
        <f>IF(N252="zákl. prenesená",J252,0)</f>
        <v>0</v>
      </c>
      <c r="BH252" s="205">
        <f>IF(N252="zníž. prenesená",J252,0)</f>
        <v>0</v>
      </c>
      <c r="BI252" s="205">
        <f>IF(N252="nulová",J252,0)</f>
        <v>0</v>
      </c>
      <c r="BJ252" s="16" t="s">
        <v>155</v>
      </c>
      <c r="BK252" s="206">
        <f>ROUND(I252*H252,3)</f>
        <v>0</v>
      </c>
      <c r="BL252" s="16" t="s">
        <v>235</v>
      </c>
      <c r="BM252" s="204" t="s">
        <v>1680</v>
      </c>
    </row>
    <row r="253" s="2" customFormat="1" ht="21.75" customHeight="1">
      <c r="A253" s="35"/>
      <c r="B253" s="157"/>
      <c r="C253" s="193" t="s">
        <v>835</v>
      </c>
      <c r="D253" s="193" t="s">
        <v>180</v>
      </c>
      <c r="E253" s="194" t="s">
        <v>1681</v>
      </c>
      <c r="F253" s="195" t="s">
        <v>1682</v>
      </c>
      <c r="G253" s="196" t="s">
        <v>253</v>
      </c>
      <c r="H253" s="197">
        <v>14.5</v>
      </c>
      <c r="I253" s="198"/>
      <c r="J253" s="197">
        <f>ROUND(I253*H253,3)</f>
        <v>0</v>
      </c>
      <c r="K253" s="199"/>
      <c r="L253" s="36"/>
      <c r="M253" s="200" t="s">
        <v>1</v>
      </c>
      <c r="N253" s="201" t="s">
        <v>40</v>
      </c>
      <c r="O253" s="79"/>
      <c r="P253" s="202">
        <f>O253*H253</f>
        <v>0</v>
      </c>
      <c r="Q253" s="202">
        <v>0.00097999999999999997</v>
      </c>
      <c r="R253" s="202">
        <f>Q253*H253</f>
        <v>0.01421</v>
      </c>
      <c r="S253" s="202">
        <v>0</v>
      </c>
      <c r="T253" s="203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04" t="s">
        <v>235</v>
      </c>
      <c r="AT253" s="204" t="s">
        <v>180</v>
      </c>
      <c r="AU253" s="204" t="s">
        <v>155</v>
      </c>
      <c r="AY253" s="16" t="s">
        <v>177</v>
      </c>
      <c r="BE253" s="205">
        <f>IF(N253="základná",J253,0)</f>
        <v>0</v>
      </c>
      <c r="BF253" s="205">
        <f>IF(N253="znížená",J253,0)</f>
        <v>0</v>
      </c>
      <c r="BG253" s="205">
        <f>IF(N253="zákl. prenesená",J253,0)</f>
        <v>0</v>
      </c>
      <c r="BH253" s="205">
        <f>IF(N253="zníž. prenesená",J253,0)</f>
        <v>0</v>
      </c>
      <c r="BI253" s="205">
        <f>IF(N253="nulová",J253,0)</f>
        <v>0</v>
      </c>
      <c r="BJ253" s="16" t="s">
        <v>155</v>
      </c>
      <c r="BK253" s="206">
        <f>ROUND(I253*H253,3)</f>
        <v>0</v>
      </c>
      <c r="BL253" s="16" t="s">
        <v>235</v>
      </c>
      <c r="BM253" s="204" t="s">
        <v>1683</v>
      </c>
    </row>
    <row r="254" s="2" customFormat="1" ht="16.5" customHeight="1">
      <c r="A254" s="35"/>
      <c r="B254" s="157"/>
      <c r="C254" s="193" t="s">
        <v>839</v>
      </c>
      <c r="D254" s="193" t="s">
        <v>180</v>
      </c>
      <c r="E254" s="194" t="s">
        <v>1684</v>
      </c>
      <c r="F254" s="195" t="s">
        <v>1685</v>
      </c>
      <c r="G254" s="196" t="s">
        <v>253</v>
      </c>
      <c r="H254" s="197">
        <v>92.5</v>
      </c>
      <c r="I254" s="198"/>
      <c r="J254" s="197">
        <f>ROUND(I254*H254,3)</f>
        <v>0</v>
      </c>
      <c r="K254" s="199"/>
      <c r="L254" s="36"/>
      <c r="M254" s="200" t="s">
        <v>1</v>
      </c>
      <c r="N254" s="201" t="s">
        <v>40</v>
      </c>
      <c r="O254" s="79"/>
      <c r="P254" s="202">
        <f>O254*H254</f>
        <v>0</v>
      </c>
      <c r="Q254" s="202">
        <v>0.00097999999999999997</v>
      </c>
      <c r="R254" s="202">
        <f>Q254*H254</f>
        <v>0.090649999999999994</v>
      </c>
      <c r="S254" s="202">
        <v>0</v>
      </c>
      <c r="T254" s="203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04" t="s">
        <v>235</v>
      </c>
      <c r="AT254" s="204" t="s">
        <v>180</v>
      </c>
      <c r="AU254" s="204" t="s">
        <v>155</v>
      </c>
      <c r="AY254" s="16" t="s">
        <v>177</v>
      </c>
      <c r="BE254" s="205">
        <f>IF(N254="základná",J254,0)</f>
        <v>0</v>
      </c>
      <c r="BF254" s="205">
        <f>IF(N254="znížená",J254,0)</f>
        <v>0</v>
      </c>
      <c r="BG254" s="205">
        <f>IF(N254="zákl. prenesená",J254,0)</f>
        <v>0</v>
      </c>
      <c r="BH254" s="205">
        <f>IF(N254="zníž. prenesená",J254,0)</f>
        <v>0</v>
      </c>
      <c r="BI254" s="205">
        <f>IF(N254="nulová",J254,0)</f>
        <v>0</v>
      </c>
      <c r="BJ254" s="16" t="s">
        <v>155</v>
      </c>
      <c r="BK254" s="206">
        <f>ROUND(I254*H254,3)</f>
        <v>0</v>
      </c>
      <c r="BL254" s="16" t="s">
        <v>235</v>
      </c>
      <c r="BM254" s="204" t="s">
        <v>1686</v>
      </c>
    </row>
    <row r="255" s="2" customFormat="1" ht="21.75" customHeight="1">
      <c r="A255" s="35"/>
      <c r="B255" s="157"/>
      <c r="C255" s="193" t="s">
        <v>843</v>
      </c>
      <c r="D255" s="193" t="s">
        <v>180</v>
      </c>
      <c r="E255" s="194" t="s">
        <v>1687</v>
      </c>
      <c r="F255" s="195" t="s">
        <v>1688</v>
      </c>
      <c r="G255" s="196" t="s">
        <v>253</v>
      </c>
      <c r="H255" s="197">
        <v>67</v>
      </c>
      <c r="I255" s="198"/>
      <c r="J255" s="197">
        <f>ROUND(I255*H255,3)</f>
        <v>0</v>
      </c>
      <c r="K255" s="199"/>
      <c r="L255" s="36"/>
      <c r="M255" s="200" t="s">
        <v>1</v>
      </c>
      <c r="N255" s="201" t="s">
        <v>40</v>
      </c>
      <c r="O255" s="79"/>
      <c r="P255" s="202">
        <f>O255*H255</f>
        <v>0</v>
      </c>
      <c r="Q255" s="202">
        <v>0.00166</v>
      </c>
      <c r="R255" s="202">
        <f>Q255*H255</f>
        <v>0.11122</v>
      </c>
      <c r="S255" s="202">
        <v>0</v>
      </c>
      <c r="T255" s="203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04" t="s">
        <v>235</v>
      </c>
      <c r="AT255" s="204" t="s">
        <v>180</v>
      </c>
      <c r="AU255" s="204" t="s">
        <v>155</v>
      </c>
      <c r="AY255" s="16" t="s">
        <v>177</v>
      </c>
      <c r="BE255" s="205">
        <f>IF(N255="základná",J255,0)</f>
        <v>0</v>
      </c>
      <c r="BF255" s="205">
        <f>IF(N255="znížená",J255,0)</f>
        <v>0</v>
      </c>
      <c r="BG255" s="205">
        <f>IF(N255="zákl. prenesená",J255,0)</f>
        <v>0</v>
      </c>
      <c r="BH255" s="205">
        <f>IF(N255="zníž. prenesená",J255,0)</f>
        <v>0</v>
      </c>
      <c r="BI255" s="205">
        <f>IF(N255="nulová",J255,0)</f>
        <v>0</v>
      </c>
      <c r="BJ255" s="16" t="s">
        <v>155</v>
      </c>
      <c r="BK255" s="206">
        <f>ROUND(I255*H255,3)</f>
        <v>0</v>
      </c>
      <c r="BL255" s="16" t="s">
        <v>235</v>
      </c>
      <c r="BM255" s="204" t="s">
        <v>1689</v>
      </c>
    </row>
    <row r="256" s="2" customFormat="1" ht="16.5" customHeight="1">
      <c r="A256" s="35"/>
      <c r="B256" s="157"/>
      <c r="C256" s="193" t="s">
        <v>847</v>
      </c>
      <c r="D256" s="193" t="s">
        <v>180</v>
      </c>
      <c r="E256" s="194" t="s">
        <v>1690</v>
      </c>
      <c r="F256" s="195" t="s">
        <v>1691</v>
      </c>
      <c r="G256" s="196" t="s">
        <v>253</v>
      </c>
      <c r="H256" s="197">
        <v>2</v>
      </c>
      <c r="I256" s="198"/>
      <c r="J256" s="197">
        <f>ROUND(I256*H256,3)</f>
        <v>0</v>
      </c>
      <c r="K256" s="199"/>
      <c r="L256" s="36"/>
      <c r="M256" s="200" t="s">
        <v>1</v>
      </c>
      <c r="N256" s="201" t="s">
        <v>40</v>
      </c>
      <c r="O256" s="79"/>
      <c r="P256" s="202">
        <f>O256*H256</f>
        <v>0</v>
      </c>
      <c r="Q256" s="202">
        <v>0.0021800000000000001</v>
      </c>
      <c r="R256" s="202">
        <f>Q256*H256</f>
        <v>0.0043600000000000002</v>
      </c>
      <c r="S256" s="202">
        <v>0</v>
      </c>
      <c r="T256" s="203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04" t="s">
        <v>235</v>
      </c>
      <c r="AT256" s="204" t="s">
        <v>180</v>
      </c>
      <c r="AU256" s="204" t="s">
        <v>155</v>
      </c>
      <c r="AY256" s="16" t="s">
        <v>177</v>
      </c>
      <c r="BE256" s="205">
        <f>IF(N256="základná",J256,0)</f>
        <v>0</v>
      </c>
      <c r="BF256" s="205">
        <f>IF(N256="znížená",J256,0)</f>
        <v>0</v>
      </c>
      <c r="BG256" s="205">
        <f>IF(N256="zákl. prenesená",J256,0)</f>
        <v>0</v>
      </c>
      <c r="BH256" s="205">
        <f>IF(N256="zníž. prenesená",J256,0)</f>
        <v>0</v>
      </c>
      <c r="BI256" s="205">
        <f>IF(N256="nulová",J256,0)</f>
        <v>0</v>
      </c>
      <c r="BJ256" s="16" t="s">
        <v>155</v>
      </c>
      <c r="BK256" s="206">
        <f>ROUND(I256*H256,3)</f>
        <v>0</v>
      </c>
      <c r="BL256" s="16" t="s">
        <v>235</v>
      </c>
      <c r="BM256" s="204" t="s">
        <v>1692</v>
      </c>
    </row>
    <row r="257" s="2" customFormat="1" ht="16.5" customHeight="1">
      <c r="A257" s="35"/>
      <c r="B257" s="157"/>
      <c r="C257" s="193" t="s">
        <v>851</v>
      </c>
      <c r="D257" s="193" t="s">
        <v>180</v>
      </c>
      <c r="E257" s="194" t="s">
        <v>1693</v>
      </c>
      <c r="F257" s="195" t="s">
        <v>1694</v>
      </c>
      <c r="G257" s="196" t="s">
        <v>253</v>
      </c>
      <c r="H257" s="197">
        <v>192</v>
      </c>
      <c r="I257" s="198"/>
      <c r="J257" s="197">
        <f>ROUND(I257*H257,3)</f>
        <v>0</v>
      </c>
      <c r="K257" s="199"/>
      <c r="L257" s="36"/>
      <c r="M257" s="200" t="s">
        <v>1</v>
      </c>
      <c r="N257" s="201" t="s">
        <v>40</v>
      </c>
      <c r="O257" s="79"/>
      <c r="P257" s="202">
        <f>O257*H257</f>
        <v>0</v>
      </c>
      <c r="Q257" s="202">
        <v>0.0021800000000000001</v>
      </c>
      <c r="R257" s="202">
        <f>Q257*H257</f>
        <v>0.41856000000000004</v>
      </c>
      <c r="S257" s="202">
        <v>0</v>
      </c>
      <c r="T257" s="203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04" t="s">
        <v>235</v>
      </c>
      <c r="AT257" s="204" t="s">
        <v>180</v>
      </c>
      <c r="AU257" s="204" t="s">
        <v>155</v>
      </c>
      <c r="AY257" s="16" t="s">
        <v>177</v>
      </c>
      <c r="BE257" s="205">
        <f>IF(N257="základná",J257,0)</f>
        <v>0</v>
      </c>
      <c r="BF257" s="205">
        <f>IF(N257="znížená",J257,0)</f>
        <v>0</v>
      </c>
      <c r="BG257" s="205">
        <f>IF(N257="zákl. prenesená",J257,0)</f>
        <v>0</v>
      </c>
      <c r="BH257" s="205">
        <f>IF(N257="zníž. prenesená",J257,0)</f>
        <v>0</v>
      </c>
      <c r="BI257" s="205">
        <f>IF(N257="nulová",J257,0)</f>
        <v>0</v>
      </c>
      <c r="BJ257" s="16" t="s">
        <v>155</v>
      </c>
      <c r="BK257" s="206">
        <f>ROUND(I257*H257,3)</f>
        <v>0</v>
      </c>
      <c r="BL257" s="16" t="s">
        <v>235</v>
      </c>
      <c r="BM257" s="204" t="s">
        <v>1695</v>
      </c>
    </row>
    <row r="258" s="2" customFormat="1" ht="21.75" customHeight="1">
      <c r="A258" s="35"/>
      <c r="B258" s="157"/>
      <c r="C258" s="193" t="s">
        <v>855</v>
      </c>
      <c r="D258" s="193" t="s">
        <v>180</v>
      </c>
      <c r="E258" s="194" t="s">
        <v>1696</v>
      </c>
      <c r="F258" s="195" t="s">
        <v>1697</v>
      </c>
      <c r="G258" s="196" t="s">
        <v>253</v>
      </c>
      <c r="H258" s="197">
        <v>41</v>
      </c>
      <c r="I258" s="198"/>
      <c r="J258" s="197">
        <f>ROUND(I258*H258,3)</f>
        <v>0</v>
      </c>
      <c r="K258" s="199"/>
      <c r="L258" s="36"/>
      <c r="M258" s="200" t="s">
        <v>1</v>
      </c>
      <c r="N258" s="201" t="s">
        <v>40</v>
      </c>
      <c r="O258" s="79"/>
      <c r="P258" s="202">
        <f>O258*H258</f>
        <v>0</v>
      </c>
      <c r="Q258" s="202">
        <v>0.0011999999999999999</v>
      </c>
      <c r="R258" s="202">
        <f>Q258*H258</f>
        <v>0.049199999999999994</v>
      </c>
      <c r="S258" s="202">
        <v>0</v>
      </c>
      <c r="T258" s="203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04" t="s">
        <v>235</v>
      </c>
      <c r="AT258" s="204" t="s">
        <v>180</v>
      </c>
      <c r="AU258" s="204" t="s">
        <v>155</v>
      </c>
      <c r="AY258" s="16" t="s">
        <v>177</v>
      </c>
      <c r="BE258" s="205">
        <f>IF(N258="základná",J258,0)</f>
        <v>0</v>
      </c>
      <c r="BF258" s="205">
        <f>IF(N258="znížená",J258,0)</f>
        <v>0</v>
      </c>
      <c r="BG258" s="205">
        <f>IF(N258="zákl. prenesená",J258,0)</f>
        <v>0</v>
      </c>
      <c r="BH258" s="205">
        <f>IF(N258="zníž. prenesená",J258,0)</f>
        <v>0</v>
      </c>
      <c r="BI258" s="205">
        <f>IF(N258="nulová",J258,0)</f>
        <v>0</v>
      </c>
      <c r="BJ258" s="16" t="s">
        <v>155</v>
      </c>
      <c r="BK258" s="206">
        <f>ROUND(I258*H258,3)</f>
        <v>0</v>
      </c>
      <c r="BL258" s="16" t="s">
        <v>235</v>
      </c>
      <c r="BM258" s="204" t="s">
        <v>1698</v>
      </c>
    </row>
    <row r="259" s="2" customFormat="1" ht="21.75" customHeight="1">
      <c r="A259" s="35"/>
      <c r="B259" s="157"/>
      <c r="C259" s="193" t="s">
        <v>861</v>
      </c>
      <c r="D259" s="193" t="s">
        <v>180</v>
      </c>
      <c r="E259" s="194" t="s">
        <v>1699</v>
      </c>
      <c r="F259" s="195" t="s">
        <v>1700</v>
      </c>
      <c r="G259" s="196" t="s">
        <v>253</v>
      </c>
      <c r="H259" s="197">
        <v>59</v>
      </c>
      <c r="I259" s="198"/>
      <c r="J259" s="197">
        <f>ROUND(I259*H259,3)</f>
        <v>0</v>
      </c>
      <c r="K259" s="199"/>
      <c r="L259" s="36"/>
      <c r="M259" s="200" t="s">
        <v>1</v>
      </c>
      <c r="N259" s="201" t="s">
        <v>40</v>
      </c>
      <c r="O259" s="79"/>
      <c r="P259" s="202">
        <f>O259*H259</f>
        <v>0</v>
      </c>
      <c r="Q259" s="202">
        <v>0.0024199999999999998</v>
      </c>
      <c r="R259" s="202">
        <f>Q259*H259</f>
        <v>0.14277999999999999</v>
      </c>
      <c r="S259" s="202">
        <v>0</v>
      </c>
      <c r="T259" s="203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04" t="s">
        <v>235</v>
      </c>
      <c r="AT259" s="204" t="s">
        <v>180</v>
      </c>
      <c r="AU259" s="204" t="s">
        <v>155</v>
      </c>
      <c r="AY259" s="16" t="s">
        <v>177</v>
      </c>
      <c r="BE259" s="205">
        <f>IF(N259="základná",J259,0)</f>
        <v>0</v>
      </c>
      <c r="BF259" s="205">
        <f>IF(N259="znížená",J259,0)</f>
        <v>0</v>
      </c>
      <c r="BG259" s="205">
        <f>IF(N259="zákl. prenesená",J259,0)</f>
        <v>0</v>
      </c>
      <c r="BH259" s="205">
        <f>IF(N259="zníž. prenesená",J259,0)</f>
        <v>0</v>
      </c>
      <c r="BI259" s="205">
        <f>IF(N259="nulová",J259,0)</f>
        <v>0</v>
      </c>
      <c r="BJ259" s="16" t="s">
        <v>155</v>
      </c>
      <c r="BK259" s="206">
        <f>ROUND(I259*H259,3)</f>
        <v>0</v>
      </c>
      <c r="BL259" s="16" t="s">
        <v>235</v>
      </c>
      <c r="BM259" s="204" t="s">
        <v>1701</v>
      </c>
    </row>
    <row r="260" s="2" customFormat="1" ht="21.75" customHeight="1">
      <c r="A260" s="35"/>
      <c r="B260" s="157"/>
      <c r="C260" s="193" t="s">
        <v>865</v>
      </c>
      <c r="D260" s="193" t="s">
        <v>180</v>
      </c>
      <c r="E260" s="194" t="s">
        <v>1702</v>
      </c>
      <c r="F260" s="195" t="s">
        <v>1703</v>
      </c>
      <c r="G260" s="196" t="s">
        <v>253</v>
      </c>
      <c r="H260" s="197">
        <v>76</v>
      </c>
      <c r="I260" s="198"/>
      <c r="J260" s="197">
        <f>ROUND(I260*H260,3)</f>
        <v>0</v>
      </c>
      <c r="K260" s="199"/>
      <c r="L260" s="36"/>
      <c r="M260" s="200" t="s">
        <v>1</v>
      </c>
      <c r="N260" s="201" t="s">
        <v>40</v>
      </c>
      <c r="O260" s="79"/>
      <c r="P260" s="202">
        <f>O260*H260</f>
        <v>0</v>
      </c>
      <c r="Q260" s="202">
        <v>0.0024199999999999998</v>
      </c>
      <c r="R260" s="202">
        <f>Q260*H260</f>
        <v>0.18392</v>
      </c>
      <c r="S260" s="202">
        <v>0</v>
      </c>
      <c r="T260" s="203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04" t="s">
        <v>235</v>
      </c>
      <c r="AT260" s="204" t="s">
        <v>180</v>
      </c>
      <c r="AU260" s="204" t="s">
        <v>155</v>
      </c>
      <c r="AY260" s="16" t="s">
        <v>177</v>
      </c>
      <c r="BE260" s="205">
        <f>IF(N260="základná",J260,0)</f>
        <v>0</v>
      </c>
      <c r="BF260" s="205">
        <f>IF(N260="znížená",J260,0)</f>
        <v>0</v>
      </c>
      <c r="BG260" s="205">
        <f>IF(N260="zákl. prenesená",J260,0)</f>
        <v>0</v>
      </c>
      <c r="BH260" s="205">
        <f>IF(N260="zníž. prenesená",J260,0)</f>
        <v>0</v>
      </c>
      <c r="BI260" s="205">
        <f>IF(N260="nulová",J260,0)</f>
        <v>0</v>
      </c>
      <c r="BJ260" s="16" t="s">
        <v>155</v>
      </c>
      <c r="BK260" s="206">
        <f>ROUND(I260*H260,3)</f>
        <v>0</v>
      </c>
      <c r="BL260" s="16" t="s">
        <v>235</v>
      </c>
      <c r="BM260" s="204" t="s">
        <v>1704</v>
      </c>
    </row>
    <row r="261" s="2" customFormat="1" ht="16.5" customHeight="1">
      <c r="A261" s="35"/>
      <c r="B261" s="157"/>
      <c r="C261" s="212" t="s">
        <v>870</v>
      </c>
      <c r="D261" s="212" t="s">
        <v>439</v>
      </c>
      <c r="E261" s="213" t="s">
        <v>1705</v>
      </c>
      <c r="F261" s="214" t="s">
        <v>1706</v>
      </c>
      <c r="G261" s="215" t="s">
        <v>1425</v>
      </c>
      <c r="H261" s="216">
        <v>2</v>
      </c>
      <c r="I261" s="217"/>
      <c r="J261" s="216">
        <f>ROUND(I261*H261,3)</f>
        <v>0</v>
      </c>
      <c r="K261" s="218"/>
      <c r="L261" s="219"/>
      <c r="M261" s="220" t="s">
        <v>1</v>
      </c>
      <c r="N261" s="221" t="s">
        <v>40</v>
      </c>
      <c r="O261" s="79"/>
      <c r="P261" s="202">
        <f>O261*H261</f>
        <v>0</v>
      </c>
      <c r="Q261" s="202">
        <v>0.0052300000000000003</v>
      </c>
      <c r="R261" s="202">
        <f>Q261*H261</f>
        <v>0.010460000000000001</v>
      </c>
      <c r="S261" s="202">
        <v>0</v>
      </c>
      <c r="T261" s="203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04" t="s">
        <v>301</v>
      </c>
      <c r="AT261" s="204" t="s">
        <v>439</v>
      </c>
      <c r="AU261" s="204" t="s">
        <v>155</v>
      </c>
      <c r="AY261" s="16" t="s">
        <v>177</v>
      </c>
      <c r="BE261" s="205">
        <f>IF(N261="základná",J261,0)</f>
        <v>0</v>
      </c>
      <c r="BF261" s="205">
        <f>IF(N261="znížená",J261,0)</f>
        <v>0</v>
      </c>
      <c r="BG261" s="205">
        <f>IF(N261="zákl. prenesená",J261,0)</f>
        <v>0</v>
      </c>
      <c r="BH261" s="205">
        <f>IF(N261="zníž. prenesená",J261,0)</f>
        <v>0</v>
      </c>
      <c r="BI261" s="205">
        <f>IF(N261="nulová",J261,0)</f>
        <v>0</v>
      </c>
      <c r="BJ261" s="16" t="s">
        <v>155</v>
      </c>
      <c r="BK261" s="206">
        <f>ROUND(I261*H261,3)</f>
        <v>0</v>
      </c>
      <c r="BL261" s="16" t="s">
        <v>235</v>
      </c>
      <c r="BM261" s="204" t="s">
        <v>1707</v>
      </c>
    </row>
    <row r="262" s="2" customFormat="1" ht="21.75" customHeight="1">
      <c r="A262" s="35"/>
      <c r="B262" s="157"/>
      <c r="C262" s="193" t="s">
        <v>874</v>
      </c>
      <c r="D262" s="193" t="s">
        <v>180</v>
      </c>
      <c r="E262" s="194" t="s">
        <v>1708</v>
      </c>
      <c r="F262" s="195" t="s">
        <v>1709</v>
      </c>
      <c r="G262" s="196" t="s">
        <v>253</v>
      </c>
      <c r="H262" s="197">
        <v>353</v>
      </c>
      <c r="I262" s="198"/>
      <c r="J262" s="197">
        <f>ROUND(I262*H262,3)</f>
        <v>0</v>
      </c>
      <c r="K262" s="199"/>
      <c r="L262" s="36"/>
      <c r="M262" s="200" t="s">
        <v>1</v>
      </c>
      <c r="N262" s="201" t="s">
        <v>40</v>
      </c>
      <c r="O262" s="79"/>
      <c r="P262" s="202">
        <f>O262*H262</f>
        <v>0</v>
      </c>
      <c r="Q262" s="202">
        <v>0</v>
      </c>
      <c r="R262" s="202">
        <f>Q262*H262</f>
        <v>0</v>
      </c>
      <c r="S262" s="202">
        <v>0.002</v>
      </c>
      <c r="T262" s="203">
        <f>S262*H262</f>
        <v>0.70599999999999996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04" t="s">
        <v>235</v>
      </c>
      <c r="AT262" s="204" t="s">
        <v>180</v>
      </c>
      <c r="AU262" s="204" t="s">
        <v>155</v>
      </c>
      <c r="AY262" s="16" t="s">
        <v>177</v>
      </c>
      <c r="BE262" s="205">
        <f>IF(N262="základná",J262,0)</f>
        <v>0</v>
      </c>
      <c r="BF262" s="205">
        <f>IF(N262="znížená",J262,0)</f>
        <v>0</v>
      </c>
      <c r="BG262" s="205">
        <f>IF(N262="zákl. prenesená",J262,0)</f>
        <v>0</v>
      </c>
      <c r="BH262" s="205">
        <f>IF(N262="zníž. prenesená",J262,0)</f>
        <v>0</v>
      </c>
      <c r="BI262" s="205">
        <f>IF(N262="nulová",J262,0)</f>
        <v>0</v>
      </c>
      <c r="BJ262" s="16" t="s">
        <v>155</v>
      </c>
      <c r="BK262" s="206">
        <f>ROUND(I262*H262,3)</f>
        <v>0</v>
      </c>
      <c r="BL262" s="16" t="s">
        <v>235</v>
      </c>
      <c r="BM262" s="204" t="s">
        <v>1710</v>
      </c>
    </row>
    <row r="263" s="2" customFormat="1" ht="21.75" customHeight="1">
      <c r="A263" s="35"/>
      <c r="B263" s="157"/>
      <c r="C263" s="193" t="s">
        <v>878</v>
      </c>
      <c r="D263" s="193" t="s">
        <v>180</v>
      </c>
      <c r="E263" s="194" t="s">
        <v>1711</v>
      </c>
      <c r="F263" s="195" t="s">
        <v>1712</v>
      </c>
      <c r="G263" s="196" t="s">
        <v>253</v>
      </c>
      <c r="H263" s="197">
        <v>51</v>
      </c>
      <c r="I263" s="198"/>
      <c r="J263" s="197">
        <f>ROUND(I263*H263,3)</f>
        <v>0</v>
      </c>
      <c r="K263" s="199"/>
      <c r="L263" s="36"/>
      <c r="M263" s="200" t="s">
        <v>1</v>
      </c>
      <c r="N263" s="201" t="s">
        <v>40</v>
      </c>
      <c r="O263" s="79"/>
      <c r="P263" s="202">
        <f>O263*H263</f>
        <v>0</v>
      </c>
      <c r="Q263" s="202">
        <v>0</v>
      </c>
      <c r="R263" s="202">
        <f>Q263*H263</f>
        <v>0</v>
      </c>
      <c r="S263" s="202">
        <v>0.0040000000000000001</v>
      </c>
      <c r="T263" s="203">
        <f>S263*H263</f>
        <v>0.20400000000000002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04" t="s">
        <v>235</v>
      </c>
      <c r="AT263" s="204" t="s">
        <v>180</v>
      </c>
      <c r="AU263" s="204" t="s">
        <v>155</v>
      </c>
      <c r="AY263" s="16" t="s">
        <v>177</v>
      </c>
      <c r="BE263" s="205">
        <f>IF(N263="základná",J263,0)</f>
        <v>0</v>
      </c>
      <c r="BF263" s="205">
        <f>IF(N263="znížená",J263,0)</f>
        <v>0</v>
      </c>
      <c r="BG263" s="205">
        <f>IF(N263="zákl. prenesená",J263,0)</f>
        <v>0</v>
      </c>
      <c r="BH263" s="205">
        <f>IF(N263="zníž. prenesená",J263,0)</f>
        <v>0</v>
      </c>
      <c r="BI263" s="205">
        <f>IF(N263="nulová",J263,0)</f>
        <v>0</v>
      </c>
      <c r="BJ263" s="16" t="s">
        <v>155</v>
      </c>
      <c r="BK263" s="206">
        <f>ROUND(I263*H263,3)</f>
        <v>0</v>
      </c>
      <c r="BL263" s="16" t="s">
        <v>235</v>
      </c>
      <c r="BM263" s="204" t="s">
        <v>1713</v>
      </c>
    </row>
    <row r="264" s="2" customFormat="1" ht="21.75" customHeight="1">
      <c r="A264" s="35"/>
      <c r="B264" s="157"/>
      <c r="C264" s="193" t="s">
        <v>882</v>
      </c>
      <c r="D264" s="193" t="s">
        <v>180</v>
      </c>
      <c r="E264" s="194" t="s">
        <v>1714</v>
      </c>
      <c r="F264" s="195" t="s">
        <v>1715</v>
      </c>
      <c r="G264" s="196" t="s">
        <v>253</v>
      </c>
      <c r="H264" s="197">
        <v>30</v>
      </c>
      <c r="I264" s="198"/>
      <c r="J264" s="197">
        <f>ROUND(I264*H264,3)</f>
        <v>0</v>
      </c>
      <c r="K264" s="199"/>
      <c r="L264" s="36"/>
      <c r="M264" s="200" t="s">
        <v>1</v>
      </c>
      <c r="N264" s="201" t="s">
        <v>40</v>
      </c>
      <c r="O264" s="79"/>
      <c r="P264" s="202">
        <f>O264*H264</f>
        <v>0</v>
      </c>
      <c r="Q264" s="202">
        <v>0</v>
      </c>
      <c r="R264" s="202">
        <f>Q264*H264</f>
        <v>0</v>
      </c>
      <c r="S264" s="202">
        <v>0.0060000000000000001</v>
      </c>
      <c r="T264" s="203">
        <f>S264*H264</f>
        <v>0.17999999999999999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04" t="s">
        <v>235</v>
      </c>
      <c r="AT264" s="204" t="s">
        <v>180</v>
      </c>
      <c r="AU264" s="204" t="s">
        <v>155</v>
      </c>
      <c r="AY264" s="16" t="s">
        <v>177</v>
      </c>
      <c r="BE264" s="205">
        <f>IF(N264="základná",J264,0)</f>
        <v>0</v>
      </c>
      <c r="BF264" s="205">
        <f>IF(N264="znížená",J264,0)</f>
        <v>0</v>
      </c>
      <c r="BG264" s="205">
        <f>IF(N264="zákl. prenesená",J264,0)</f>
        <v>0</v>
      </c>
      <c r="BH264" s="205">
        <f>IF(N264="zníž. prenesená",J264,0)</f>
        <v>0</v>
      </c>
      <c r="BI264" s="205">
        <f>IF(N264="nulová",J264,0)</f>
        <v>0</v>
      </c>
      <c r="BJ264" s="16" t="s">
        <v>155</v>
      </c>
      <c r="BK264" s="206">
        <f>ROUND(I264*H264,3)</f>
        <v>0</v>
      </c>
      <c r="BL264" s="16" t="s">
        <v>235</v>
      </c>
      <c r="BM264" s="204" t="s">
        <v>1716</v>
      </c>
    </row>
    <row r="265" s="2" customFormat="1" ht="21.75" customHeight="1">
      <c r="A265" s="35"/>
      <c r="B265" s="157"/>
      <c r="C265" s="193" t="s">
        <v>886</v>
      </c>
      <c r="D265" s="193" t="s">
        <v>180</v>
      </c>
      <c r="E265" s="194" t="s">
        <v>1717</v>
      </c>
      <c r="F265" s="195" t="s">
        <v>1718</v>
      </c>
      <c r="G265" s="196" t="s">
        <v>253</v>
      </c>
      <c r="H265" s="197">
        <v>135</v>
      </c>
      <c r="I265" s="198"/>
      <c r="J265" s="197">
        <f>ROUND(I265*H265,3)</f>
        <v>0</v>
      </c>
      <c r="K265" s="199"/>
      <c r="L265" s="36"/>
      <c r="M265" s="200" t="s">
        <v>1</v>
      </c>
      <c r="N265" s="201" t="s">
        <v>40</v>
      </c>
      <c r="O265" s="79"/>
      <c r="P265" s="202">
        <f>O265*H265</f>
        <v>0</v>
      </c>
      <c r="Q265" s="202">
        <v>0</v>
      </c>
      <c r="R265" s="202">
        <f>Q265*H265</f>
        <v>0</v>
      </c>
      <c r="S265" s="202">
        <v>0.010999999999999999</v>
      </c>
      <c r="T265" s="203">
        <f>S265*H265</f>
        <v>1.4849999999999999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04" t="s">
        <v>235</v>
      </c>
      <c r="AT265" s="204" t="s">
        <v>180</v>
      </c>
      <c r="AU265" s="204" t="s">
        <v>155</v>
      </c>
      <c r="AY265" s="16" t="s">
        <v>177</v>
      </c>
      <c r="BE265" s="205">
        <f>IF(N265="základná",J265,0)</f>
        <v>0</v>
      </c>
      <c r="BF265" s="205">
        <f>IF(N265="znížená",J265,0)</f>
        <v>0</v>
      </c>
      <c r="BG265" s="205">
        <f>IF(N265="zákl. prenesená",J265,0)</f>
        <v>0</v>
      </c>
      <c r="BH265" s="205">
        <f>IF(N265="zníž. prenesená",J265,0)</f>
        <v>0</v>
      </c>
      <c r="BI265" s="205">
        <f>IF(N265="nulová",J265,0)</f>
        <v>0</v>
      </c>
      <c r="BJ265" s="16" t="s">
        <v>155</v>
      </c>
      <c r="BK265" s="206">
        <f>ROUND(I265*H265,3)</f>
        <v>0</v>
      </c>
      <c r="BL265" s="16" t="s">
        <v>235</v>
      </c>
      <c r="BM265" s="204" t="s">
        <v>1719</v>
      </c>
    </row>
    <row r="266" s="2" customFormat="1" ht="16.5" customHeight="1">
      <c r="A266" s="35"/>
      <c r="B266" s="157"/>
      <c r="C266" s="193" t="s">
        <v>890</v>
      </c>
      <c r="D266" s="193" t="s">
        <v>180</v>
      </c>
      <c r="E266" s="194" t="s">
        <v>1720</v>
      </c>
      <c r="F266" s="195" t="s">
        <v>1721</v>
      </c>
      <c r="G266" s="196" t="s">
        <v>253</v>
      </c>
      <c r="H266" s="197">
        <v>245</v>
      </c>
      <c r="I266" s="198"/>
      <c r="J266" s="197">
        <f>ROUND(I266*H266,3)</f>
        <v>0</v>
      </c>
      <c r="K266" s="199"/>
      <c r="L266" s="36"/>
      <c r="M266" s="200" t="s">
        <v>1</v>
      </c>
      <c r="N266" s="201" t="s">
        <v>40</v>
      </c>
      <c r="O266" s="79"/>
      <c r="P266" s="202">
        <f>O266*H266</f>
        <v>0</v>
      </c>
      <c r="Q266" s="202">
        <v>0.0011199999999999999</v>
      </c>
      <c r="R266" s="202">
        <f>Q266*H266</f>
        <v>0.27439999999999998</v>
      </c>
      <c r="S266" s="202">
        <v>0</v>
      </c>
      <c r="T266" s="203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04" t="s">
        <v>235</v>
      </c>
      <c r="AT266" s="204" t="s">
        <v>180</v>
      </c>
      <c r="AU266" s="204" t="s">
        <v>155</v>
      </c>
      <c r="AY266" s="16" t="s">
        <v>177</v>
      </c>
      <c r="BE266" s="205">
        <f>IF(N266="základná",J266,0)</f>
        <v>0</v>
      </c>
      <c r="BF266" s="205">
        <f>IF(N266="znížená",J266,0)</f>
        <v>0</v>
      </c>
      <c r="BG266" s="205">
        <f>IF(N266="zákl. prenesená",J266,0)</f>
        <v>0</v>
      </c>
      <c r="BH266" s="205">
        <f>IF(N266="zníž. prenesená",J266,0)</f>
        <v>0</v>
      </c>
      <c r="BI266" s="205">
        <f>IF(N266="nulová",J266,0)</f>
        <v>0</v>
      </c>
      <c r="BJ266" s="16" t="s">
        <v>155</v>
      </c>
      <c r="BK266" s="206">
        <f>ROUND(I266*H266,3)</f>
        <v>0</v>
      </c>
      <c r="BL266" s="16" t="s">
        <v>235</v>
      </c>
      <c r="BM266" s="204" t="s">
        <v>1722</v>
      </c>
    </row>
    <row r="267" s="2" customFormat="1" ht="16.5" customHeight="1">
      <c r="A267" s="35"/>
      <c r="B267" s="157"/>
      <c r="C267" s="193" t="s">
        <v>898</v>
      </c>
      <c r="D267" s="193" t="s">
        <v>180</v>
      </c>
      <c r="E267" s="194" t="s">
        <v>1723</v>
      </c>
      <c r="F267" s="195" t="s">
        <v>1724</v>
      </c>
      <c r="G267" s="196" t="s">
        <v>253</v>
      </c>
      <c r="H267" s="197">
        <v>147</v>
      </c>
      <c r="I267" s="198"/>
      <c r="J267" s="197">
        <f>ROUND(I267*H267,3)</f>
        <v>0</v>
      </c>
      <c r="K267" s="199"/>
      <c r="L267" s="36"/>
      <c r="M267" s="200" t="s">
        <v>1</v>
      </c>
      <c r="N267" s="201" t="s">
        <v>40</v>
      </c>
      <c r="O267" s="79"/>
      <c r="P267" s="202">
        <f>O267*H267</f>
        <v>0</v>
      </c>
      <c r="Q267" s="202">
        <v>0.0014300000000000001</v>
      </c>
      <c r="R267" s="202">
        <f>Q267*H267</f>
        <v>0.21021000000000001</v>
      </c>
      <c r="S267" s="202">
        <v>0</v>
      </c>
      <c r="T267" s="203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04" t="s">
        <v>235</v>
      </c>
      <c r="AT267" s="204" t="s">
        <v>180</v>
      </c>
      <c r="AU267" s="204" t="s">
        <v>155</v>
      </c>
      <c r="AY267" s="16" t="s">
        <v>177</v>
      </c>
      <c r="BE267" s="205">
        <f>IF(N267="základná",J267,0)</f>
        <v>0</v>
      </c>
      <c r="BF267" s="205">
        <f>IF(N267="znížená",J267,0)</f>
        <v>0</v>
      </c>
      <c r="BG267" s="205">
        <f>IF(N267="zákl. prenesená",J267,0)</f>
        <v>0</v>
      </c>
      <c r="BH267" s="205">
        <f>IF(N267="zníž. prenesená",J267,0)</f>
        <v>0</v>
      </c>
      <c r="BI267" s="205">
        <f>IF(N267="nulová",J267,0)</f>
        <v>0</v>
      </c>
      <c r="BJ267" s="16" t="s">
        <v>155</v>
      </c>
      <c r="BK267" s="206">
        <f>ROUND(I267*H267,3)</f>
        <v>0</v>
      </c>
      <c r="BL267" s="16" t="s">
        <v>235</v>
      </c>
      <c r="BM267" s="204" t="s">
        <v>1725</v>
      </c>
    </row>
    <row r="268" s="2" customFormat="1" ht="16.5" customHeight="1">
      <c r="A268" s="35"/>
      <c r="B268" s="157"/>
      <c r="C268" s="193" t="s">
        <v>900</v>
      </c>
      <c r="D268" s="193" t="s">
        <v>180</v>
      </c>
      <c r="E268" s="194" t="s">
        <v>1726</v>
      </c>
      <c r="F268" s="195" t="s">
        <v>1727</v>
      </c>
      <c r="G268" s="196" t="s">
        <v>253</v>
      </c>
      <c r="H268" s="197">
        <v>22</v>
      </c>
      <c r="I268" s="198"/>
      <c r="J268" s="197">
        <f>ROUND(I268*H268,3)</f>
        <v>0</v>
      </c>
      <c r="K268" s="199"/>
      <c r="L268" s="36"/>
      <c r="M268" s="200" t="s">
        <v>1</v>
      </c>
      <c r="N268" s="201" t="s">
        <v>40</v>
      </c>
      <c r="O268" s="79"/>
      <c r="P268" s="202">
        <f>O268*H268</f>
        <v>0</v>
      </c>
      <c r="Q268" s="202">
        <v>0.0019400000000000001</v>
      </c>
      <c r="R268" s="202">
        <f>Q268*H268</f>
        <v>0.042680000000000003</v>
      </c>
      <c r="S268" s="202">
        <v>0</v>
      </c>
      <c r="T268" s="203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04" t="s">
        <v>235</v>
      </c>
      <c r="AT268" s="204" t="s">
        <v>180</v>
      </c>
      <c r="AU268" s="204" t="s">
        <v>155</v>
      </c>
      <c r="AY268" s="16" t="s">
        <v>177</v>
      </c>
      <c r="BE268" s="205">
        <f>IF(N268="základná",J268,0)</f>
        <v>0</v>
      </c>
      <c r="BF268" s="205">
        <f>IF(N268="znížená",J268,0)</f>
        <v>0</v>
      </c>
      <c r="BG268" s="205">
        <f>IF(N268="zákl. prenesená",J268,0)</f>
        <v>0</v>
      </c>
      <c r="BH268" s="205">
        <f>IF(N268="zníž. prenesená",J268,0)</f>
        <v>0</v>
      </c>
      <c r="BI268" s="205">
        <f>IF(N268="nulová",J268,0)</f>
        <v>0</v>
      </c>
      <c r="BJ268" s="16" t="s">
        <v>155</v>
      </c>
      <c r="BK268" s="206">
        <f>ROUND(I268*H268,3)</f>
        <v>0</v>
      </c>
      <c r="BL268" s="16" t="s">
        <v>235</v>
      </c>
      <c r="BM268" s="204" t="s">
        <v>1728</v>
      </c>
    </row>
    <row r="269" s="2" customFormat="1" ht="16.5" customHeight="1">
      <c r="A269" s="35"/>
      <c r="B269" s="157"/>
      <c r="C269" s="193" t="s">
        <v>904</v>
      </c>
      <c r="D269" s="193" t="s">
        <v>180</v>
      </c>
      <c r="E269" s="194" t="s">
        <v>1729</v>
      </c>
      <c r="F269" s="195" t="s">
        <v>1730</v>
      </c>
      <c r="G269" s="196" t="s">
        <v>253</v>
      </c>
      <c r="H269" s="197">
        <v>5</v>
      </c>
      <c r="I269" s="198"/>
      <c r="J269" s="197">
        <f>ROUND(I269*H269,3)</f>
        <v>0</v>
      </c>
      <c r="K269" s="199"/>
      <c r="L269" s="36"/>
      <c r="M269" s="200" t="s">
        <v>1</v>
      </c>
      <c r="N269" s="201" t="s">
        <v>40</v>
      </c>
      <c r="O269" s="79"/>
      <c r="P269" s="202">
        <f>O269*H269</f>
        <v>0</v>
      </c>
      <c r="Q269" s="202">
        <v>0.0026199999999999999</v>
      </c>
      <c r="R269" s="202">
        <f>Q269*H269</f>
        <v>0.013100000000000001</v>
      </c>
      <c r="S269" s="202">
        <v>0</v>
      </c>
      <c r="T269" s="203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04" t="s">
        <v>235</v>
      </c>
      <c r="AT269" s="204" t="s">
        <v>180</v>
      </c>
      <c r="AU269" s="204" t="s">
        <v>155</v>
      </c>
      <c r="AY269" s="16" t="s">
        <v>177</v>
      </c>
      <c r="BE269" s="205">
        <f>IF(N269="základná",J269,0)</f>
        <v>0</v>
      </c>
      <c r="BF269" s="205">
        <f>IF(N269="znížená",J269,0)</f>
        <v>0</v>
      </c>
      <c r="BG269" s="205">
        <f>IF(N269="zákl. prenesená",J269,0)</f>
        <v>0</v>
      </c>
      <c r="BH269" s="205">
        <f>IF(N269="zníž. prenesená",J269,0)</f>
        <v>0</v>
      </c>
      <c r="BI269" s="205">
        <f>IF(N269="nulová",J269,0)</f>
        <v>0</v>
      </c>
      <c r="BJ269" s="16" t="s">
        <v>155</v>
      </c>
      <c r="BK269" s="206">
        <f>ROUND(I269*H269,3)</f>
        <v>0</v>
      </c>
      <c r="BL269" s="16" t="s">
        <v>235</v>
      </c>
      <c r="BM269" s="204" t="s">
        <v>1731</v>
      </c>
    </row>
    <row r="270" s="2" customFormat="1" ht="24.15" customHeight="1">
      <c r="A270" s="35"/>
      <c r="B270" s="157"/>
      <c r="C270" s="193" t="s">
        <v>908</v>
      </c>
      <c r="D270" s="193" t="s">
        <v>180</v>
      </c>
      <c r="E270" s="194" t="s">
        <v>1732</v>
      </c>
      <c r="F270" s="195" t="s">
        <v>1733</v>
      </c>
      <c r="G270" s="196" t="s">
        <v>1425</v>
      </c>
      <c r="H270" s="197">
        <v>183</v>
      </c>
      <c r="I270" s="198"/>
      <c r="J270" s="197">
        <f>ROUND(I270*H270,3)</f>
        <v>0</v>
      </c>
      <c r="K270" s="199"/>
      <c r="L270" s="36"/>
      <c r="M270" s="200" t="s">
        <v>1</v>
      </c>
      <c r="N270" s="201" t="s">
        <v>40</v>
      </c>
      <c r="O270" s="79"/>
      <c r="P270" s="202">
        <f>O270*H270</f>
        <v>0</v>
      </c>
      <c r="Q270" s="202">
        <v>0</v>
      </c>
      <c r="R270" s="202">
        <f>Q270*H270</f>
        <v>0</v>
      </c>
      <c r="S270" s="202">
        <v>0</v>
      </c>
      <c r="T270" s="203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04" t="s">
        <v>235</v>
      </c>
      <c r="AT270" s="204" t="s">
        <v>180</v>
      </c>
      <c r="AU270" s="204" t="s">
        <v>155</v>
      </c>
      <c r="AY270" s="16" t="s">
        <v>177</v>
      </c>
      <c r="BE270" s="205">
        <f>IF(N270="základná",J270,0)</f>
        <v>0</v>
      </c>
      <c r="BF270" s="205">
        <f>IF(N270="znížená",J270,0)</f>
        <v>0</v>
      </c>
      <c r="BG270" s="205">
        <f>IF(N270="zákl. prenesená",J270,0)</f>
        <v>0</v>
      </c>
      <c r="BH270" s="205">
        <f>IF(N270="zníž. prenesená",J270,0)</f>
        <v>0</v>
      </c>
      <c r="BI270" s="205">
        <f>IF(N270="nulová",J270,0)</f>
        <v>0</v>
      </c>
      <c r="BJ270" s="16" t="s">
        <v>155</v>
      </c>
      <c r="BK270" s="206">
        <f>ROUND(I270*H270,3)</f>
        <v>0</v>
      </c>
      <c r="BL270" s="16" t="s">
        <v>235</v>
      </c>
      <c r="BM270" s="204" t="s">
        <v>1734</v>
      </c>
    </row>
    <row r="271" s="2" customFormat="1" ht="24.15" customHeight="1">
      <c r="A271" s="35"/>
      <c r="B271" s="157"/>
      <c r="C271" s="193" t="s">
        <v>912</v>
      </c>
      <c r="D271" s="193" t="s">
        <v>180</v>
      </c>
      <c r="E271" s="194" t="s">
        <v>1735</v>
      </c>
      <c r="F271" s="195" t="s">
        <v>1736</v>
      </c>
      <c r="G271" s="196" t="s">
        <v>1425</v>
      </c>
      <c r="H271" s="197">
        <v>6</v>
      </c>
      <c r="I271" s="198"/>
      <c r="J271" s="197">
        <f>ROUND(I271*H271,3)</f>
        <v>0</v>
      </c>
      <c r="K271" s="199"/>
      <c r="L271" s="36"/>
      <c r="M271" s="200" t="s">
        <v>1</v>
      </c>
      <c r="N271" s="201" t="s">
        <v>40</v>
      </c>
      <c r="O271" s="79"/>
      <c r="P271" s="202">
        <f>O271*H271</f>
        <v>0</v>
      </c>
      <c r="Q271" s="202">
        <v>0</v>
      </c>
      <c r="R271" s="202">
        <f>Q271*H271</f>
        <v>0</v>
      </c>
      <c r="S271" s="202">
        <v>0</v>
      </c>
      <c r="T271" s="203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04" t="s">
        <v>235</v>
      </c>
      <c r="AT271" s="204" t="s">
        <v>180</v>
      </c>
      <c r="AU271" s="204" t="s">
        <v>155</v>
      </c>
      <c r="AY271" s="16" t="s">
        <v>177</v>
      </c>
      <c r="BE271" s="205">
        <f>IF(N271="základná",J271,0)</f>
        <v>0</v>
      </c>
      <c r="BF271" s="205">
        <f>IF(N271="znížená",J271,0)</f>
        <v>0</v>
      </c>
      <c r="BG271" s="205">
        <f>IF(N271="zákl. prenesená",J271,0)</f>
        <v>0</v>
      </c>
      <c r="BH271" s="205">
        <f>IF(N271="zníž. prenesená",J271,0)</f>
        <v>0</v>
      </c>
      <c r="BI271" s="205">
        <f>IF(N271="nulová",J271,0)</f>
        <v>0</v>
      </c>
      <c r="BJ271" s="16" t="s">
        <v>155</v>
      </c>
      <c r="BK271" s="206">
        <f>ROUND(I271*H271,3)</f>
        <v>0</v>
      </c>
      <c r="BL271" s="16" t="s">
        <v>235</v>
      </c>
      <c r="BM271" s="204" t="s">
        <v>1737</v>
      </c>
    </row>
    <row r="272" s="2" customFormat="1" ht="16.5" customHeight="1">
      <c r="A272" s="35"/>
      <c r="B272" s="157"/>
      <c r="C272" s="193" t="s">
        <v>917</v>
      </c>
      <c r="D272" s="193" t="s">
        <v>180</v>
      </c>
      <c r="E272" s="194" t="s">
        <v>1738</v>
      </c>
      <c r="F272" s="195" t="s">
        <v>1739</v>
      </c>
      <c r="G272" s="196" t="s">
        <v>1425</v>
      </c>
      <c r="H272" s="197">
        <v>183</v>
      </c>
      <c r="I272" s="198"/>
      <c r="J272" s="197">
        <f>ROUND(I272*H272,3)</f>
        <v>0</v>
      </c>
      <c r="K272" s="199"/>
      <c r="L272" s="36"/>
      <c r="M272" s="200" t="s">
        <v>1</v>
      </c>
      <c r="N272" s="201" t="s">
        <v>40</v>
      </c>
      <c r="O272" s="79"/>
      <c r="P272" s="202">
        <f>O272*H272</f>
        <v>0</v>
      </c>
      <c r="Q272" s="202">
        <v>0.00072999999999999996</v>
      </c>
      <c r="R272" s="202">
        <f>Q272*H272</f>
        <v>0.13358999999999999</v>
      </c>
      <c r="S272" s="202">
        <v>0</v>
      </c>
      <c r="T272" s="203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04" t="s">
        <v>235</v>
      </c>
      <c r="AT272" s="204" t="s">
        <v>180</v>
      </c>
      <c r="AU272" s="204" t="s">
        <v>155</v>
      </c>
      <c r="AY272" s="16" t="s">
        <v>177</v>
      </c>
      <c r="BE272" s="205">
        <f>IF(N272="základná",J272,0)</f>
        <v>0</v>
      </c>
      <c r="BF272" s="205">
        <f>IF(N272="znížená",J272,0)</f>
        <v>0</v>
      </c>
      <c r="BG272" s="205">
        <f>IF(N272="zákl. prenesená",J272,0)</f>
        <v>0</v>
      </c>
      <c r="BH272" s="205">
        <f>IF(N272="zníž. prenesená",J272,0)</f>
        <v>0</v>
      </c>
      <c r="BI272" s="205">
        <f>IF(N272="nulová",J272,0)</f>
        <v>0</v>
      </c>
      <c r="BJ272" s="16" t="s">
        <v>155</v>
      </c>
      <c r="BK272" s="206">
        <f>ROUND(I272*H272,3)</f>
        <v>0</v>
      </c>
      <c r="BL272" s="16" t="s">
        <v>235</v>
      </c>
      <c r="BM272" s="204" t="s">
        <v>1740</v>
      </c>
    </row>
    <row r="273" s="2" customFormat="1" ht="21.75" customHeight="1">
      <c r="A273" s="35"/>
      <c r="B273" s="157"/>
      <c r="C273" s="193" t="s">
        <v>921</v>
      </c>
      <c r="D273" s="193" t="s">
        <v>180</v>
      </c>
      <c r="E273" s="194" t="s">
        <v>1741</v>
      </c>
      <c r="F273" s="195" t="s">
        <v>1742</v>
      </c>
      <c r="G273" s="196" t="s">
        <v>1425</v>
      </c>
      <c r="H273" s="197">
        <v>2</v>
      </c>
      <c r="I273" s="198"/>
      <c r="J273" s="197">
        <f>ROUND(I273*H273,3)</f>
        <v>0</v>
      </c>
      <c r="K273" s="199"/>
      <c r="L273" s="36"/>
      <c r="M273" s="200" t="s">
        <v>1</v>
      </c>
      <c r="N273" s="201" t="s">
        <v>40</v>
      </c>
      <c r="O273" s="79"/>
      <c r="P273" s="202">
        <f>O273*H273</f>
        <v>0</v>
      </c>
      <c r="Q273" s="202">
        <v>6.9999999999999994E-05</v>
      </c>
      <c r="R273" s="202">
        <f>Q273*H273</f>
        <v>0.00013999999999999999</v>
      </c>
      <c r="S273" s="202">
        <v>0</v>
      </c>
      <c r="T273" s="203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04" t="s">
        <v>235</v>
      </c>
      <c r="AT273" s="204" t="s">
        <v>180</v>
      </c>
      <c r="AU273" s="204" t="s">
        <v>155</v>
      </c>
      <c r="AY273" s="16" t="s">
        <v>177</v>
      </c>
      <c r="BE273" s="205">
        <f>IF(N273="základná",J273,0)</f>
        <v>0</v>
      </c>
      <c r="BF273" s="205">
        <f>IF(N273="znížená",J273,0)</f>
        <v>0</v>
      </c>
      <c r="BG273" s="205">
        <f>IF(N273="zákl. prenesená",J273,0)</f>
        <v>0</v>
      </c>
      <c r="BH273" s="205">
        <f>IF(N273="zníž. prenesená",J273,0)</f>
        <v>0</v>
      </c>
      <c r="BI273" s="205">
        <f>IF(N273="nulová",J273,0)</f>
        <v>0</v>
      </c>
      <c r="BJ273" s="16" t="s">
        <v>155</v>
      </c>
      <c r="BK273" s="206">
        <f>ROUND(I273*H273,3)</f>
        <v>0</v>
      </c>
      <c r="BL273" s="16" t="s">
        <v>235</v>
      </c>
      <c r="BM273" s="204" t="s">
        <v>1743</v>
      </c>
    </row>
    <row r="274" s="2" customFormat="1" ht="16.5" customHeight="1">
      <c r="A274" s="35"/>
      <c r="B274" s="157"/>
      <c r="C274" s="212" t="s">
        <v>925</v>
      </c>
      <c r="D274" s="212" t="s">
        <v>439</v>
      </c>
      <c r="E274" s="213" t="s">
        <v>1744</v>
      </c>
      <c r="F274" s="214" t="s">
        <v>1745</v>
      </c>
      <c r="G274" s="215" t="s">
        <v>1425</v>
      </c>
      <c r="H274" s="216">
        <v>2</v>
      </c>
      <c r="I274" s="217"/>
      <c r="J274" s="216">
        <f>ROUND(I274*H274,3)</f>
        <v>0</v>
      </c>
      <c r="K274" s="218"/>
      <c r="L274" s="219"/>
      <c r="M274" s="220" t="s">
        <v>1</v>
      </c>
      <c r="N274" s="221" t="s">
        <v>40</v>
      </c>
      <c r="O274" s="79"/>
      <c r="P274" s="202">
        <f>O274*H274</f>
        <v>0</v>
      </c>
      <c r="Q274" s="202">
        <v>0</v>
      </c>
      <c r="R274" s="202">
        <f>Q274*H274</f>
        <v>0</v>
      </c>
      <c r="S274" s="202">
        <v>0</v>
      </c>
      <c r="T274" s="203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04" t="s">
        <v>301</v>
      </c>
      <c r="AT274" s="204" t="s">
        <v>439</v>
      </c>
      <c r="AU274" s="204" t="s">
        <v>155</v>
      </c>
      <c r="AY274" s="16" t="s">
        <v>177</v>
      </c>
      <c r="BE274" s="205">
        <f>IF(N274="základná",J274,0)</f>
        <v>0</v>
      </c>
      <c r="BF274" s="205">
        <f>IF(N274="znížená",J274,0)</f>
        <v>0</v>
      </c>
      <c r="BG274" s="205">
        <f>IF(N274="zákl. prenesená",J274,0)</f>
        <v>0</v>
      </c>
      <c r="BH274" s="205">
        <f>IF(N274="zníž. prenesená",J274,0)</f>
        <v>0</v>
      </c>
      <c r="BI274" s="205">
        <f>IF(N274="nulová",J274,0)</f>
        <v>0</v>
      </c>
      <c r="BJ274" s="16" t="s">
        <v>155</v>
      </c>
      <c r="BK274" s="206">
        <f>ROUND(I274*H274,3)</f>
        <v>0</v>
      </c>
      <c r="BL274" s="16" t="s">
        <v>235</v>
      </c>
      <c r="BM274" s="204" t="s">
        <v>1746</v>
      </c>
    </row>
    <row r="275" s="2" customFormat="1" ht="16.5" customHeight="1">
      <c r="A275" s="35"/>
      <c r="B275" s="157"/>
      <c r="C275" s="193" t="s">
        <v>929</v>
      </c>
      <c r="D275" s="193" t="s">
        <v>180</v>
      </c>
      <c r="E275" s="194" t="s">
        <v>1747</v>
      </c>
      <c r="F275" s="195" t="s">
        <v>1748</v>
      </c>
      <c r="G275" s="196" t="s">
        <v>1425</v>
      </c>
      <c r="H275" s="197">
        <v>21</v>
      </c>
      <c r="I275" s="198"/>
      <c r="J275" s="197">
        <f>ROUND(I275*H275,3)</f>
        <v>0</v>
      </c>
      <c r="K275" s="199"/>
      <c r="L275" s="36"/>
      <c r="M275" s="200" t="s">
        <v>1</v>
      </c>
      <c r="N275" s="201" t="s">
        <v>40</v>
      </c>
      <c r="O275" s="79"/>
      <c r="P275" s="202">
        <f>O275*H275</f>
        <v>0</v>
      </c>
      <c r="Q275" s="202">
        <v>0</v>
      </c>
      <c r="R275" s="202">
        <f>Q275*H275</f>
        <v>0</v>
      </c>
      <c r="S275" s="202">
        <v>0</v>
      </c>
      <c r="T275" s="203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04" t="s">
        <v>235</v>
      </c>
      <c r="AT275" s="204" t="s">
        <v>180</v>
      </c>
      <c r="AU275" s="204" t="s">
        <v>155</v>
      </c>
      <c r="AY275" s="16" t="s">
        <v>177</v>
      </c>
      <c r="BE275" s="205">
        <f>IF(N275="základná",J275,0)</f>
        <v>0</v>
      </c>
      <c r="BF275" s="205">
        <f>IF(N275="znížená",J275,0)</f>
        <v>0</v>
      </c>
      <c r="BG275" s="205">
        <f>IF(N275="zákl. prenesená",J275,0)</f>
        <v>0</v>
      </c>
      <c r="BH275" s="205">
        <f>IF(N275="zníž. prenesená",J275,0)</f>
        <v>0</v>
      </c>
      <c r="BI275" s="205">
        <f>IF(N275="nulová",J275,0)</f>
        <v>0</v>
      </c>
      <c r="BJ275" s="16" t="s">
        <v>155</v>
      </c>
      <c r="BK275" s="206">
        <f>ROUND(I275*H275,3)</f>
        <v>0</v>
      </c>
      <c r="BL275" s="16" t="s">
        <v>235</v>
      </c>
      <c r="BM275" s="204" t="s">
        <v>1749</v>
      </c>
    </row>
    <row r="276" s="2" customFormat="1" ht="16.5" customHeight="1">
      <c r="A276" s="35"/>
      <c r="B276" s="157"/>
      <c r="C276" s="212" t="s">
        <v>933</v>
      </c>
      <c r="D276" s="212" t="s">
        <v>439</v>
      </c>
      <c r="E276" s="213" t="s">
        <v>1750</v>
      </c>
      <c r="F276" s="214" t="s">
        <v>1751</v>
      </c>
      <c r="G276" s="215" t="s">
        <v>1425</v>
      </c>
      <c r="H276" s="216">
        <v>20</v>
      </c>
      <c r="I276" s="217"/>
      <c r="J276" s="216">
        <f>ROUND(I276*H276,3)</f>
        <v>0</v>
      </c>
      <c r="K276" s="218"/>
      <c r="L276" s="219"/>
      <c r="M276" s="220" t="s">
        <v>1</v>
      </c>
      <c r="N276" s="221" t="s">
        <v>40</v>
      </c>
      <c r="O276" s="79"/>
      <c r="P276" s="202">
        <f>O276*H276</f>
        <v>0</v>
      </c>
      <c r="Q276" s="202">
        <v>0</v>
      </c>
      <c r="R276" s="202">
        <f>Q276*H276</f>
        <v>0</v>
      </c>
      <c r="S276" s="202">
        <v>0</v>
      </c>
      <c r="T276" s="203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04" t="s">
        <v>301</v>
      </c>
      <c r="AT276" s="204" t="s">
        <v>439</v>
      </c>
      <c r="AU276" s="204" t="s">
        <v>155</v>
      </c>
      <c r="AY276" s="16" t="s">
        <v>177</v>
      </c>
      <c r="BE276" s="205">
        <f>IF(N276="základná",J276,0)</f>
        <v>0</v>
      </c>
      <c r="BF276" s="205">
        <f>IF(N276="znížená",J276,0)</f>
        <v>0</v>
      </c>
      <c r="BG276" s="205">
        <f>IF(N276="zákl. prenesená",J276,0)</f>
        <v>0</v>
      </c>
      <c r="BH276" s="205">
        <f>IF(N276="zníž. prenesená",J276,0)</f>
        <v>0</v>
      </c>
      <c r="BI276" s="205">
        <f>IF(N276="nulová",J276,0)</f>
        <v>0</v>
      </c>
      <c r="BJ276" s="16" t="s">
        <v>155</v>
      </c>
      <c r="BK276" s="206">
        <f>ROUND(I276*H276,3)</f>
        <v>0</v>
      </c>
      <c r="BL276" s="16" t="s">
        <v>235</v>
      </c>
      <c r="BM276" s="204" t="s">
        <v>1752</v>
      </c>
    </row>
    <row r="277" s="2" customFormat="1" ht="16.5" customHeight="1">
      <c r="A277" s="35"/>
      <c r="B277" s="157"/>
      <c r="C277" s="212" t="s">
        <v>937</v>
      </c>
      <c r="D277" s="212" t="s">
        <v>439</v>
      </c>
      <c r="E277" s="213" t="s">
        <v>1753</v>
      </c>
      <c r="F277" s="214" t="s">
        <v>1754</v>
      </c>
      <c r="G277" s="215" t="s">
        <v>1425</v>
      </c>
      <c r="H277" s="216">
        <v>1</v>
      </c>
      <c r="I277" s="217"/>
      <c r="J277" s="216">
        <f>ROUND(I277*H277,3)</f>
        <v>0</v>
      </c>
      <c r="K277" s="218"/>
      <c r="L277" s="219"/>
      <c r="M277" s="220" t="s">
        <v>1</v>
      </c>
      <c r="N277" s="221" t="s">
        <v>40</v>
      </c>
      <c r="O277" s="79"/>
      <c r="P277" s="202">
        <f>O277*H277</f>
        <v>0</v>
      </c>
      <c r="Q277" s="202">
        <v>0.00063000000000000003</v>
      </c>
      <c r="R277" s="202">
        <f>Q277*H277</f>
        <v>0.00063000000000000003</v>
      </c>
      <c r="S277" s="202">
        <v>0</v>
      </c>
      <c r="T277" s="203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04" t="s">
        <v>301</v>
      </c>
      <c r="AT277" s="204" t="s">
        <v>439</v>
      </c>
      <c r="AU277" s="204" t="s">
        <v>155</v>
      </c>
      <c r="AY277" s="16" t="s">
        <v>177</v>
      </c>
      <c r="BE277" s="205">
        <f>IF(N277="základná",J277,0)</f>
        <v>0</v>
      </c>
      <c r="BF277" s="205">
        <f>IF(N277="znížená",J277,0)</f>
        <v>0</v>
      </c>
      <c r="BG277" s="205">
        <f>IF(N277="zákl. prenesená",J277,0)</f>
        <v>0</v>
      </c>
      <c r="BH277" s="205">
        <f>IF(N277="zníž. prenesená",J277,0)</f>
        <v>0</v>
      </c>
      <c r="BI277" s="205">
        <f>IF(N277="nulová",J277,0)</f>
        <v>0</v>
      </c>
      <c r="BJ277" s="16" t="s">
        <v>155</v>
      </c>
      <c r="BK277" s="206">
        <f>ROUND(I277*H277,3)</f>
        <v>0</v>
      </c>
      <c r="BL277" s="16" t="s">
        <v>235</v>
      </c>
      <c r="BM277" s="204" t="s">
        <v>1755</v>
      </c>
    </row>
    <row r="278" s="2" customFormat="1" ht="16.5" customHeight="1">
      <c r="A278" s="35"/>
      <c r="B278" s="157"/>
      <c r="C278" s="193" t="s">
        <v>941</v>
      </c>
      <c r="D278" s="193" t="s">
        <v>180</v>
      </c>
      <c r="E278" s="194" t="s">
        <v>1756</v>
      </c>
      <c r="F278" s="195" t="s">
        <v>1757</v>
      </c>
      <c r="G278" s="196" t="s">
        <v>1425</v>
      </c>
      <c r="H278" s="197">
        <v>12</v>
      </c>
      <c r="I278" s="198"/>
      <c r="J278" s="197">
        <f>ROUND(I278*H278,3)</f>
        <v>0</v>
      </c>
      <c r="K278" s="199"/>
      <c r="L278" s="36"/>
      <c r="M278" s="200" t="s">
        <v>1</v>
      </c>
      <c r="N278" s="201" t="s">
        <v>40</v>
      </c>
      <c r="O278" s="79"/>
      <c r="P278" s="202">
        <f>O278*H278</f>
        <v>0</v>
      </c>
      <c r="Q278" s="202">
        <v>0</v>
      </c>
      <c r="R278" s="202">
        <f>Q278*H278</f>
        <v>0</v>
      </c>
      <c r="S278" s="202">
        <v>0</v>
      </c>
      <c r="T278" s="203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04" t="s">
        <v>235</v>
      </c>
      <c r="AT278" s="204" t="s">
        <v>180</v>
      </c>
      <c r="AU278" s="204" t="s">
        <v>155</v>
      </c>
      <c r="AY278" s="16" t="s">
        <v>177</v>
      </c>
      <c r="BE278" s="205">
        <f>IF(N278="základná",J278,0)</f>
        <v>0</v>
      </c>
      <c r="BF278" s="205">
        <f>IF(N278="znížená",J278,0)</f>
        <v>0</v>
      </c>
      <c r="BG278" s="205">
        <f>IF(N278="zákl. prenesená",J278,0)</f>
        <v>0</v>
      </c>
      <c r="BH278" s="205">
        <f>IF(N278="zníž. prenesená",J278,0)</f>
        <v>0</v>
      </c>
      <c r="BI278" s="205">
        <f>IF(N278="nulová",J278,0)</f>
        <v>0</v>
      </c>
      <c r="BJ278" s="16" t="s">
        <v>155</v>
      </c>
      <c r="BK278" s="206">
        <f>ROUND(I278*H278,3)</f>
        <v>0</v>
      </c>
      <c r="BL278" s="16" t="s">
        <v>235</v>
      </c>
      <c r="BM278" s="204" t="s">
        <v>1758</v>
      </c>
    </row>
    <row r="279" s="2" customFormat="1" ht="16.5" customHeight="1">
      <c r="A279" s="35"/>
      <c r="B279" s="157"/>
      <c r="C279" s="212" t="s">
        <v>945</v>
      </c>
      <c r="D279" s="212" t="s">
        <v>439</v>
      </c>
      <c r="E279" s="213" t="s">
        <v>1759</v>
      </c>
      <c r="F279" s="214" t="s">
        <v>1760</v>
      </c>
      <c r="G279" s="215" t="s">
        <v>1425</v>
      </c>
      <c r="H279" s="216">
        <v>12</v>
      </c>
      <c r="I279" s="217"/>
      <c r="J279" s="216">
        <f>ROUND(I279*H279,3)</f>
        <v>0</v>
      </c>
      <c r="K279" s="218"/>
      <c r="L279" s="219"/>
      <c r="M279" s="220" t="s">
        <v>1</v>
      </c>
      <c r="N279" s="221" t="s">
        <v>40</v>
      </c>
      <c r="O279" s="79"/>
      <c r="P279" s="202">
        <f>O279*H279</f>
        <v>0</v>
      </c>
      <c r="Q279" s="202">
        <v>0</v>
      </c>
      <c r="R279" s="202">
        <f>Q279*H279</f>
        <v>0</v>
      </c>
      <c r="S279" s="202">
        <v>0</v>
      </c>
      <c r="T279" s="203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04" t="s">
        <v>301</v>
      </c>
      <c r="AT279" s="204" t="s">
        <v>439</v>
      </c>
      <c r="AU279" s="204" t="s">
        <v>155</v>
      </c>
      <c r="AY279" s="16" t="s">
        <v>177</v>
      </c>
      <c r="BE279" s="205">
        <f>IF(N279="základná",J279,0)</f>
        <v>0</v>
      </c>
      <c r="BF279" s="205">
        <f>IF(N279="znížená",J279,0)</f>
        <v>0</v>
      </c>
      <c r="BG279" s="205">
        <f>IF(N279="zákl. prenesená",J279,0)</f>
        <v>0</v>
      </c>
      <c r="BH279" s="205">
        <f>IF(N279="zníž. prenesená",J279,0)</f>
        <v>0</v>
      </c>
      <c r="BI279" s="205">
        <f>IF(N279="nulová",J279,0)</f>
        <v>0</v>
      </c>
      <c r="BJ279" s="16" t="s">
        <v>155</v>
      </c>
      <c r="BK279" s="206">
        <f>ROUND(I279*H279,3)</f>
        <v>0</v>
      </c>
      <c r="BL279" s="16" t="s">
        <v>235</v>
      </c>
      <c r="BM279" s="204" t="s">
        <v>1761</v>
      </c>
    </row>
    <row r="280" s="2" customFormat="1" ht="16.5" customHeight="1">
      <c r="A280" s="35"/>
      <c r="B280" s="157"/>
      <c r="C280" s="193" t="s">
        <v>949</v>
      </c>
      <c r="D280" s="193" t="s">
        <v>180</v>
      </c>
      <c r="E280" s="194" t="s">
        <v>1762</v>
      </c>
      <c r="F280" s="195" t="s">
        <v>1763</v>
      </c>
      <c r="G280" s="196" t="s">
        <v>1425</v>
      </c>
      <c r="H280" s="197">
        <v>14</v>
      </c>
      <c r="I280" s="198"/>
      <c r="J280" s="197">
        <f>ROUND(I280*H280,3)</f>
        <v>0</v>
      </c>
      <c r="K280" s="199"/>
      <c r="L280" s="36"/>
      <c r="M280" s="200" t="s">
        <v>1</v>
      </c>
      <c r="N280" s="201" t="s">
        <v>40</v>
      </c>
      <c r="O280" s="79"/>
      <c r="P280" s="202">
        <f>O280*H280</f>
        <v>0</v>
      </c>
      <c r="Q280" s="202">
        <v>0</v>
      </c>
      <c r="R280" s="202">
        <f>Q280*H280</f>
        <v>0</v>
      </c>
      <c r="S280" s="202">
        <v>0</v>
      </c>
      <c r="T280" s="203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04" t="s">
        <v>235</v>
      </c>
      <c r="AT280" s="204" t="s">
        <v>180</v>
      </c>
      <c r="AU280" s="204" t="s">
        <v>155</v>
      </c>
      <c r="AY280" s="16" t="s">
        <v>177</v>
      </c>
      <c r="BE280" s="205">
        <f>IF(N280="základná",J280,0)</f>
        <v>0</v>
      </c>
      <c r="BF280" s="205">
        <f>IF(N280="znížená",J280,0)</f>
        <v>0</v>
      </c>
      <c r="BG280" s="205">
        <f>IF(N280="zákl. prenesená",J280,0)</f>
        <v>0</v>
      </c>
      <c r="BH280" s="205">
        <f>IF(N280="zníž. prenesená",J280,0)</f>
        <v>0</v>
      </c>
      <c r="BI280" s="205">
        <f>IF(N280="nulová",J280,0)</f>
        <v>0</v>
      </c>
      <c r="BJ280" s="16" t="s">
        <v>155</v>
      </c>
      <c r="BK280" s="206">
        <f>ROUND(I280*H280,3)</f>
        <v>0</v>
      </c>
      <c r="BL280" s="16" t="s">
        <v>235</v>
      </c>
      <c r="BM280" s="204" t="s">
        <v>1764</v>
      </c>
    </row>
    <row r="281" s="2" customFormat="1" ht="16.5" customHeight="1">
      <c r="A281" s="35"/>
      <c r="B281" s="157"/>
      <c r="C281" s="212" t="s">
        <v>954</v>
      </c>
      <c r="D281" s="212" t="s">
        <v>439</v>
      </c>
      <c r="E281" s="213" t="s">
        <v>1765</v>
      </c>
      <c r="F281" s="214" t="s">
        <v>1766</v>
      </c>
      <c r="G281" s="215" t="s">
        <v>1425</v>
      </c>
      <c r="H281" s="216">
        <v>14</v>
      </c>
      <c r="I281" s="217"/>
      <c r="J281" s="216">
        <f>ROUND(I281*H281,3)</f>
        <v>0</v>
      </c>
      <c r="K281" s="218"/>
      <c r="L281" s="219"/>
      <c r="M281" s="220" t="s">
        <v>1</v>
      </c>
      <c r="N281" s="221" t="s">
        <v>40</v>
      </c>
      <c r="O281" s="79"/>
      <c r="P281" s="202">
        <f>O281*H281</f>
        <v>0</v>
      </c>
      <c r="Q281" s="202">
        <v>0</v>
      </c>
      <c r="R281" s="202">
        <f>Q281*H281</f>
        <v>0</v>
      </c>
      <c r="S281" s="202">
        <v>0</v>
      </c>
      <c r="T281" s="203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04" t="s">
        <v>301</v>
      </c>
      <c r="AT281" s="204" t="s">
        <v>439</v>
      </c>
      <c r="AU281" s="204" t="s">
        <v>155</v>
      </c>
      <c r="AY281" s="16" t="s">
        <v>177</v>
      </c>
      <c r="BE281" s="205">
        <f>IF(N281="základná",J281,0)</f>
        <v>0</v>
      </c>
      <c r="BF281" s="205">
        <f>IF(N281="znížená",J281,0)</f>
        <v>0</v>
      </c>
      <c r="BG281" s="205">
        <f>IF(N281="zákl. prenesená",J281,0)</f>
        <v>0</v>
      </c>
      <c r="BH281" s="205">
        <f>IF(N281="zníž. prenesená",J281,0)</f>
        <v>0</v>
      </c>
      <c r="BI281" s="205">
        <f>IF(N281="nulová",J281,0)</f>
        <v>0</v>
      </c>
      <c r="BJ281" s="16" t="s">
        <v>155</v>
      </c>
      <c r="BK281" s="206">
        <f>ROUND(I281*H281,3)</f>
        <v>0</v>
      </c>
      <c r="BL281" s="16" t="s">
        <v>235</v>
      </c>
      <c r="BM281" s="204" t="s">
        <v>1767</v>
      </c>
    </row>
    <row r="282" s="2" customFormat="1" ht="16.5" customHeight="1">
      <c r="A282" s="35"/>
      <c r="B282" s="157"/>
      <c r="C282" s="193" t="s">
        <v>958</v>
      </c>
      <c r="D282" s="193" t="s">
        <v>180</v>
      </c>
      <c r="E282" s="194" t="s">
        <v>1768</v>
      </c>
      <c r="F282" s="195" t="s">
        <v>1769</v>
      </c>
      <c r="G282" s="196" t="s">
        <v>1425</v>
      </c>
      <c r="H282" s="197">
        <v>6</v>
      </c>
      <c r="I282" s="198"/>
      <c r="J282" s="197">
        <f>ROUND(I282*H282,3)</f>
        <v>0</v>
      </c>
      <c r="K282" s="199"/>
      <c r="L282" s="36"/>
      <c r="M282" s="200" t="s">
        <v>1</v>
      </c>
      <c r="N282" s="201" t="s">
        <v>40</v>
      </c>
      <c r="O282" s="79"/>
      <c r="P282" s="202">
        <f>O282*H282</f>
        <v>0</v>
      </c>
      <c r="Q282" s="202">
        <v>0</v>
      </c>
      <c r="R282" s="202">
        <f>Q282*H282</f>
        <v>0</v>
      </c>
      <c r="S282" s="202">
        <v>0</v>
      </c>
      <c r="T282" s="203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04" t="s">
        <v>235</v>
      </c>
      <c r="AT282" s="204" t="s">
        <v>180</v>
      </c>
      <c r="AU282" s="204" t="s">
        <v>155</v>
      </c>
      <c r="AY282" s="16" t="s">
        <v>177</v>
      </c>
      <c r="BE282" s="205">
        <f>IF(N282="základná",J282,0)</f>
        <v>0</v>
      </c>
      <c r="BF282" s="205">
        <f>IF(N282="znížená",J282,0)</f>
        <v>0</v>
      </c>
      <c r="BG282" s="205">
        <f>IF(N282="zákl. prenesená",J282,0)</f>
        <v>0</v>
      </c>
      <c r="BH282" s="205">
        <f>IF(N282="zníž. prenesená",J282,0)</f>
        <v>0</v>
      </c>
      <c r="BI282" s="205">
        <f>IF(N282="nulová",J282,0)</f>
        <v>0</v>
      </c>
      <c r="BJ282" s="16" t="s">
        <v>155</v>
      </c>
      <c r="BK282" s="206">
        <f>ROUND(I282*H282,3)</f>
        <v>0</v>
      </c>
      <c r="BL282" s="16" t="s">
        <v>235</v>
      </c>
      <c r="BM282" s="204" t="s">
        <v>1770</v>
      </c>
    </row>
    <row r="283" s="2" customFormat="1" ht="16.5" customHeight="1">
      <c r="A283" s="35"/>
      <c r="B283" s="157"/>
      <c r="C283" s="212" t="s">
        <v>962</v>
      </c>
      <c r="D283" s="212" t="s">
        <v>439</v>
      </c>
      <c r="E283" s="213" t="s">
        <v>1771</v>
      </c>
      <c r="F283" s="214" t="s">
        <v>1772</v>
      </c>
      <c r="G283" s="215" t="s">
        <v>1425</v>
      </c>
      <c r="H283" s="216">
        <v>6</v>
      </c>
      <c r="I283" s="217"/>
      <c r="J283" s="216">
        <f>ROUND(I283*H283,3)</f>
        <v>0</v>
      </c>
      <c r="K283" s="218"/>
      <c r="L283" s="219"/>
      <c r="M283" s="220" t="s">
        <v>1</v>
      </c>
      <c r="N283" s="221" t="s">
        <v>40</v>
      </c>
      <c r="O283" s="79"/>
      <c r="P283" s="202">
        <f>O283*H283</f>
        <v>0</v>
      </c>
      <c r="Q283" s="202">
        <v>0</v>
      </c>
      <c r="R283" s="202">
        <f>Q283*H283</f>
        <v>0</v>
      </c>
      <c r="S283" s="202">
        <v>0</v>
      </c>
      <c r="T283" s="203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04" t="s">
        <v>301</v>
      </c>
      <c r="AT283" s="204" t="s">
        <v>439</v>
      </c>
      <c r="AU283" s="204" t="s">
        <v>155</v>
      </c>
      <c r="AY283" s="16" t="s">
        <v>177</v>
      </c>
      <c r="BE283" s="205">
        <f>IF(N283="základná",J283,0)</f>
        <v>0</v>
      </c>
      <c r="BF283" s="205">
        <f>IF(N283="znížená",J283,0)</f>
        <v>0</v>
      </c>
      <c r="BG283" s="205">
        <f>IF(N283="zákl. prenesená",J283,0)</f>
        <v>0</v>
      </c>
      <c r="BH283" s="205">
        <f>IF(N283="zníž. prenesená",J283,0)</f>
        <v>0</v>
      </c>
      <c r="BI283" s="205">
        <f>IF(N283="nulová",J283,0)</f>
        <v>0</v>
      </c>
      <c r="BJ283" s="16" t="s">
        <v>155</v>
      </c>
      <c r="BK283" s="206">
        <f>ROUND(I283*H283,3)</f>
        <v>0</v>
      </c>
      <c r="BL283" s="16" t="s">
        <v>235</v>
      </c>
      <c r="BM283" s="204" t="s">
        <v>1773</v>
      </c>
    </row>
    <row r="284" s="2" customFormat="1" ht="16.5" customHeight="1">
      <c r="A284" s="35"/>
      <c r="B284" s="157"/>
      <c r="C284" s="193" t="s">
        <v>966</v>
      </c>
      <c r="D284" s="193" t="s">
        <v>180</v>
      </c>
      <c r="E284" s="194" t="s">
        <v>1774</v>
      </c>
      <c r="F284" s="195" t="s">
        <v>1775</v>
      </c>
      <c r="G284" s="196" t="s">
        <v>1425</v>
      </c>
      <c r="H284" s="197">
        <v>4</v>
      </c>
      <c r="I284" s="198"/>
      <c r="J284" s="197">
        <f>ROUND(I284*H284,3)</f>
        <v>0</v>
      </c>
      <c r="K284" s="199"/>
      <c r="L284" s="36"/>
      <c r="M284" s="200" t="s">
        <v>1</v>
      </c>
      <c r="N284" s="201" t="s">
        <v>40</v>
      </c>
      <c r="O284" s="79"/>
      <c r="P284" s="202">
        <f>O284*H284</f>
        <v>0</v>
      </c>
      <c r="Q284" s="202">
        <v>0</v>
      </c>
      <c r="R284" s="202">
        <f>Q284*H284</f>
        <v>0</v>
      </c>
      <c r="S284" s="202">
        <v>0</v>
      </c>
      <c r="T284" s="203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04" t="s">
        <v>235</v>
      </c>
      <c r="AT284" s="204" t="s">
        <v>180</v>
      </c>
      <c r="AU284" s="204" t="s">
        <v>155</v>
      </c>
      <c r="AY284" s="16" t="s">
        <v>177</v>
      </c>
      <c r="BE284" s="205">
        <f>IF(N284="základná",J284,0)</f>
        <v>0</v>
      </c>
      <c r="BF284" s="205">
        <f>IF(N284="znížená",J284,0)</f>
        <v>0</v>
      </c>
      <c r="BG284" s="205">
        <f>IF(N284="zákl. prenesená",J284,0)</f>
        <v>0</v>
      </c>
      <c r="BH284" s="205">
        <f>IF(N284="zníž. prenesená",J284,0)</f>
        <v>0</v>
      </c>
      <c r="BI284" s="205">
        <f>IF(N284="nulová",J284,0)</f>
        <v>0</v>
      </c>
      <c r="BJ284" s="16" t="s">
        <v>155</v>
      </c>
      <c r="BK284" s="206">
        <f>ROUND(I284*H284,3)</f>
        <v>0</v>
      </c>
      <c r="BL284" s="16" t="s">
        <v>235</v>
      </c>
      <c r="BM284" s="204" t="s">
        <v>1776</v>
      </c>
    </row>
    <row r="285" s="2" customFormat="1" ht="16.5" customHeight="1">
      <c r="A285" s="35"/>
      <c r="B285" s="157"/>
      <c r="C285" s="212" t="s">
        <v>970</v>
      </c>
      <c r="D285" s="212" t="s">
        <v>439</v>
      </c>
      <c r="E285" s="213" t="s">
        <v>1777</v>
      </c>
      <c r="F285" s="214" t="s">
        <v>1778</v>
      </c>
      <c r="G285" s="215" t="s">
        <v>1425</v>
      </c>
      <c r="H285" s="216">
        <v>4</v>
      </c>
      <c r="I285" s="217"/>
      <c r="J285" s="216">
        <f>ROUND(I285*H285,3)</f>
        <v>0</v>
      </c>
      <c r="K285" s="218"/>
      <c r="L285" s="219"/>
      <c r="M285" s="220" t="s">
        <v>1</v>
      </c>
      <c r="N285" s="221" t="s">
        <v>40</v>
      </c>
      <c r="O285" s="79"/>
      <c r="P285" s="202">
        <f>O285*H285</f>
        <v>0</v>
      </c>
      <c r="Q285" s="202">
        <v>0</v>
      </c>
      <c r="R285" s="202">
        <f>Q285*H285</f>
        <v>0</v>
      </c>
      <c r="S285" s="202">
        <v>0</v>
      </c>
      <c r="T285" s="203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204" t="s">
        <v>301</v>
      </c>
      <c r="AT285" s="204" t="s">
        <v>439</v>
      </c>
      <c r="AU285" s="204" t="s">
        <v>155</v>
      </c>
      <c r="AY285" s="16" t="s">
        <v>177</v>
      </c>
      <c r="BE285" s="205">
        <f>IF(N285="základná",J285,0)</f>
        <v>0</v>
      </c>
      <c r="BF285" s="205">
        <f>IF(N285="znížená",J285,0)</f>
        <v>0</v>
      </c>
      <c r="BG285" s="205">
        <f>IF(N285="zákl. prenesená",J285,0)</f>
        <v>0</v>
      </c>
      <c r="BH285" s="205">
        <f>IF(N285="zníž. prenesená",J285,0)</f>
        <v>0</v>
      </c>
      <c r="BI285" s="205">
        <f>IF(N285="nulová",J285,0)</f>
        <v>0</v>
      </c>
      <c r="BJ285" s="16" t="s">
        <v>155</v>
      </c>
      <c r="BK285" s="206">
        <f>ROUND(I285*H285,3)</f>
        <v>0</v>
      </c>
      <c r="BL285" s="16" t="s">
        <v>235</v>
      </c>
      <c r="BM285" s="204" t="s">
        <v>1779</v>
      </c>
    </row>
    <row r="286" s="2" customFormat="1" ht="16.5" customHeight="1">
      <c r="A286" s="35"/>
      <c r="B286" s="157"/>
      <c r="C286" s="193" t="s">
        <v>974</v>
      </c>
      <c r="D286" s="193" t="s">
        <v>180</v>
      </c>
      <c r="E286" s="194" t="s">
        <v>1780</v>
      </c>
      <c r="F286" s="195" t="s">
        <v>1781</v>
      </c>
      <c r="G286" s="196" t="s">
        <v>1425</v>
      </c>
      <c r="H286" s="197">
        <v>4</v>
      </c>
      <c r="I286" s="198"/>
      <c r="J286" s="197">
        <f>ROUND(I286*H286,3)</f>
        <v>0</v>
      </c>
      <c r="K286" s="199"/>
      <c r="L286" s="36"/>
      <c r="M286" s="200" t="s">
        <v>1</v>
      </c>
      <c r="N286" s="201" t="s">
        <v>40</v>
      </c>
      <c r="O286" s="79"/>
      <c r="P286" s="202">
        <f>O286*H286</f>
        <v>0</v>
      </c>
      <c r="Q286" s="202">
        <v>0</v>
      </c>
      <c r="R286" s="202">
        <f>Q286*H286</f>
        <v>0</v>
      </c>
      <c r="S286" s="202">
        <v>0</v>
      </c>
      <c r="T286" s="203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04" t="s">
        <v>235</v>
      </c>
      <c r="AT286" s="204" t="s">
        <v>180</v>
      </c>
      <c r="AU286" s="204" t="s">
        <v>155</v>
      </c>
      <c r="AY286" s="16" t="s">
        <v>177</v>
      </c>
      <c r="BE286" s="205">
        <f>IF(N286="základná",J286,0)</f>
        <v>0</v>
      </c>
      <c r="BF286" s="205">
        <f>IF(N286="znížená",J286,0)</f>
        <v>0</v>
      </c>
      <c r="BG286" s="205">
        <f>IF(N286="zákl. prenesená",J286,0)</f>
        <v>0</v>
      </c>
      <c r="BH286" s="205">
        <f>IF(N286="zníž. prenesená",J286,0)</f>
        <v>0</v>
      </c>
      <c r="BI286" s="205">
        <f>IF(N286="nulová",J286,0)</f>
        <v>0</v>
      </c>
      <c r="BJ286" s="16" t="s">
        <v>155</v>
      </c>
      <c r="BK286" s="206">
        <f>ROUND(I286*H286,3)</f>
        <v>0</v>
      </c>
      <c r="BL286" s="16" t="s">
        <v>235</v>
      </c>
      <c r="BM286" s="204" t="s">
        <v>1782</v>
      </c>
    </row>
    <row r="287" s="2" customFormat="1" ht="16.5" customHeight="1">
      <c r="A287" s="35"/>
      <c r="B287" s="157"/>
      <c r="C287" s="212" t="s">
        <v>979</v>
      </c>
      <c r="D287" s="212" t="s">
        <v>439</v>
      </c>
      <c r="E287" s="213" t="s">
        <v>1783</v>
      </c>
      <c r="F287" s="214" t="s">
        <v>1784</v>
      </c>
      <c r="G287" s="215" t="s">
        <v>1425</v>
      </c>
      <c r="H287" s="216">
        <v>4</v>
      </c>
      <c r="I287" s="217"/>
      <c r="J287" s="216">
        <f>ROUND(I287*H287,3)</f>
        <v>0</v>
      </c>
      <c r="K287" s="218"/>
      <c r="L287" s="219"/>
      <c r="M287" s="220" t="s">
        <v>1</v>
      </c>
      <c r="N287" s="221" t="s">
        <v>40</v>
      </c>
      <c r="O287" s="79"/>
      <c r="P287" s="202">
        <f>O287*H287</f>
        <v>0</v>
      </c>
      <c r="Q287" s="202">
        <v>0</v>
      </c>
      <c r="R287" s="202">
        <f>Q287*H287</f>
        <v>0</v>
      </c>
      <c r="S287" s="202">
        <v>0</v>
      </c>
      <c r="T287" s="203">
        <f>S287*H287</f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204" t="s">
        <v>301</v>
      </c>
      <c r="AT287" s="204" t="s">
        <v>439</v>
      </c>
      <c r="AU287" s="204" t="s">
        <v>155</v>
      </c>
      <c r="AY287" s="16" t="s">
        <v>177</v>
      </c>
      <c r="BE287" s="205">
        <f>IF(N287="základná",J287,0)</f>
        <v>0</v>
      </c>
      <c r="BF287" s="205">
        <f>IF(N287="znížená",J287,0)</f>
        <v>0</v>
      </c>
      <c r="BG287" s="205">
        <f>IF(N287="zákl. prenesená",J287,0)</f>
        <v>0</v>
      </c>
      <c r="BH287" s="205">
        <f>IF(N287="zníž. prenesená",J287,0)</f>
        <v>0</v>
      </c>
      <c r="BI287" s="205">
        <f>IF(N287="nulová",J287,0)</f>
        <v>0</v>
      </c>
      <c r="BJ287" s="16" t="s">
        <v>155</v>
      </c>
      <c r="BK287" s="206">
        <f>ROUND(I287*H287,3)</f>
        <v>0</v>
      </c>
      <c r="BL287" s="16" t="s">
        <v>235</v>
      </c>
      <c r="BM287" s="204" t="s">
        <v>1785</v>
      </c>
    </row>
    <row r="288" s="2" customFormat="1" ht="24.15" customHeight="1">
      <c r="A288" s="35"/>
      <c r="B288" s="157"/>
      <c r="C288" s="193" t="s">
        <v>983</v>
      </c>
      <c r="D288" s="193" t="s">
        <v>180</v>
      </c>
      <c r="E288" s="194" t="s">
        <v>1786</v>
      </c>
      <c r="F288" s="195" t="s">
        <v>1787</v>
      </c>
      <c r="G288" s="196" t="s">
        <v>1788</v>
      </c>
      <c r="H288" s="197">
        <v>6</v>
      </c>
      <c r="I288" s="198"/>
      <c r="J288" s="197">
        <f>ROUND(I288*H288,3)</f>
        <v>0</v>
      </c>
      <c r="K288" s="199"/>
      <c r="L288" s="36"/>
      <c r="M288" s="200" t="s">
        <v>1</v>
      </c>
      <c r="N288" s="201" t="s">
        <v>40</v>
      </c>
      <c r="O288" s="79"/>
      <c r="P288" s="202">
        <f>O288*H288</f>
        <v>0</v>
      </c>
      <c r="Q288" s="202">
        <v>0.029159999999999998</v>
      </c>
      <c r="R288" s="202">
        <f>Q288*H288</f>
        <v>0.17496</v>
      </c>
      <c r="S288" s="202">
        <v>0</v>
      </c>
      <c r="T288" s="203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204" t="s">
        <v>235</v>
      </c>
      <c r="AT288" s="204" t="s">
        <v>180</v>
      </c>
      <c r="AU288" s="204" t="s">
        <v>155</v>
      </c>
      <c r="AY288" s="16" t="s">
        <v>177</v>
      </c>
      <c r="BE288" s="205">
        <f>IF(N288="základná",J288,0)</f>
        <v>0</v>
      </c>
      <c r="BF288" s="205">
        <f>IF(N288="znížená",J288,0)</f>
        <v>0</v>
      </c>
      <c r="BG288" s="205">
        <f>IF(N288="zákl. prenesená",J288,0)</f>
        <v>0</v>
      </c>
      <c r="BH288" s="205">
        <f>IF(N288="zníž. prenesená",J288,0)</f>
        <v>0</v>
      </c>
      <c r="BI288" s="205">
        <f>IF(N288="nulová",J288,0)</f>
        <v>0</v>
      </c>
      <c r="BJ288" s="16" t="s">
        <v>155</v>
      </c>
      <c r="BK288" s="206">
        <f>ROUND(I288*H288,3)</f>
        <v>0</v>
      </c>
      <c r="BL288" s="16" t="s">
        <v>235</v>
      </c>
      <c r="BM288" s="204" t="s">
        <v>1789</v>
      </c>
    </row>
    <row r="289" s="2" customFormat="1" ht="16.5" customHeight="1">
      <c r="A289" s="35"/>
      <c r="B289" s="157"/>
      <c r="C289" s="193" t="s">
        <v>987</v>
      </c>
      <c r="D289" s="193" t="s">
        <v>180</v>
      </c>
      <c r="E289" s="194" t="s">
        <v>1790</v>
      </c>
      <c r="F289" s="195" t="s">
        <v>1791</v>
      </c>
      <c r="G289" s="196" t="s">
        <v>1792</v>
      </c>
      <c r="H289" s="197">
        <v>385</v>
      </c>
      <c r="I289" s="198"/>
      <c r="J289" s="197">
        <f>ROUND(I289*H289,3)</f>
        <v>0</v>
      </c>
      <c r="K289" s="199"/>
      <c r="L289" s="36"/>
      <c r="M289" s="200" t="s">
        <v>1</v>
      </c>
      <c r="N289" s="201" t="s">
        <v>40</v>
      </c>
      <c r="O289" s="79"/>
      <c r="P289" s="202">
        <f>O289*H289</f>
        <v>0</v>
      </c>
      <c r="Q289" s="202">
        <v>0</v>
      </c>
      <c r="R289" s="202">
        <f>Q289*H289</f>
        <v>0</v>
      </c>
      <c r="S289" s="202">
        <v>0</v>
      </c>
      <c r="T289" s="203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204" t="s">
        <v>235</v>
      </c>
      <c r="AT289" s="204" t="s">
        <v>180</v>
      </c>
      <c r="AU289" s="204" t="s">
        <v>155</v>
      </c>
      <c r="AY289" s="16" t="s">
        <v>177</v>
      </c>
      <c r="BE289" s="205">
        <f>IF(N289="základná",J289,0)</f>
        <v>0</v>
      </c>
      <c r="BF289" s="205">
        <f>IF(N289="znížená",J289,0)</f>
        <v>0</v>
      </c>
      <c r="BG289" s="205">
        <f>IF(N289="zákl. prenesená",J289,0)</f>
        <v>0</v>
      </c>
      <c r="BH289" s="205">
        <f>IF(N289="zníž. prenesená",J289,0)</f>
        <v>0</v>
      </c>
      <c r="BI289" s="205">
        <f>IF(N289="nulová",J289,0)</f>
        <v>0</v>
      </c>
      <c r="BJ289" s="16" t="s">
        <v>155</v>
      </c>
      <c r="BK289" s="206">
        <f>ROUND(I289*H289,3)</f>
        <v>0</v>
      </c>
      <c r="BL289" s="16" t="s">
        <v>235</v>
      </c>
      <c r="BM289" s="204" t="s">
        <v>1793</v>
      </c>
    </row>
    <row r="290" s="2" customFormat="1" ht="16.5" customHeight="1">
      <c r="A290" s="35"/>
      <c r="B290" s="157"/>
      <c r="C290" s="193" t="s">
        <v>991</v>
      </c>
      <c r="D290" s="193" t="s">
        <v>180</v>
      </c>
      <c r="E290" s="194" t="s">
        <v>1794</v>
      </c>
      <c r="F290" s="195" t="s">
        <v>1655</v>
      </c>
      <c r="G290" s="196" t="s">
        <v>750</v>
      </c>
      <c r="H290" s="197">
        <v>150</v>
      </c>
      <c r="I290" s="198"/>
      <c r="J290" s="197">
        <f>ROUND(I290*H290,3)</f>
        <v>0</v>
      </c>
      <c r="K290" s="199"/>
      <c r="L290" s="36"/>
      <c r="M290" s="200" t="s">
        <v>1</v>
      </c>
      <c r="N290" s="201" t="s">
        <v>40</v>
      </c>
      <c r="O290" s="79"/>
      <c r="P290" s="202">
        <f>O290*H290</f>
        <v>0</v>
      </c>
      <c r="Q290" s="202">
        <v>0.0079000000000000008</v>
      </c>
      <c r="R290" s="202">
        <f>Q290*H290</f>
        <v>1.1850000000000001</v>
      </c>
      <c r="S290" s="202">
        <v>0</v>
      </c>
      <c r="T290" s="203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04" t="s">
        <v>235</v>
      </c>
      <c r="AT290" s="204" t="s">
        <v>180</v>
      </c>
      <c r="AU290" s="204" t="s">
        <v>155</v>
      </c>
      <c r="AY290" s="16" t="s">
        <v>177</v>
      </c>
      <c r="BE290" s="205">
        <f>IF(N290="základná",J290,0)</f>
        <v>0</v>
      </c>
      <c r="BF290" s="205">
        <f>IF(N290="znížená",J290,0)</f>
        <v>0</v>
      </c>
      <c r="BG290" s="205">
        <f>IF(N290="zákl. prenesená",J290,0)</f>
        <v>0</v>
      </c>
      <c r="BH290" s="205">
        <f>IF(N290="zníž. prenesená",J290,0)</f>
        <v>0</v>
      </c>
      <c r="BI290" s="205">
        <f>IF(N290="nulová",J290,0)</f>
        <v>0</v>
      </c>
      <c r="BJ290" s="16" t="s">
        <v>155</v>
      </c>
      <c r="BK290" s="206">
        <f>ROUND(I290*H290,3)</f>
        <v>0</v>
      </c>
      <c r="BL290" s="16" t="s">
        <v>235</v>
      </c>
      <c r="BM290" s="204" t="s">
        <v>1795</v>
      </c>
    </row>
    <row r="291" s="2" customFormat="1" ht="16.5" customHeight="1">
      <c r="A291" s="35"/>
      <c r="B291" s="157"/>
      <c r="C291" s="193" t="s">
        <v>995</v>
      </c>
      <c r="D291" s="193" t="s">
        <v>180</v>
      </c>
      <c r="E291" s="194" t="s">
        <v>1796</v>
      </c>
      <c r="F291" s="195" t="s">
        <v>1797</v>
      </c>
      <c r="G291" s="196" t="s">
        <v>750</v>
      </c>
      <c r="H291" s="197">
        <v>150</v>
      </c>
      <c r="I291" s="198"/>
      <c r="J291" s="197">
        <f>ROUND(I291*H291,3)</f>
        <v>0</v>
      </c>
      <c r="K291" s="199"/>
      <c r="L291" s="36"/>
      <c r="M291" s="200" t="s">
        <v>1</v>
      </c>
      <c r="N291" s="201" t="s">
        <v>40</v>
      </c>
      <c r="O291" s="79"/>
      <c r="P291" s="202">
        <f>O291*H291</f>
        <v>0</v>
      </c>
      <c r="Q291" s="202">
        <v>0.0079000000000000008</v>
      </c>
      <c r="R291" s="202">
        <f>Q291*H291</f>
        <v>1.1850000000000001</v>
      </c>
      <c r="S291" s="202">
        <v>0</v>
      </c>
      <c r="T291" s="203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04" t="s">
        <v>235</v>
      </c>
      <c r="AT291" s="204" t="s">
        <v>180</v>
      </c>
      <c r="AU291" s="204" t="s">
        <v>155</v>
      </c>
      <c r="AY291" s="16" t="s">
        <v>177</v>
      </c>
      <c r="BE291" s="205">
        <f>IF(N291="základná",J291,0)</f>
        <v>0</v>
      </c>
      <c r="BF291" s="205">
        <f>IF(N291="znížená",J291,0)</f>
        <v>0</v>
      </c>
      <c r="BG291" s="205">
        <f>IF(N291="zákl. prenesená",J291,0)</f>
        <v>0</v>
      </c>
      <c r="BH291" s="205">
        <f>IF(N291="zníž. prenesená",J291,0)</f>
        <v>0</v>
      </c>
      <c r="BI291" s="205">
        <f>IF(N291="nulová",J291,0)</f>
        <v>0</v>
      </c>
      <c r="BJ291" s="16" t="s">
        <v>155</v>
      </c>
      <c r="BK291" s="206">
        <f>ROUND(I291*H291,3)</f>
        <v>0</v>
      </c>
      <c r="BL291" s="16" t="s">
        <v>235</v>
      </c>
      <c r="BM291" s="204" t="s">
        <v>1798</v>
      </c>
    </row>
    <row r="292" s="2" customFormat="1" ht="16.5" customHeight="1">
      <c r="A292" s="35"/>
      <c r="B292" s="157"/>
      <c r="C292" s="193" t="s">
        <v>999</v>
      </c>
      <c r="D292" s="193" t="s">
        <v>180</v>
      </c>
      <c r="E292" s="194" t="s">
        <v>1799</v>
      </c>
      <c r="F292" s="195" t="s">
        <v>1800</v>
      </c>
      <c r="G292" s="196" t="s">
        <v>253</v>
      </c>
      <c r="H292" s="197">
        <v>924</v>
      </c>
      <c r="I292" s="198"/>
      <c r="J292" s="197">
        <f>ROUND(I292*H292,3)</f>
        <v>0</v>
      </c>
      <c r="K292" s="199"/>
      <c r="L292" s="36"/>
      <c r="M292" s="200" t="s">
        <v>1</v>
      </c>
      <c r="N292" s="201" t="s">
        <v>40</v>
      </c>
      <c r="O292" s="79"/>
      <c r="P292" s="202">
        <f>O292*H292</f>
        <v>0</v>
      </c>
      <c r="Q292" s="202">
        <v>0.00017000000000000001</v>
      </c>
      <c r="R292" s="202">
        <f>Q292*H292</f>
        <v>0.15708</v>
      </c>
      <c r="S292" s="202">
        <v>0</v>
      </c>
      <c r="T292" s="203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04" t="s">
        <v>235</v>
      </c>
      <c r="AT292" s="204" t="s">
        <v>180</v>
      </c>
      <c r="AU292" s="204" t="s">
        <v>155</v>
      </c>
      <c r="AY292" s="16" t="s">
        <v>177</v>
      </c>
      <c r="BE292" s="205">
        <f>IF(N292="základná",J292,0)</f>
        <v>0</v>
      </c>
      <c r="BF292" s="205">
        <f>IF(N292="znížená",J292,0)</f>
        <v>0</v>
      </c>
      <c r="BG292" s="205">
        <f>IF(N292="zákl. prenesená",J292,0)</f>
        <v>0</v>
      </c>
      <c r="BH292" s="205">
        <f>IF(N292="zníž. prenesená",J292,0)</f>
        <v>0</v>
      </c>
      <c r="BI292" s="205">
        <f>IF(N292="nulová",J292,0)</f>
        <v>0</v>
      </c>
      <c r="BJ292" s="16" t="s">
        <v>155</v>
      </c>
      <c r="BK292" s="206">
        <f>ROUND(I292*H292,3)</f>
        <v>0</v>
      </c>
      <c r="BL292" s="16" t="s">
        <v>235</v>
      </c>
      <c r="BM292" s="204" t="s">
        <v>1801</v>
      </c>
    </row>
    <row r="293" s="2" customFormat="1" ht="16.5" customHeight="1">
      <c r="A293" s="35"/>
      <c r="B293" s="157"/>
      <c r="C293" s="193" t="s">
        <v>1003</v>
      </c>
      <c r="D293" s="193" t="s">
        <v>180</v>
      </c>
      <c r="E293" s="194" t="s">
        <v>1802</v>
      </c>
      <c r="F293" s="195" t="s">
        <v>1803</v>
      </c>
      <c r="G293" s="196" t="s">
        <v>253</v>
      </c>
      <c r="H293" s="197">
        <v>292</v>
      </c>
      <c r="I293" s="198"/>
      <c r="J293" s="197">
        <f>ROUND(I293*H293,3)</f>
        <v>0</v>
      </c>
      <c r="K293" s="199"/>
      <c r="L293" s="36"/>
      <c r="M293" s="200" t="s">
        <v>1</v>
      </c>
      <c r="N293" s="201" t="s">
        <v>40</v>
      </c>
      <c r="O293" s="79"/>
      <c r="P293" s="202">
        <f>O293*H293</f>
        <v>0</v>
      </c>
      <c r="Q293" s="202">
        <v>0.00034000000000000002</v>
      </c>
      <c r="R293" s="202">
        <f>Q293*H293</f>
        <v>0.099280000000000007</v>
      </c>
      <c r="S293" s="202">
        <v>0</v>
      </c>
      <c r="T293" s="203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204" t="s">
        <v>235</v>
      </c>
      <c r="AT293" s="204" t="s">
        <v>180</v>
      </c>
      <c r="AU293" s="204" t="s">
        <v>155</v>
      </c>
      <c r="AY293" s="16" t="s">
        <v>177</v>
      </c>
      <c r="BE293" s="205">
        <f>IF(N293="základná",J293,0)</f>
        <v>0</v>
      </c>
      <c r="BF293" s="205">
        <f>IF(N293="znížená",J293,0)</f>
        <v>0</v>
      </c>
      <c r="BG293" s="205">
        <f>IF(N293="zákl. prenesená",J293,0)</f>
        <v>0</v>
      </c>
      <c r="BH293" s="205">
        <f>IF(N293="zníž. prenesená",J293,0)</f>
        <v>0</v>
      </c>
      <c r="BI293" s="205">
        <f>IF(N293="nulová",J293,0)</f>
        <v>0</v>
      </c>
      <c r="BJ293" s="16" t="s">
        <v>155</v>
      </c>
      <c r="BK293" s="206">
        <f>ROUND(I293*H293,3)</f>
        <v>0</v>
      </c>
      <c r="BL293" s="16" t="s">
        <v>235</v>
      </c>
      <c r="BM293" s="204" t="s">
        <v>1804</v>
      </c>
    </row>
    <row r="294" s="2" customFormat="1" ht="21.75" customHeight="1">
      <c r="A294" s="35"/>
      <c r="B294" s="157"/>
      <c r="C294" s="193" t="s">
        <v>1007</v>
      </c>
      <c r="D294" s="193" t="s">
        <v>180</v>
      </c>
      <c r="E294" s="194" t="s">
        <v>1805</v>
      </c>
      <c r="F294" s="195" t="s">
        <v>1806</v>
      </c>
      <c r="G294" s="196" t="s">
        <v>253</v>
      </c>
      <c r="H294" s="197">
        <v>1216</v>
      </c>
      <c r="I294" s="198"/>
      <c r="J294" s="197">
        <f>ROUND(I294*H294,3)</f>
        <v>0</v>
      </c>
      <c r="K294" s="199"/>
      <c r="L294" s="36"/>
      <c r="M294" s="200" t="s">
        <v>1</v>
      </c>
      <c r="N294" s="201" t="s">
        <v>40</v>
      </c>
      <c r="O294" s="79"/>
      <c r="P294" s="202">
        <f>O294*H294</f>
        <v>0</v>
      </c>
      <c r="Q294" s="202">
        <v>0</v>
      </c>
      <c r="R294" s="202">
        <f>Q294*H294</f>
        <v>0</v>
      </c>
      <c r="S294" s="202">
        <v>0</v>
      </c>
      <c r="T294" s="203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04" t="s">
        <v>235</v>
      </c>
      <c r="AT294" s="204" t="s">
        <v>180</v>
      </c>
      <c r="AU294" s="204" t="s">
        <v>155</v>
      </c>
      <c r="AY294" s="16" t="s">
        <v>177</v>
      </c>
      <c r="BE294" s="205">
        <f>IF(N294="základná",J294,0)</f>
        <v>0</v>
      </c>
      <c r="BF294" s="205">
        <f>IF(N294="znížená",J294,0)</f>
        <v>0</v>
      </c>
      <c r="BG294" s="205">
        <f>IF(N294="zákl. prenesená",J294,0)</f>
        <v>0</v>
      </c>
      <c r="BH294" s="205">
        <f>IF(N294="zníž. prenesená",J294,0)</f>
        <v>0</v>
      </c>
      <c r="BI294" s="205">
        <f>IF(N294="nulová",J294,0)</f>
        <v>0</v>
      </c>
      <c r="BJ294" s="16" t="s">
        <v>155</v>
      </c>
      <c r="BK294" s="206">
        <f>ROUND(I294*H294,3)</f>
        <v>0</v>
      </c>
      <c r="BL294" s="16" t="s">
        <v>235</v>
      </c>
      <c r="BM294" s="204" t="s">
        <v>1807</v>
      </c>
    </row>
    <row r="295" s="2" customFormat="1" ht="16.5" customHeight="1">
      <c r="A295" s="35"/>
      <c r="B295" s="157"/>
      <c r="C295" s="193" t="s">
        <v>1011</v>
      </c>
      <c r="D295" s="193" t="s">
        <v>180</v>
      </c>
      <c r="E295" s="194" t="s">
        <v>1808</v>
      </c>
      <c r="F295" s="195" t="s">
        <v>1809</v>
      </c>
      <c r="G295" s="196" t="s">
        <v>750</v>
      </c>
      <c r="H295" s="197">
        <v>30</v>
      </c>
      <c r="I295" s="198"/>
      <c r="J295" s="197">
        <f>ROUND(I295*H295,3)</f>
        <v>0</v>
      </c>
      <c r="K295" s="199"/>
      <c r="L295" s="36"/>
      <c r="M295" s="200" t="s">
        <v>1</v>
      </c>
      <c r="N295" s="201" t="s">
        <v>40</v>
      </c>
      <c r="O295" s="79"/>
      <c r="P295" s="202">
        <f>O295*H295</f>
        <v>0</v>
      </c>
      <c r="Q295" s="202">
        <v>0</v>
      </c>
      <c r="R295" s="202">
        <f>Q295*H295</f>
        <v>0</v>
      </c>
      <c r="S295" s="202">
        <v>0</v>
      </c>
      <c r="T295" s="203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04" t="s">
        <v>235</v>
      </c>
      <c r="AT295" s="204" t="s">
        <v>180</v>
      </c>
      <c r="AU295" s="204" t="s">
        <v>155</v>
      </c>
      <c r="AY295" s="16" t="s">
        <v>177</v>
      </c>
      <c r="BE295" s="205">
        <f>IF(N295="základná",J295,0)</f>
        <v>0</v>
      </c>
      <c r="BF295" s="205">
        <f>IF(N295="znížená",J295,0)</f>
        <v>0</v>
      </c>
      <c r="BG295" s="205">
        <f>IF(N295="zákl. prenesená",J295,0)</f>
        <v>0</v>
      </c>
      <c r="BH295" s="205">
        <f>IF(N295="zníž. prenesená",J295,0)</f>
        <v>0</v>
      </c>
      <c r="BI295" s="205">
        <f>IF(N295="nulová",J295,0)</f>
        <v>0</v>
      </c>
      <c r="BJ295" s="16" t="s">
        <v>155</v>
      </c>
      <c r="BK295" s="206">
        <f>ROUND(I295*H295,3)</f>
        <v>0</v>
      </c>
      <c r="BL295" s="16" t="s">
        <v>235</v>
      </c>
      <c r="BM295" s="204" t="s">
        <v>1810</v>
      </c>
    </row>
    <row r="296" s="2" customFormat="1" ht="24.15" customHeight="1">
      <c r="A296" s="35"/>
      <c r="B296" s="157"/>
      <c r="C296" s="193" t="s">
        <v>1015</v>
      </c>
      <c r="D296" s="193" t="s">
        <v>180</v>
      </c>
      <c r="E296" s="194" t="s">
        <v>1811</v>
      </c>
      <c r="F296" s="195" t="s">
        <v>1812</v>
      </c>
      <c r="G296" s="196" t="s">
        <v>283</v>
      </c>
      <c r="H296" s="197">
        <v>4.6680000000000001</v>
      </c>
      <c r="I296" s="198"/>
      <c r="J296" s="197">
        <f>ROUND(I296*H296,3)</f>
        <v>0</v>
      </c>
      <c r="K296" s="199"/>
      <c r="L296" s="36"/>
      <c r="M296" s="200" t="s">
        <v>1</v>
      </c>
      <c r="N296" s="201" t="s">
        <v>40</v>
      </c>
      <c r="O296" s="79"/>
      <c r="P296" s="202">
        <f>O296*H296</f>
        <v>0</v>
      </c>
      <c r="Q296" s="202">
        <v>0</v>
      </c>
      <c r="R296" s="202">
        <f>Q296*H296</f>
        <v>0</v>
      </c>
      <c r="S296" s="202">
        <v>0</v>
      </c>
      <c r="T296" s="203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204" t="s">
        <v>235</v>
      </c>
      <c r="AT296" s="204" t="s">
        <v>180</v>
      </c>
      <c r="AU296" s="204" t="s">
        <v>155</v>
      </c>
      <c r="AY296" s="16" t="s">
        <v>177</v>
      </c>
      <c r="BE296" s="205">
        <f>IF(N296="základná",J296,0)</f>
        <v>0</v>
      </c>
      <c r="BF296" s="205">
        <f>IF(N296="znížená",J296,0)</f>
        <v>0</v>
      </c>
      <c r="BG296" s="205">
        <f>IF(N296="zákl. prenesená",J296,0)</f>
        <v>0</v>
      </c>
      <c r="BH296" s="205">
        <f>IF(N296="zníž. prenesená",J296,0)</f>
        <v>0</v>
      </c>
      <c r="BI296" s="205">
        <f>IF(N296="nulová",J296,0)</f>
        <v>0</v>
      </c>
      <c r="BJ296" s="16" t="s">
        <v>155</v>
      </c>
      <c r="BK296" s="206">
        <f>ROUND(I296*H296,3)</f>
        <v>0</v>
      </c>
      <c r="BL296" s="16" t="s">
        <v>235</v>
      </c>
      <c r="BM296" s="204" t="s">
        <v>1813</v>
      </c>
    </row>
    <row r="297" s="12" customFormat="1" ht="22.8" customHeight="1">
      <c r="A297" s="12"/>
      <c r="B297" s="180"/>
      <c r="C297" s="12"/>
      <c r="D297" s="181" t="s">
        <v>73</v>
      </c>
      <c r="E297" s="191" t="s">
        <v>307</v>
      </c>
      <c r="F297" s="191" t="s">
        <v>1814</v>
      </c>
      <c r="G297" s="12"/>
      <c r="H297" s="12"/>
      <c r="I297" s="183"/>
      <c r="J297" s="192">
        <f>BK297</f>
        <v>0</v>
      </c>
      <c r="K297" s="12"/>
      <c r="L297" s="180"/>
      <c r="M297" s="185"/>
      <c r="N297" s="186"/>
      <c r="O297" s="186"/>
      <c r="P297" s="187">
        <f>SUM(P298:P340)</f>
        <v>0</v>
      </c>
      <c r="Q297" s="186"/>
      <c r="R297" s="187">
        <f>SUM(R298:R340)</f>
        <v>0.95262000000000013</v>
      </c>
      <c r="S297" s="186"/>
      <c r="T297" s="188">
        <f>SUM(T298:T340)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181" t="s">
        <v>155</v>
      </c>
      <c r="AT297" s="189" t="s">
        <v>73</v>
      </c>
      <c r="AU297" s="189" t="s">
        <v>82</v>
      </c>
      <c r="AY297" s="181" t="s">
        <v>177</v>
      </c>
      <c r="BK297" s="190">
        <f>SUM(BK298:BK340)</f>
        <v>0</v>
      </c>
    </row>
    <row r="298" s="2" customFormat="1" ht="24.15" customHeight="1">
      <c r="A298" s="35"/>
      <c r="B298" s="157"/>
      <c r="C298" s="193" t="s">
        <v>1019</v>
      </c>
      <c r="D298" s="193" t="s">
        <v>180</v>
      </c>
      <c r="E298" s="194" t="s">
        <v>1815</v>
      </c>
      <c r="F298" s="195" t="s">
        <v>1816</v>
      </c>
      <c r="G298" s="196" t="s">
        <v>1788</v>
      </c>
      <c r="H298" s="197">
        <v>12</v>
      </c>
      <c r="I298" s="198"/>
      <c r="J298" s="197">
        <f>ROUND(I298*H298,3)</f>
        <v>0</v>
      </c>
      <c r="K298" s="199"/>
      <c r="L298" s="36"/>
      <c r="M298" s="200" t="s">
        <v>1</v>
      </c>
      <c r="N298" s="201" t="s">
        <v>40</v>
      </c>
      <c r="O298" s="79"/>
      <c r="P298" s="202">
        <f>O298*H298</f>
        <v>0</v>
      </c>
      <c r="Q298" s="202">
        <v>0</v>
      </c>
      <c r="R298" s="202">
        <f>Q298*H298</f>
        <v>0</v>
      </c>
      <c r="S298" s="202">
        <v>0</v>
      </c>
      <c r="T298" s="203">
        <f>S298*H298</f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204" t="s">
        <v>235</v>
      </c>
      <c r="AT298" s="204" t="s">
        <v>180</v>
      </c>
      <c r="AU298" s="204" t="s">
        <v>155</v>
      </c>
      <c r="AY298" s="16" t="s">
        <v>177</v>
      </c>
      <c r="BE298" s="205">
        <f>IF(N298="základná",J298,0)</f>
        <v>0</v>
      </c>
      <c r="BF298" s="205">
        <f>IF(N298="znížená",J298,0)</f>
        <v>0</v>
      </c>
      <c r="BG298" s="205">
        <f>IF(N298="zákl. prenesená",J298,0)</f>
        <v>0</v>
      </c>
      <c r="BH298" s="205">
        <f>IF(N298="zníž. prenesená",J298,0)</f>
        <v>0</v>
      </c>
      <c r="BI298" s="205">
        <f>IF(N298="nulová",J298,0)</f>
        <v>0</v>
      </c>
      <c r="BJ298" s="16" t="s">
        <v>155</v>
      </c>
      <c r="BK298" s="206">
        <f>ROUND(I298*H298,3)</f>
        <v>0</v>
      </c>
      <c r="BL298" s="16" t="s">
        <v>235</v>
      </c>
      <c r="BM298" s="204" t="s">
        <v>1817</v>
      </c>
    </row>
    <row r="299" s="2" customFormat="1" ht="24.15" customHeight="1">
      <c r="A299" s="35"/>
      <c r="B299" s="157"/>
      <c r="C299" s="193" t="s">
        <v>1023</v>
      </c>
      <c r="D299" s="193" t="s">
        <v>180</v>
      </c>
      <c r="E299" s="194" t="s">
        <v>1818</v>
      </c>
      <c r="F299" s="195" t="s">
        <v>1819</v>
      </c>
      <c r="G299" s="196" t="s">
        <v>1788</v>
      </c>
      <c r="H299" s="197">
        <v>2</v>
      </c>
      <c r="I299" s="198"/>
      <c r="J299" s="197">
        <f>ROUND(I299*H299,3)</f>
        <v>0</v>
      </c>
      <c r="K299" s="199"/>
      <c r="L299" s="36"/>
      <c r="M299" s="200" t="s">
        <v>1</v>
      </c>
      <c r="N299" s="201" t="s">
        <v>40</v>
      </c>
      <c r="O299" s="79"/>
      <c r="P299" s="202">
        <f>O299*H299</f>
        <v>0</v>
      </c>
      <c r="Q299" s="202">
        <v>0.00072999999999999996</v>
      </c>
      <c r="R299" s="202">
        <f>Q299*H299</f>
        <v>0.0014599999999999999</v>
      </c>
      <c r="S299" s="202">
        <v>0</v>
      </c>
      <c r="T299" s="203">
        <f>S299*H299</f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204" t="s">
        <v>235</v>
      </c>
      <c r="AT299" s="204" t="s">
        <v>180</v>
      </c>
      <c r="AU299" s="204" t="s">
        <v>155</v>
      </c>
      <c r="AY299" s="16" t="s">
        <v>177</v>
      </c>
      <c r="BE299" s="205">
        <f>IF(N299="základná",J299,0)</f>
        <v>0</v>
      </c>
      <c r="BF299" s="205">
        <f>IF(N299="znížená",J299,0)</f>
        <v>0</v>
      </c>
      <c r="BG299" s="205">
        <f>IF(N299="zákl. prenesená",J299,0)</f>
        <v>0</v>
      </c>
      <c r="BH299" s="205">
        <f>IF(N299="zníž. prenesená",J299,0)</f>
        <v>0</v>
      </c>
      <c r="BI299" s="205">
        <f>IF(N299="nulová",J299,0)</f>
        <v>0</v>
      </c>
      <c r="BJ299" s="16" t="s">
        <v>155</v>
      </c>
      <c r="BK299" s="206">
        <f>ROUND(I299*H299,3)</f>
        <v>0</v>
      </c>
      <c r="BL299" s="16" t="s">
        <v>235</v>
      </c>
      <c r="BM299" s="204" t="s">
        <v>1820</v>
      </c>
    </row>
    <row r="300" s="2" customFormat="1" ht="16.5" customHeight="1">
      <c r="A300" s="35"/>
      <c r="B300" s="157"/>
      <c r="C300" s="212" t="s">
        <v>1027</v>
      </c>
      <c r="D300" s="212" t="s">
        <v>439</v>
      </c>
      <c r="E300" s="213" t="s">
        <v>1821</v>
      </c>
      <c r="F300" s="214" t="s">
        <v>1822</v>
      </c>
      <c r="G300" s="215" t="s">
        <v>1425</v>
      </c>
      <c r="H300" s="216">
        <v>2</v>
      </c>
      <c r="I300" s="217"/>
      <c r="J300" s="216">
        <f>ROUND(I300*H300,3)</f>
        <v>0</v>
      </c>
      <c r="K300" s="218"/>
      <c r="L300" s="219"/>
      <c r="M300" s="220" t="s">
        <v>1</v>
      </c>
      <c r="N300" s="221" t="s">
        <v>40</v>
      </c>
      <c r="O300" s="79"/>
      <c r="P300" s="202">
        <f>O300*H300</f>
        <v>0</v>
      </c>
      <c r="Q300" s="202">
        <v>0.002</v>
      </c>
      <c r="R300" s="202">
        <f>Q300*H300</f>
        <v>0.0040000000000000001</v>
      </c>
      <c r="S300" s="202">
        <v>0</v>
      </c>
      <c r="T300" s="203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04" t="s">
        <v>301</v>
      </c>
      <c r="AT300" s="204" t="s">
        <v>439</v>
      </c>
      <c r="AU300" s="204" t="s">
        <v>155</v>
      </c>
      <c r="AY300" s="16" t="s">
        <v>177</v>
      </c>
      <c r="BE300" s="205">
        <f>IF(N300="základná",J300,0)</f>
        <v>0</v>
      </c>
      <c r="BF300" s="205">
        <f>IF(N300="znížená",J300,0)</f>
        <v>0</v>
      </c>
      <c r="BG300" s="205">
        <f>IF(N300="zákl. prenesená",J300,0)</f>
        <v>0</v>
      </c>
      <c r="BH300" s="205">
        <f>IF(N300="zníž. prenesená",J300,0)</f>
        <v>0</v>
      </c>
      <c r="BI300" s="205">
        <f>IF(N300="nulová",J300,0)</f>
        <v>0</v>
      </c>
      <c r="BJ300" s="16" t="s">
        <v>155</v>
      </c>
      <c r="BK300" s="206">
        <f>ROUND(I300*H300,3)</f>
        <v>0</v>
      </c>
      <c r="BL300" s="16" t="s">
        <v>235</v>
      </c>
      <c r="BM300" s="204" t="s">
        <v>1823</v>
      </c>
    </row>
    <row r="301" s="2" customFormat="1" ht="16.5" customHeight="1">
      <c r="A301" s="35"/>
      <c r="B301" s="157"/>
      <c r="C301" s="193" t="s">
        <v>1031</v>
      </c>
      <c r="D301" s="193" t="s">
        <v>180</v>
      </c>
      <c r="E301" s="194" t="s">
        <v>1824</v>
      </c>
      <c r="F301" s="195" t="s">
        <v>1825</v>
      </c>
      <c r="G301" s="196" t="s">
        <v>1788</v>
      </c>
      <c r="H301" s="197">
        <v>37</v>
      </c>
      <c r="I301" s="198"/>
      <c r="J301" s="197">
        <f>ROUND(I301*H301,3)</f>
        <v>0</v>
      </c>
      <c r="K301" s="199"/>
      <c r="L301" s="36"/>
      <c r="M301" s="200" t="s">
        <v>1</v>
      </c>
      <c r="N301" s="201" t="s">
        <v>40</v>
      </c>
      <c r="O301" s="79"/>
      <c r="P301" s="202">
        <f>O301*H301</f>
        <v>0</v>
      </c>
      <c r="Q301" s="202">
        <v>0.00165</v>
      </c>
      <c r="R301" s="202">
        <f>Q301*H301</f>
        <v>0.06105</v>
      </c>
      <c r="S301" s="202">
        <v>0</v>
      </c>
      <c r="T301" s="203">
        <f>S301*H301</f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204" t="s">
        <v>235</v>
      </c>
      <c r="AT301" s="204" t="s">
        <v>180</v>
      </c>
      <c r="AU301" s="204" t="s">
        <v>155</v>
      </c>
      <c r="AY301" s="16" t="s">
        <v>177</v>
      </c>
      <c r="BE301" s="205">
        <f>IF(N301="základná",J301,0)</f>
        <v>0</v>
      </c>
      <c r="BF301" s="205">
        <f>IF(N301="znížená",J301,0)</f>
        <v>0</v>
      </c>
      <c r="BG301" s="205">
        <f>IF(N301="zákl. prenesená",J301,0)</f>
        <v>0</v>
      </c>
      <c r="BH301" s="205">
        <f>IF(N301="zníž. prenesená",J301,0)</f>
        <v>0</v>
      </c>
      <c r="BI301" s="205">
        <f>IF(N301="nulová",J301,0)</f>
        <v>0</v>
      </c>
      <c r="BJ301" s="16" t="s">
        <v>155</v>
      </c>
      <c r="BK301" s="206">
        <f>ROUND(I301*H301,3)</f>
        <v>0</v>
      </c>
      <c r="BL301" s="16" t="s">
        <v>235</v>
      </c>
      <c r="BM301" s="204" t="s">
        <v>1826</v>
      </c>
    </row>
    <row r="302" s="2" customFormat="1" ht="24.15" customHeight="1">
      <c r="A302" s="35"/>
      <c r="B302" s="157"/>
      <c r="C302" s="212" t="s">
        <v>1035</v>
      </c>
      <c r="D302" s="212" t="s">
        <v>439</v>
      </c>
      <c r="E302" s="213" t="s">
        <v>1827</v>
      </c>
      <c r="F302" s="214" t="s">
        <v>1828</v>
      </c>
      <c r="G302" s="215" t="s">
        <v>1788</v>
      </c>
      <c r="H302" s="216">
        <v>1</v>
      </c>
      <c r="I302" s="217"/>
      <c r="J302" s="216">
        <f>ROUND(I302*H302,3)</f>
        <v>0</v>
      </c>
      <c r="K302" s="218"/>
      <c r="L302" s="219"/>
      <c r="M302" s="220" t="s">
        <v>1</v>
      </c>
      <c r="N302" s="221" t="s">
        <v>40</v>
      </c>
      <c r="O302" s="79"/>
      <c r="P302" s="202">
        <f>O302*H302</f>
        <v>0</v>
      </c>
      <c r="Q302" s="202">
        <v>0</v>
      </c>
      <c r="R302" s="202">
        <f>Q302*H302</f>
        <v>0</v>
      </c>
      <c r="S302" s="202">
        <v>0</v>
      </c>
      <c r="T302" s="203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04" t="s">
        <v>301</v>
      </c>
      <c r="AT302" s="204" t="s">
        <v>439</v>
      </c>
      <c r="AU302" s="204" t="s">
        <v>155</v>
      </c>
      <c r="AY302" s="16" t="s">
        <v>177</v>
      </c>
      <c r="BE302" s="205">
        <f>IF(N302="základná",J302,0)</f>
        <v>0</v>
      </c>
      <c r="BF302" s="205">
        <f>IF(N302="znížená",J302,0)</f>
        <v>0</v>
      </c>
      <c r="BG302" s="205">
        <f>IF(N302="zákl. prenesená",J302,0)</f>
        <v>0</v>
      </c>
      <c r="BH302" s="205">
        <f>IF(N302="zníž. prenesená",J302,0)</f>
        <v>0</v>
      </c>
      <c r="BI302" s="205">
        <f>IF(N302="nulová",J302,0)</f>
        <v>0</v>
      </c>
      <c r="BJ302" s="16" t="s">
        <v>155</v>
      </c>
      <c r="BK302" s="206">
        <f>ROUND(I302*H302,3)</f>
        <v>0</v>
      </c>
      <c r="BL302" s="16" t="s">
        <v>235</v>
      </c>
      <c r="BM302" s="204" t="s">
        <v>1829</v>
      </c>
    </row>
    <row r="303" s="2" customFormat="1" ht="16.5" customHeight="1">
      <c r="A303" s="35"/>
      <c r="B303" s="157"/>
      <c r="C303" s="212" t="s">
        <v>1039</v>
      </c>
      <c r="D303" s="212" t="s">
        <v>439</v>
      </c>
      <c r="E303" s="213" t="s">
        <v>1830</v>
      </c>
      <c r="F303" s="214" t="s">
        <v>1831</v>
      </c>
      <c r="G303" s="215" t="s">
        <v>1788</v>
      </c>
      <c r="H303" s="216">
        <v>36</v>
      </c>
      <c r="I303" s="217"/>
      <c r="J303" s="216">
        <f>ROUND(I303*H303,3)</f>
        <v>0</v>
      </c>
      <c r="K303" s="218"/>
      <c r="L303" s="219"/>
      <c r="M303" s="220" t="s">
        <v>1</v>
      </c>
      <c r="N303" s="221" t="s">
        <v>40</v>
      </c>
      <c r="O303" s="79"/>
      <c r="P303" s="202">
        <f>O303*H303</f>
        <v>0</v>
      </c>
      <c r="Q303" s="202">
        <v>0</v>
      </c>
      <c r="R303" s="202">
        <f>Q303*H303</f>
        <v>0</v>
      </c>
      <c r="S303" s="202">
        <v>0</v>
      </c>
      <c r="T303" s="203">
        <f>S303*H303</f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204" t="s">
        <v>301</v>
      </c>
      <c r="AT303" s="204" t="s">
        <v>439</v>
      </c>
      <c r="AU303" s="204" t="s">
        <v>155</v>
      </c>
      <c r="AY303" s="16" t="s">
        <v>177</v>
      </c>
      <c r="BE303" s="205">
        <f>IF(N303="základná",J303,0)</f>
        <v>0</v>
      </c>
      <c r="BF303" s="205">
        <f>IF(N303="znížená",J303,0)</f>
        <v>0</v>
      </c>
      <c r="BG303" s="205">
        <f>IF(N303="zákl. prenesená",J303,0)</f>
        <v>0</v>
      </c>
      <c r="BH303" s="205">
        <f>IF(N303="zníž. prenesená",J303,0)</f>
        <v>0</v>
      </c>
      <c r="BI303" s="205">
        <f>IF(N303="nulová",J303,0)</f>
        <v>0</v>
      </c>
      <c r="BJ303" s="16" t="s">
        <v>155</v>
      </c>
      <c r="BK303" s="206">
        <f>ROUND(I303*H303,3)</f>
        <v>0</v>
      </c>
      <c r="BL303" s="16" t="s">
        <v>235</v>
      </c>
      <c r="BM303" s="204" t="s">
        <v>1832</v>
      </c>
    </row>
    <row r="304" s="2" customFormat="1" ht="21.75" customHeight="1">
      <c r="A304" s="35"/>
      <c r="B304" s="157"/>
      <c r="C304" s="193" t="s">
        <v>1043</v>
      </c>
      <c r="D304" s="193" t="s">
        <v>180</v>
      </c>
      <c r="E304" s="194" t="s">
        <v>1833</v>
      </c>
      <c r="F304" s="195" t="s">
        <v>1834</v>
      </c>
      <c r="G304" s="196" t="s">
        <v>1425</v>
      </c>
      <c r="H304" s="197">
        <v>37</v>
      </c>
      <c r="I304" s="198"/>
      <c r="J304" s="197">
        <f>ROUND(I304*H304,3)</f>
        <v>0</v>
      </c>
      <c r="K304" s="199"/>
      <c r="L304" s="36"/>
      <c r="M304" s="200" t="s">
        <v>1</v>
      </c>
      <c r="N304" s="201" t="s">
        <v>40</v>
      </c>
      <c r="O304" s="79"/>
      <c r="P304" s="202">
        <f>O304*H304</f>
        <v>0</v>
      </c>
      <c r="Q304" s="202">
        <v>0.00029999999999999997</v>
      </c>
      <c r="R304" s="202">
        <f>Q304*H304</f>
        <v>0.011099999999999999</v>
      </c>
      <c r="S304" s="202">
        <v>0</v>
      </c>
      <c r="T304" s="203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204" t="s">
        <v>235</v>
      </c>
      <c r="AT304" s="204" t="s">
        <v>180</v>
      </c>
      <c r="AU304" s="204" t="s">
        <v>155</v>
      </c>
      <c r="AY304" s="16" t="s">
        <v>177</v>
      </c>
      <c r="BE304" s="205">
        <f>IF(N304="základná",J304,0)</f>
        <v>0</v>
      </c>
      <c r="BF304" s="205">
        <f>IF(N304="znížená",J304,0)</f>
        <v>0</v>
      </c>
      <c r="BG304" s="205">
        <f>IF(N304="zákl. prenesená",J304,0)</f>
        <v>0</v>
      </c>
      <c r="BH304" s="205">
        <f>IF(N304="zníž. prenesená",J304,0)</f>
        <v>0</v>
      </c>
      <c r="BI304" s="205">
        <f>IF(N304="nulová",J304,0)</f>
        <v>0</v>
      </c>
      <c r="BJ304" s="16" t="s">
        <v>155</v>
      </c>
      <c r="BK304" s="206">
        <f>ROUND(I304*H304,3)</f>
        <v>0</v>
      </c>
      <c r="BL304" s="16" t="s">
        <v>235</v>
      </c>
      <c r="BM304" s="204" t="s">
        <v>1835</v>
      </c>
    </row>
    <row r="305" s="2" customFormat="1" ht="16.5" customHeight="1">
      <c r="A305" s="35"/>
      <c r="B305" s="157"/>
      <c r="C305" s="193" t="s">
        <v>1047</v>
      </c>
      <c r="D305" s="193" t="s">
        <v>180</v>
      </c>
      <c r="E305" s="194" t="s">
        <v>1836</v>
      </c>
      <c r="F305" s="195" t="s">
        <v>1837</v>
      </c>
      <c r="G305" s="196" t="s">
        <v>1788</v>
      </c>
      <c r="H305" s="197">
        <v>17</v>
      </c>
      <c r="I305" s="198"/>
      <c r="J305" s="197">
        <f>ROUND(I305*H305,3)</f>
        <v>0</v>
      </c>
      <c r="K305" s="199"/>
      <c r="L305" s="36"/>
      <c r="M305" s="200" t="s">
        <v>1</v>
      </c>
      <c r="N305" s="201" t="s">
        <v>40</v>
      </c>
      <c r="O305" s="79"/>
      <c r="P305" s="202">
        <f>O305*H305</f>
        <v>0</v>
      </c>
      <c r="Q305" s="202">
        <v>0.0043800000000000002</v>
      </c>
      <c r="R305" s="202">
        <f>Q305*H305</f>
        <v>0.074459999999999998</v>
      </c>
      <c r="S305" s="202">
        <v>0</v>
      </c>
      <c r="T305" s="203">
        <f>S305*H305</f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204" t="s">
        <v>235</v>
      </c>
      <c r="AT305" s="204" t="s">
        <v>180</v>
      </c>
      <c r="AU305" s="204" t="s">
        <v>155</v>
      </c>
      <c r="AY305" s="16" t="s">
        <v>177</v>
      </c>
      <c r="BE305" s="205">
        <f>IF(N305="základná",J305,0)</f>
        <v>0</v>
      </c>
      <c r="BF305" s="205">
        <f>IF(N305="znížená",J305,0)</f>
        <v>0</v>
      </c>
      <c r="BG305" s="205">
        <f>IF(N305="zákl. prenesená",J305,0)</f>
        <v>0</v>
      </c>
      <c r="BH305" s="205">
        <f>IF(N305="zníž. prenesená",J305,0)</f>
        <v>0</v>
      </c>
      <c r="BI305" s="205">
        <f>IF(N305="nulová",J305,0)</f>
        <v>0</v>
      </c>
      <c r="BJ305" s="16" t="s">
        <v>155</v>
      </c>
      <c r="BK305" s="206">
        <f>ROUND(I305*H305,3)</f>
        <v>0</v>
      </c>
      <c r="BL305" s="16" t="s">
        <v>235</v>
      </c>
      <c r="BM305" s="204" t="s">
        <v>1838</v>
      </c>
    </row>
    <row r="306" s="2" customFormat="1" ht="16.5" customHeight="1">
      <c r="A306" s="35"/>
      <c r="B306" s="157"/>
      <c r="C306" s="212" t="s">
        <v>1051</v>
      </c>
      <c r="D306" s="212" t="s">
        <v>439</v>
      </c>
      <c r="E306" s="213" t="s">
        <v>1839</v>
      </c>
      <c r="F306" s="214" t="s">
        <v>1840</v>
      </c>
      <c r="G306" s="215" t="s">
        <v>1425</v>
      </c>
      <c r="H306" s="216">
        <v>17</v>
      </c>
      <c r="I306" s="217"/>
      <c r="J306" s="216">
        <f>ROUND(I306*H306,3)</f>
        <v>0</v>
      </c>
      <c r="K306" s="218"/>
      <c r="L306" s="219"/>
      <c r="M306" s="220" t="s">
        <v>1</v>
      </c>
      <c r="N306" s="221" t="s">
        <v>40</v>
      </c>
      <c r="O306" s="79"/>
      <c r="P306" s="202">
        <f>O306*H306</f>
        <v>0</v>
      </c>
      <c r="Q306" s="202">
        <v>0</v>
      </c>
      <c r="R306" s="202">
        <f>Q306*H306</f>
        <v>0</v>
      </c>
      <c r="S306" s="202">
        <v>0</v>
      </c>
      <c r="T306" s="203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04" t="s">
        <v>301</v>
      </c>
      <c r="AT306" s="204" t="s">
        <v>439</v>
      </c>
      <c r="AU306" s="204" t="s">
        <v>155</v>
      </c>
      <c r="AY306" s="16" t="s">
        <v>177</v>
      </c>
      <c r="BE306" s="205">
        <f>IF(N306="základná",J306,0)</f>
        <v>0</v>
      </c>
      <c r="BF306" s="205">
        <f>IF(N306="znížená",J306,0)</f>
        <v>0</v>
      </c>
      <c r="BG306" s="205">
        <f>IF(N306="zákl. prenesená",J306,0)</f>
        <v>0</v>
      </c>
      <c r="BH306" s="205">
        <f>IF(N306="zníž. prenesená",J306,0)</f>
        <v>0</v>
      </c>
      <c r="BI306" s="205">
        <f>IF(N306="nulová",J306,0)</f>
        <v>0</v>
      </c>
      <c r="BJ306" s="16" t="s">
        <v>155</v>
      </c>
      <c r="BK306" s="206">
        <f>ROUND(I306*H306,3)</f>
        <v>0</v>
      </c>
      <c r="BL306" s="16" t="s">
        <v>235</v>
      </c>
      <c r="BM306" s="204" t="s">
        <v>1841</v>
      </c>
    </row>
    <row r="307" s="2" customFormat="1" ht="16.5" customHeight="1">
      <c r="A307" s="35"/>
      <c r="B307" s="157"/>
      <c r="C307" s="212" t="s">
        <v>1055</v>
      </c>
      <c r="D307" s="212" t="s">
        <v>439</v>
      </c>
      <c r="E307" s="213" t="s">
        <v>1842</v>
      </c>
      <c r="F307" s="214" t="s">
        <v>1843</v>
      </c>
      <c r="G307" s="215" t="s">
        <v>1425</v>
      </c>
      <c r="H307" s="216">
        <v>10</v>
      </c>
      <c r="I307" s="217"/>
      <c r="J307" s="216">
        <f>ROUND(I307*H307,3)</f>
        <v>0</v>
      </c>
      <c r="K307" s="218"/>
      <c r="L307" s="219"/>
      <c r="M307" s="220" t="s">
        <v>1</v>
      </c>
      <c r="N307" s="221" t="s">
        <v>40</v>
      </c>
      <c r="O307" s="79"/>
      <c r="P307" s="202">
        <f>O307*H307</f>
        <v>0</v>
      </c>
      <c r="Q307" s="202">
        <v>0</v>
      </c>
      <c r="R307" s="202">
        <f>Q307*H307</f>
        <v>0</v>
      </c>
      <c r="S307" s="202">
        <v>0</v>
      </c>
      <c r="T307" s="203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204" t="s">
        <v>301</v>
      </c>
      <c r="AT307" s="204" t="s">
        <v>439</v>
      </c>
      <c r="AU307" s="204" t="s">
        <v>155</v>
      </c>
      <c r="AY307" s="16" t="s">
        <v>177</v>
      </c>
      <c r="BE307" s="205">
        <f>IF(N307="základná",J307,0)</f>
        <v>0</v>
      </c>
      <c r="BF307" s="205">
        <f>IF(N307="znížená",J307,0)</f>
        <v>0</v>
      </c>
      <c r="BG307" s="205">
        <f>IF(N307="zákl. prenesená",J307,0)</f>
        <v>0</v>
      </c>
      <c r="BH307" s="205">
        <f>IF(N307="zníž. prenesená",J307,0)</f>
        <v>0</v>
      </c>
      <c r="BI307" s="205">
        <f>IF(N307="nulová",J307,0)</f>
        <v>0</v>
      </c>
      <c r="BJ307" s="16" t="s">
        <v>155</v>
      </c>
      <c r="BK307" s="206">
        <f>ROUND(I307*H307,3)</f>
        <v>0</v>
      </c>
      <c r="BL307" s="16" t="s">
        <v>235</v>
      </c>
      <c r="BM307" s="204" t="s">
        <v>1844</v>
      </c>
    </row>
    <row r="308" s="2" customFormat="1" ht="16.5" customHeight="1">
      <c r="A308" s="35"/>
      <c r="B308" s="157"/>
      <c r="C308" s="193" t="s">
        <v>1059</v>
      </c>
      <c r="D308" s="193" t="s">
        <v>180</v>
      </c>
      <c r="E308" s="194" t="s">
        <v>1845</v>
      </c>
      <c r="F308" s="195" t="s">
        <v>1846</v>
      </c>
      <c r="G308" s="196" t="s">
        <v>1788</v>
      </c>
      <c r="H308" s="197">
        <v>17</v>
      </c>
      <c r="I308" s="198"/>
      <c r="J308" s="197">
        <f>ROUND(I308*H308,3)</f>
        <v>0</v>
      </c>
      <c r="K308" s="199"/>
      <c r="L308" s="36"/>
      <c r="M308" s="200" t="s">
        <v>1</v>
      </c>
      <c r="N308" s="201" t="s">
        <v>40</v>
      </c>
      <c r="O308" s="79"/>
      <c r="P308" s="202">
        <f>O308*H308</f>
        <v>0</v>
      </c>
      <c r="Q308" s="202">
        <v>4.0000000000000003E-05</v>
      </c>
      <c r="R308" s="202">
        <f>Q308*H308</f>
        <v>0.00068000000000000005</v>
      </c>
      <c r="S308" s="202">
        <v>0</v>
      </c>
      <c r="T308" s="203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04" t="s">
        <v>235</v>
      </c>
      <c r="AT308" s="204" t="s">
        <v>180</v>
      </c>
      <c r="AU308" s="204" t="s">
        <v>155</v>
      </c>
      <c r="AY308" s="16" t="s">
        <v>177</v>
      </c>
      <c r="BE308" s="205">
        <f>IF(N308="základná",J308,0)</f>
        <v>0</v>
      </c>
      <c r="BF308" s="205">
        <f>IF(N308="znížená",J308,0)</f>
        <v>0</v>
      </c>
      <c r="BG308" s="205">
        <f>IF(N308="zákl. prenesená",J308,0)</f>
        <v>0</v>
      </c>
      <c r="BH308" s="205">
        <f>IF(N308="zníž. prenesená",J308,0)</f>
        <v>0</v>
      </c>
      <c r="BI308" s="205">
        <f>IF(N308="nulová",J308,0)</f>
        <v>0</v>
      </c>
      <c r="BJ308" s="16" t="s">
        <v>155</v>
      </c>
      <c r="BK308" s="206">
        <f>ROUND(I308*H308,3)</f>
        <v>0</v>
      </c>
      <c r="BL308" s="16" t="s">
        <v>235</v>
      </c>
      <c r="BM308" s="204" t="s">
        <v>1847</v>
      </c>
    </row>
    <row r="309" s="2" customFormat="1" ht="16.5" customHeight="1">
      <c r="A309" s="35"/>
      <c r="B309" s="157"/>
      <c r="C309" s="212" t="s">
        <v>1063</v>
      </c>
      <c r="D309" s="212" t="s">
        <v>439</v>
      </c>
      <c r="E309" s="213" t="s">
        <v>1848</v>
      </c>
      <c r="F309" s="214" t="s">
        <v>1849</v>
      </c>
      <c r="G309" s="215" t="s">
        <v>1425</v>
      </c>
      <c r="H309" s="216">
        <v>17</v>
      </c>
      <c r="I309" s="217"/>
      <c r="J309" s="216">
        <f>ROUND(I309*H309,3)</f>
        <v>0</v>
      </c>
      <c r="K309" s="218"/>
      <c r="L309" s="219"/>
      <c r="M309" s="220" t="s">
        <v>1</v>
      </c>
      <c r="N309" s="221" t="s">
        <v>40</v>
      </c>
      <c r="O309" s="79"/>
      <c r="P309" s="202">
        <f>O309*H309</f>
        <v>0</v>
      </c>
      <c r="Q309" s="202">
        <v>0.00080000000000000004</v>
      </c>
      <c r="R309" s="202">
        <f>Q309*H309</f>
        <v>0.013600000000000001</v>
      </c>
      <c r="S309" s="202">
        <v>0</v>
      </c>
      <c r="T309" s="203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204" t="s">
        <v>301</v>
      </c>
      <c r="AT309" s="204" t="s">
        <v>439</v>
      </c>
      <c r="AU309" s="204" t="s">
        <v>155</v>
      </c>
      <c r="AY309" s="16" t="s">
        <v>177</v>
      </c>
      <c r="BE309" s="205">
        <f>IF(N309="základná",J309,0)</f>
        <v>0</v>
      </c>
      <c r="BF309" s="205">
        <f>IF(N309="znížená",J309,0)</f>
        <v>0</v>
      </c>
      <c r="BG309" s="205">
        <f>IF(N309="zákl. prenesená",J309,0)</f>
        <v>0</v>
      </c>
      <c r="BH309" s="205">
        <f>IF(N309="zníž. prenesená",J309,0)</f>
        <v>0</v>
      </c>
      <c r="BI309" s="205">
        <f>IF(N309="nulová",J309,0)</f>
        <v>0</v>
      </c>
      <c r="BJ309" s="16" t="s">
        <v>155</v>
      </c>
      <c r="BK309" s="206">
        <f>ROUND(I309*H309,3)</f>
        <v>0</v>
      </c>
      <c r="BL309" s="16" t="s">
        <v>235</v>
      </c>
      <c r="BM309" s="204" t="s">
        <v>1850</v>
      </c>
    </row>
    <row r="310" s="2" customFormat="1" ht="21.75" customHeight="1">
      <c r="A310" s="35"/>
      <c r="B310" s="157"/>
      <c r="C310" s="193" t="s">
        <v>1067</v>
      </c>
      <c r="D310" s="193" t="s">
        <v>180</v>
      </c>
      <c r="E310" s="194" t="s">
        <v>1851</v>
      </c>
      <c r="F310" s="195" t="s">
        <v>1852</v>
      </c>
      <c r="G310" s="196" t="s">
        <v>1425</v>
      </c>
      <c r="H310" s="197">
        <v>17</v>
      </c>
      <c r="I310" s="198"/>
      <c r="J310" s="197">
        <f>ROUND(I310*H310,3)</f>
        <v>0</v>
      </c>
      <c r="K310" s="199"/>
      <c r="L310" s="36"/>
      <c r="M310" s="200" t="s">
        <v>1</v>
      </c>
      <c r="N310" s="201" t="s">
        <v>40</v>
      </c>
      <c r="O310" s="79"/>
      <c r="P310" s="202">
        <f>O310*H310</f>
        <v>0</v>
      </c>
      <c r="Q310" s="202">
        <v>0.00059999999999999995</v>
      </c>
      <c r="R310" s="202">
        <f>Q310*H310</f>
        <v>0.010199999999999999</v>
      </c>
      <c r="S310" s="202">
        <v>0</v>
      </c>
      <c r="T310" s="203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04" t="s">
        <v>235</v>
      </c>
      <c r="AT310" s="204" t="s">
        <v>180</v>
      </c>
      <c r="AU310" s="204" t="s">
        <v>155</v>
      </c>
      <c r="AY310" s="16" t="s">
        <v>177</v>
      </c>
      <c r="BE310" s="205">
        <f>IF(N310="základná",J310,0)</f>
        <v>0</v>
      </c>
      <c r="BF310" s="205">
        <f>IF(N310="znížená",J310,0)</f>
        <v>0</v>
      </c>
      <c r="BG310" s="205">
        <f>IF(N310="zákl. prenesená",J310,0)</f>
        <v>0</v>
      </c>
      <c r="BH310" s="205">
        <f>IF(N310="zníž. prenesená",J310,0)</f>
        <v>0</v>
      </c>
      <c r="BI310" s="205">
        <f>IF(N310="nulová",J310,0)</f>
        <v>0</v>
      </c>
      <c r="BJ310" s="16" t="s">
        <v>155</v>
      </c>
      <c r="BK310" s="206">
        <f>ROUND(I310*H310,3)</f>
        <v>0</v>
      </c>
      <c r="BL310" s="16" t="s">
        <v>235</v>
      </c>
      <c r="BM310" s="204" t="s">
        <v>1853</v>
      </c>
    </row>
    <row r="311" s="2" customFormat="1" ht="16.5" customHeight="1">
      <c r="A311" s="35"/>
      <c r="B311" s="157"/>
      <c r="C311" s="193" t="s">
        <v>1071</v>
      </c>
      <c r="D311" s="193" t="s">
        <v>180</v>
      </c>
      <c r="E311" s="194" t="s">
        <v>1854</v>
      </c>
      <c r="F311" s="195" t="s">
        <v>1855</v>
      </c>
      <c r="G311" s="196" t="s">
        <v>1788</v>
      </c>
      <c r="H311" s="197">
        <v>34</v>
      </c>
      <c r="I311" s="198"/>
      <c r="J311" s="197">
        <f>ROUND(I311*H311,3)</f>
        <v>0</v>
      </c>
      <c r="K311" s="199"/>
      <c r="L311" s="36"/>
      <c r="M311" s="200" t="s">
        <v>1</v>
      </c>
      <c r="N311" s="201" t="s">
        <v>40</v>
      </c>
      <c r="O311" s="79"/>
      <c r="P311" s="202">
        <f>O311*H311</f>
        <v>0</v>
      </c>
      <c r="Q311" s="202">
        <v>8.0000000000000007E-05</v>
      </c>
      <c r="R311" s="202">
        <f>Q311*H311</f>
        <v>0.0027200000000000002</v>
      </c>
      <c r="S311" s="202">
        <v>0</v>
      </c>
      <c r="T311" s="203">
        <f>S311*H311</f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204" t="s">
        <v>235</v>
      </c>
      <c r="AT311" s="204" t="s">
        <v>180</v>
      </c>
      <c r="AU311" s="204" t="s">
        <v>155</v>
      </c>
      <c r="AY311" s="16" t="s">
        <v>177</v>
      </c>
      <c r="BE311" s="205">
        <f>IF(N311="základná",J311,0)</f>
        <v>0</v>
      </c>
      <c r="BF311" s="205">
        <f>IF(N311="znížená",J311,0)</f>
        <v>0</v>
      </c>
      <c r="BG311" s="205">
        <f>IF(N311="zákl. prenesená",J311,0)</f>
        <v>0</v>
      </c>
      <c r="BH311" s="205">
        <f>IF(N311="zníž. prenesená",J311,0)</f>
        <v>0</v>
      </c>
      <c r="BI311" s="205">
        <f>IF(N311="nulová",J311,0)</f>
        <v>0</v>
      </c>
      <c r="BJ311" s="16" t="s">
        <v>155</v>
      </c>
      <c r="BK311" s="206">
        <f>ROUND(I311*H311,3)</f>
        <v>0</v>
      </c>
      <c r="BL311" s="16" t="s">
        <v>235</v>
      </c>
      <c r="BM311" s="204" t="s">
        <v>1856</v>
      </c>
    </row>
    <row r="312" s="2" customFormat="1" ht="16.5" customHeight="1">
      <c r="A312" s="35"/>
      <c r="B312" s="157"/>
      <c r="C312" s="212" t="s">
        <v>1075</v>
      </c>
      <c r="D312" s="212" t="s">
        <v>439</v>
      </c>
      <c r="E312" s="213" t="s">
        <v>1857</v>
      </c>
      <c r="F312" s="214" t="s">
        <v>1858</v>
      </c>
      <c r="G312" s="215" t="s">
        <v>1425</v>
      </c>
      <c r="H312" s="216">
        <v>3</v>
      </c>
      <c r="I312" s="217"/>
      <c r="J312" s="216">
        <f>ROUND(I312*H312,3)</f>
        <v>0</v>
      </c>
      <c r="K312" s="218"/>
      <c r="L312" s="219"/>
      <c r="M312" s="220" t="s">
        <v>1</v>
      </c>
      <c r="N312" s="221" t="s">
        <v>40</v>
      </c>
      <c r="O312" s="79"/>
      <c r="P312" s="202">
        <f>O312*H312</f>
        <v>0</v>
      </c>
      <c r="Q312" s="202">
        <v>0</v>
      </c>
      <c r="R312" s="202">
        <f>Q312*H312</f>
        <v>0</v>
      </c>
      <c r="S312" s="202">
        <v>0</v>
      </c>
      <c r="T312" s="203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204" t="s">
        <v>301</v>
      </c>
      <c r="AT312" s="204" t="s">
        <v>439</v>
      </c>
      <c r="AU312" s="204" t="s">
        <v>155</v>
      </c>
      <c r="AY312" s="16" t="s">
        <v>177</v>
      </c>
      <c r="BE312" s="205">
        <f>IF(N312="základná",J312,0)</f>
        <v>0</v>
      </c>
      <c r="BF312" s="205">
        <f>IF(N312="znížená",J312,0)</f>
        <v>0</v>
      </c>
      <c r="BG312" s="205">
        <f>IF(N312="zákl. prenesená",J312,0)</f>
        <v>0</v>
      </c>
      <c r="BH312" s="205">
        <f>IF(N312="zníž. prenesená",J312,0)</f>
        <v>0</v>
      </c>
      <c r="BI312" s="205">
        <f>IF(N312="nulová",J312,0)</f>
        <v>0</v>
      </c>
      <c r="BJ312" s="16" t="s">
        <v>155</v>
      </c>
      <c r="BK312" s="206">
        <f>ROUND(I312*H312,3)</f>
        <v>0</v>
      </c>
      <c r="BL312" s="16" t="s">
        <v>235</v>
      </c>
      <c r="BM312" s="204" t="s">
        <v>1859</v>
      </c>
    </row>
    <row r="313" s="2" customFormat="1" ht="16.5" customHeight="1">
      <c r="A313" s="35"/>
      <c r="B313" s="157"/>
      <c r="C313" s="212" t="s">
        <v>1079</v>
      </c>
      <c r="D313" s="212" t="s">
        <v>439</v>
      </c>
      <c r="E313" s="213" t="s">
        <v>1860</v>
      </c>
      <c r="F313" s="214" t="s">
        <v>1861</v>
      </c>
      <c r="G313" s="215" t="s">
        <v>1425</v>
      </c>
      <c r="H313" s="216">
        <v>31</v>
      </c>
      <c r="I313" s="217"/>
      <c r="J313" s="216">
        <f>ROUND(I313*H313,3)</f>
        <v>0</v>
      </c>
      <c r="K313" s="218"/>
      <c r="L313" s="219"/>
      <c r="M313" s="220" t="s">
        <v>1</v>
      </c>
      <c r="N313" s="221" t="s">
        <v>40</v>
      </c>
      <c r="O313" s="79"/>
      <c r="P313" s="202">
        <f>O313*H313</f>
        <v>0</v>
      </c>
      <c r="Q313" s="202">
        <v>0.013899999999999999</v>
      </c>
      <c r="R313" s="202">
        <f>Q313*H313</f>
        <v>0.43089999999999995</v>
      </c>
      <c r="S313" s="202">
        <v>0</v>
      </c>
      <c r="T313" s="203">
        <f>S313*H313</f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204" t="s">
        <v>301</v>
      </c>
      <c r="AT313" s="204" t="s">
        <v>439</v>
      </c>
      <c r="AU313" s="204" t="s">
        <v>155</v>
      </c>
      <c r="AY313" s="16" t="s">
        <v>177</v>
      </c>
      <c r="BE313" s="205">
        <f>IF(N313="základná",J313,0)</f>
        <v>0</v>
      </c>
      <c r="BF313" s="205">
        <f>IF(N313="znížená",J313,0)</f>
        <v>0</v>
      </c>
      <c r="BG313" s="205">
        <f>IF(N313="zákl. prenesená",J313,0)</f>
        <v>0</v>
      </c>
      <c r="BH313" s="205">
        <f>IF(N313="zníž. prenesená",J313,0)</f>
        <v>0</v>
      </c>
      <c r="BI313" s="205">
        <f>IF(N313="nulová",J313,0)</f>
        <v>0</v>
      </c>
      <c r="BJ313" s="16" t="s">
        <v>155</v>
      </c>
      <c r="BK313" s="206">
        <f>ROUND(I313*H313,3)</f>
        <v>0</v>
      </c>
      <c r="BL313" s="16" t="s">
        <v>235</v>
      </c>
      <c r="BM313" s="204" t="s">
        <v>1862</v>
      </c>
    </row>
    <row r="314" s="2" customFormat="1" ht="16.5" customHeight="1">
      <c r="A314" s="35"/>
      <c r="B314" s="157"/>
      <c r="C314" s="212" t="s">
        <v>1083</v>
      </c>
      <c r="D314" s="212" t="s">
        <v>439</v>
      </c>
      <c r="E314" s="213" t="s">
        <v>1863</v>
      </c>
      <c r="F314" s="214" t="s">
        <v>1864</v>
      </c>
      <c r="G314" s="215" t="s">
        <v>1425</v>
      </c>
      <c r="H314" s="216">
        <v>2</v>
      </c>
      <c r="I314" s="217"/>
      <c r="J314" s="216">
        <f>ROUND(I314*H314,3)</f>
        <v>0</v>
      </c>
      <c r="K314" s="218"/>
      <c r="L314" s="219"/>
      <c r="M314" s="220" t="s">
        <v>1</v>
      </c>
      <c r="N314" s="221" t="s">
        <v>40</v>
      </c>
      <c r="O314" s="79"/>
      <c r="P314" s="202">
        <f>O314*H314</f>
        <v>0</v>
      </c>
      <c r="Q314" s="202">
        <v>0.014800000000000001</v>
      </c>
      <c r="R314" s="202">
        <f>Q314*H314</f>
        <v>0.029600000000000001</v>
      </c>
      <c r="S314" s="202">
        <v>0</v>
      </c>
      <c r="T314" s="203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04" t="s">
        <v>301</v>
      </c>
      <c r="AT314" s="204" t="s">
        <v>439</v>
      </c>
      <c r="AU314" s="204" t="s">
        <v>155</v>
      </c>
      <c r="AY314" s="16" t="s">
        <v>177</v>
      </c>
      <c r="BE314" s="205">
        <f>IF(N314="základná",J314,0)</f>
        <v>0</v>
      </c>
      <c r="BF314" s="205">
        <f>IF(N314="znížená",J314,0)</f>
        <v>0</v>
      </c>
      <c r="BG314" s="205">
        <f>IF(N314="zákl. prenesená",J314,0)</f>
        <v>0</v>
      </c>
      <c r="BH314" s="205">
        <f>IF(N314="zníž. prenesená",J314,0)</f>
        <v>0</v>
      </c>
      <c r="BI314" s="205">
        <f>IF(N314="nulová",J314,0)</f>
        <v>0</v>
      </c>
      <c r="BJ314" s="16" t="s">
        <v>155</v>
      </c>
      <c r="BK314" s="206">
        <f>ROUND(I314*H314,3)</f>
        <v>0</v>
      </c>
      <c r="BL314" s="16" t="s">
        <v>235</v>
      </c>
      <c r="BM314" s="204" t="s">
        <v>1865</v>
      </c>
    </row>
    <row r="315" s="2" customFormat="1" ht="16.5" customHeight="1">
      <c r="A315" s="35"/>
      <c r="B315" s="157"/>
      <c r="C315" s="212" t="s">
        <v>1087</v>
      </c>
      <c r="D315" s="212" t="s">
        <v>439</v>
      </c>
      <c r="E315" s="213" t="s">
        <v>1866</v>
      </c>
      <c r="F315" s="214" t="s">
        <v>1867</v>
      </c>
      <c r="G315" s="215" t="s">
        <v>1425</v>
      </c>
      <c r="H315" s="216">
        <v>1</v>
      </c>
      <c r="I315" s="217"/>
      <c r="J315" s="216">
        <f>ROUND(I315*H315,3)</f>
        <v>0</v>
      </c>
      <c r="K315" s="218"/>
      <c r="L315" s="219"/>
      <c r="M315" s="220" t="s">
        <v>1</v>
      </c>
      <c r="N315" s="221" t="s">
        <v>40</v>
      </c>
      <c r="O315" s="79"/>
      <c r="P315" s="202">
        <f>O315*H315</f>
        <v>0</v>
      </c>
      <c r="Q315" s="202">
        <v>0.016500000000000001</v>
      </c>
      <c r="R315" s="202">
        <f>Q315*H315</f>
        <v>0.016500000000000001</v>
      </c>
      <c r="S315" s="202">
        <v>0</v>
      </c>
      <c r="T315" s="203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204" t="s">
        <v>301</v>
      </c>
      <c r="AT315" s="204" t="s">
        <v>439</v>
      </c>
      <c r="AU315" s="204" t="s">
        <v>155</v>
      </c>
      <c r="AY315" s="16" t="s">
        <v>177</v>
      </c>
      <c r="BE315" s="205">
        <f>IF(N315="základná",J315,0)</f>
        <v>0</v>
      </c>
      <c r="BF315" s="205">
        <f>IF(N315="znížená",J315,0)</f>
        <v>0</v>
      </c>
      <c r="BG315" s="205">
        <f>IF(N315="zákl. prenesená",J315,0)</f>
        <v>0</v>
      </c>
      <c r="BH315" s="205">
        <f>IF(N315="zníž. prenesená",J315,0)</f>
        <v>0</v>
      </c>
      <c r="BI315" s="205">
        <f>IF(N315="nulová",J315,0)</f>
        <v>0</v>
      </c>
      <c r="BJ315" s="16" t="s">
        <v>155</v>
      </c>
      <c r="BK315" s="206">
        <f>ROUND(I315*H315,3)</f>
        <v>0</v>
      </c>
      <c r="BL315" s="16" t="s">
        <v>235</v>
      </c>
      <c r="BM315" s="204" t="s">
        <v>1868</v>
      </c>
    </row>
    <row r="316" s="2" customFormat="1" ht="16.5" customHeight="1">
      <c r="A316" s="35"/>
      <c r="B316" s="157"/>
      <c r="C316" s="193" t="s">
        <v>1091</v>
      </c>
      <c r="D316" s="193" t="s">
        <v>180</v>
      </c>
      <c r="E316" s="194" t="s">
        <v>1869</v>
      </c>
      <c r="F316" s="195" t="s">
        <v>1870</v>
      </c>
      <c r="G316" s="196" t="s">
        <v>1788</v>
      </c>
      <c r="H316" s="197">
        <v>3</v>
      </c>
      <c r="I316" s="198"/>
      <c r="J316" s="197">
        <f>ROUND(I316*H316,3)</f>
        <v>0</v>
      </c>
      <c r="K316" s="199"/>
      <c r="L316" s="36"/>
      <c r="M316" s="200" t="s">
        <v>1</v>
      </c>
      <c r="N316" s="201" t="s">
        <v>40</v>
      </c>
      <c r="O316" s="79"/>
      <c r="P316" s="202">
        <f>O316*H316</f>
        <v>0</v>
      </c>
      <c r="Q316" s="202">
        <v>9.0000000000000006E-05</v>
      </c>
      <c r="R316" s="202">
        <f>Q316*H316</f>
        <v>0.00027</v>
      </c>
      <c r="S316" s="202">
        <v>0</v>
      </c>
      <c r="T316" s="203">
        <f>S316*H316</f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204" t="s">
        <v>235</v>
      </c>
      <c r="AT316" s="204" t="s">
        <v>180</v>
      </c>
      <c r="AU316" s="204" t="s">
        <v>155</v>
      </c>
      <c r="AY316" s="16" t="s">
        <v>177</v>
      </c>
      <c r="BE316" s="205">
        <f>IF(N316="základná",J316,0)</f>
        <v>0</v>
      </c>
      <c r="BF316" s="205">
        <f>IF(N316="znížená",J316,0)</f>
        <v>0</v>
      </c>
      <c r="BG316" s="205">
        <f>IF(N316="zákl. prenesená",J316,0)</f>
        <v>0</v>
      </c>
      <c r="BH316" s="205">
        <f>IF(N316="zníž. prenesená",J316,0)</f>
        <v>0</v>
      </c>
      <c r="BI316" s="205">
        <f>IF(N316="nulová",J316,0)</f>
        <v>0</v>
      </c>
      <c r="BJ316" s="16" t="s">
        <v>155</v>
      </c>
      <c r="BK316" s="206">
        <f>ROUND(I316*H316,3)</f>
        <v>0</v>
      </c>
      <c r="BL316" s="16" t="s">
        <v>235</v>
      </c>
      <c r="BM316" s="204" t="s">
        <v>1871</v>
      </c>
    </row>
    <row r="317" s="2" customFormat="1" ht="16.5" customHeight="1">
      <c r="A317" s="35"/>
      <c r="B317" s="157"/>
      <c r="C317" s="212" t="s">
        <v>1093</v>
      </c>
      <c r="D317" s="212" t="s">
        <v>439</v>
      </c>
      <c r="E317" s="213" t="s">
        <v>1872</v>
      </c>
      <c r="F317" s="214" t="s">
        <v>1873</v>
      </c>
      <c r="G317" s="215" t="s">
        <v>1425</v>
      </c>
      <c r="H317" s="216">
        <v>3</v>
      </c>
      <c r="I317" s="217"/>
      <c r="J317" s="216">
        <f>ROUND(I317*H317,3)</f>
        <v>0</v>
      </c>
      <c r="K317" s="218"/>
      <c r="L317" s="219"/>
      <c r="M317" s="220" t="s">
        <v>1</v>
      </c>
      <c r="N317" s="221" t="s">
        <v>40</v>
      </c>
      <c r="O317" s="79"/>
      <c r="P317" s="202">
        <f>O317*H317</f>
        <v>0</v>
      </c>
      <c r="Q317" s="202">
        <v>0.0060000000000000001</v>
      </c>
      <c r="R317" s="202">
        <f>Q317*H317</f>
        <v>0.018000000000000002</v>
      </c>
      <c r="S317" s="202">
        <v>0</v>
      </c>
      <c r="T317" s="203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204" t="s">
        <v>301</v>
      </c>
      <c r="AT317" s="204" t="s">
        <v>439</v>
      </c>
      <c r="AU317" s="204" t="s">
        <v>155</v>
      </c>
      <c r="AY317" s="16" t="s">
        <v>177</v>
      </c>
      <c r="BE317" s="205">
        <f>IF(N317="základná",J317,0)</f>
        <v>0</v>
      </c>
      <c r="BF317" s="205">
        <f>IF(N317="znížená",J317,0)</f>
        <v>0</v>
      </c>
      <c r="BG317" s="205">
        <f>IF(N317="zákl. prenesená",J317,0)</f>
        <v>0</v>
      </c>
      <c r="BH317" s="205">
        <f>IF(N317="zníž. prenesená",J317,0)</f>
        <v>0</v>
      </c>
      <c r="BI317" s="205">
        <f>IF(N317="nulová",J317,0)</f>
        <v>0</v>
      </c>
      <c r="BJ317" s="16" t="s">
        <v>155</v>
      </c>
      <c r="BK317" s="206">
        <f>ROUND(I317*H317,3)</f>
        <v>0</v>
      </c>
      <c r="BL317" s="16" t="s">
        <v>235</v>
      </c>
      <c r="BM317" s="204" t="s">
        <v>1874</v>
      </c>
    </row>
    <row r="318" s="2" customFormat="1" ht="21.75" customHeight="1">
      <c r="A318" s="35"/>
      <c r="B318" s="157"/>
      <c r="C318" s="193" t="s">
        <v>1097</v>
      </c>
      <c r="D318" s="193" t="s">
        <v>180</v>
      </c>
      <c r="E318" s="194" t="s">
        <v>1875</v>
      </c>
      <c r="F318" s="195" t="s">
        <v>1876</v>
      </c>
      <c r="G318" s="196" t="s">
        <v>1425</v>
      </c>
      <c r="H318" s="197">
        <v>37</v>
      </c>
      <c r="I318" s="198"/>
      <c r="J318" s="197">
        <f>ROUND(I318*H318,3)</f>
        <v>0</v>
      </c>
      <c r="K318" s="199"/>
      <c r="L318" s="36"/>
      <c r="M318" s="200" t="s">
        <v>1</v>
      </c>
      <c r="N318" s="201" t="s">
        <v>40</v>
      </c>
      <c r="O318" s="79"/>
      <c r="P318" s="202">
        <f>O318*H318</f>
        <v>0</v>
      </c>
      <c r="Q318" s="202">
        <v>0.00020000000000000001</v>
      </c>
      <c r="R318" s="202">
        <f>Q318*H318</f>
        <v>0.0074000000000000003</v>
      </c>
      <c r="S318" s="202">
        <v>0</v>
      </c>
      <c r="T318" s="203">
        <f>S318*H318</f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204" t="s">
        <v>235</v>
      </c>
      <c r="AT318" s="204" t="s">
        <v>180</v>
      </c>
      <c r="AU318" s="204" t="s">
        <v>155</v>
      </c>
      <c r="AY318" s="16" t="s">
        <v>177</v>
      </c>
      <c r="BE318" s="205">
        <f>IF(N318="základná",J318,0)</f>
        <v>0</v>
      </c>
      <c r="BF318" s="205">
        <f>IF(N318="znížená",J318,0)</f>
        <v>0</v>
      </c>
      <c r="BG318" s="205">
        <f>IF(N318="zákl. prenesená",J318,0)</f>
        <v>0</v>
      </c>
      <c r="BH318" s="205">
        <f>IF(N318="zníž. prenesená",J318,0)</f>
        <v>0</v>
      </c>
      <c r="BI318" s="205">
        <f>IF(N318="nulová",J318,0)</f>
        <v>0</v>
      </c>
      <c r="BJ318" s="16" t="s">
        <v>155</v>
      </c>
      <c r="BK318" s="206">
        <f>ROUND(I318*H318,3)</f>
        <v>0</v>
      </c>
      <c r="BL318" s="16" t="s">
        <v>235</v>
      </c>
      <c r="BM318" s="204" t="s">
        <v>1877</v>
      </c>
    </row>
    <row r="319" s="2" customFormat="1" ht="24.15" customHeight="1">
      <c r="A319" s="35"/>
      <c r="B319" s="157"/>
      <c r="C319" s="193" t="s">
        <v>1101</v>
      </c>
      <c r="D319" s="193" t="s">
        <v>180</v>
      </c>
      <c r="E319" s="194" t="s">
        <v>1878</v>
      </c>
      <c r="F319" s="195" t="s">
        <v>1879</v>
      </c>
      <c r="G319" s="196" t="s">
        <v>1788</v>
      </c>
      <c r="H319" s="197">
        <v>2</v>
      </c>
      <c r="I319" s="198"/>
      <c r="J319" s="197">
        <f>ROUND(I319*H319,3)</f>
        <v>0</v>
      </c>
      <c r="K319" s="199"/>
      <c r="L319" s="36"/>
      <c r="M319" s="200" t="s">
        <v>1</v>
      </c>
      <c r="N319" s="201" t="s">
        <v>40</v>
      </c>
      <c r="O319" s="79"/>
      <c r="P319" s="202">
        <f>O319*H319</f>
        <v>0</v>
      </c>
      <c r="Q319" s="202">
        <v>0.0026199999999999999</v>
      </c>
      <c r="R319" s="202">
        <f>Q319*H319</f>
        <v>0.0052399999999999999</v>
      </c>
      <c r="S319" s="202">
        <v>0</v>
      </c>
      <c r="T319" s="203">
        <f>S319*H319</f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204" t="s">
        <v>235</v>
      </c>
      <c r="AT319" s="204" t="s">
        <v>180</v>
      </c>
      <c r="AU319" s="204" t="s">
        <v>155</v>
      </c>
      <c r="AY319" s="16" t="s">
        <v>177</v>
      </c>
      <c r="BE319" s="205">
        <f>IF(N319="základná",J319,0)</f>
        <v>0</v>
      </c>
      <c r="BF319" s="205">
        <f>IF(N319="znížená",J319,0)</f>
        <v>0</v>
      </c>
      <c r="BG319" s="205">
        <f>IF(N319="zákl. prenesená",J319,0)</f>
        <v>0</v>
      </c>
      <c r="BH319" s="205">
        <f>IF(N319="zníž. prenesená",J319,0)</f>
        <v>0</v>
      </c>
      <c r="BI319" s="205">
        <f>IF(N319="nulová",J319,0)</f>
        <v>0</v>
      </c>
      <c r="BJ319" s="16" t="s">
        <v>155</v>
      </c>
      <c r="BK319" s="206">
        <f>ROUND(I319*H319,3)</f>
        <v>0</v>
      </c>
      <c r="BL319" s="16" t="s">
        <v>235</v>
      </c>
      <c r="BM319" s="204" t="s">
        <v>1880</v>
      </c>
    </row>
    <row r="320" s="2" customFormat="1" ht="16.5" customHeight="1">
      <c r="A320" s="35"/>
      <c r="B320" s="157"/>
      <c r="C320" s="212" t="s">
        <v>1105</v>
      </c>
      <c r="D320" s="212" t="s">
        <v>439</v>
      </c>
      <c r="E320" s="213" t="s">
        <v>1881</v>
      </c>
      <c r="F320" s="214" t="s">
        <v>1882</v>
      </c>
      <c r="G320" s="215" t="s">
        <v>1425</v>
      </c>
      <c r="H320" s="216">
        <v>2</v>
      </c>
      <c r="I320" s="217"/>
      <c r="J320" s="216">
        <f>ROUND(I320*H320,3)</f>
        <v>0</v>
      </c>
      <c r="K320" s="218"/>
      <c r="L320" s="219"/>
      <c r="M320" s="220" t="s">
        <v>1</v>
      </c>
      <c r="N320" s="221" t="s">
        <v>40</v>
      </c>
      <c r="O320" s="79"/>
      <c r="P320" s="202">
        <f>O320*H320</f>
        <v>0</v>
      </c>
      <c r="Q320" s="202">
        <v>0.014</v>
      </c>
      <c r="R320" s="202">
        <f>Q320*H320</f>
        <v>0.028000000000000001</v>
      </c>
      <c r="S320" s="202">
        <v>0</v>
      </c>
      <c r="T320" s="203">
        <f>S320*H320</f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204" t="s">
        <v>301</v>
      </c>
      <c r="AT320" s="204" t="s">
        <v>439</v>
      </c>
      <c r="AU320" s="204" t="s">
        <v>155</v>
      </c>
      <c r="AY320" s="16" t="s">
        <v>177</v>
      </c>
      <c r="BE320" s="205">
        <f>IF(N320="základná",J320,0)</f>
        <v>0</v>
      </c>
      <c r="BF320" s="205">
        <f>IF(N320="znížená",J320,0)</f>
        <v>0</v>
      </c>
      <c r="BG320" s="205">
        <f>IF(N320="zákl. prenesená",J320,0)</f>
        <v>0</v>
      </c>
      <c r="BH320" s="205">
        <f>IF(N320="zníž. prenesená",J320,0)</f>
        <v>0</v>
      </c>
      <c r="BI320" s="205">
        <f>IF(N320="nulová",J320,0)</f>
        <v>0</v>
      </c>
      <c r="BJ320" s="16" t="s">
        <v>155</v>
      </c>
      <c r="BK320" s="206">
        <f>ROUND(I320*H320,3)</f>
        <v>0</v>
      </c>
      <c r="BL320" s="16" t="s">
        <v>235</v>
      </c>
      <c r="BM320" s="204" t="s">
        <v>1883</v>
      </c>
    </row>
    <row r="321" s="2" customFormat="1" ht="16.5" customHeight="1">
      <c r="A321" s="35"/>
      <c r="B321" s="157"/>
      <c r="C321" s="193" t="s">
        <v>1109</v>
      </c>
      <c r="D321" s="193" t="s">
        <v>180</v>
      </c>
      <c r="E321" s="194" t="s">
        <v>1884</v>
      </c>
      <c r="F321" s="195" t="s">
        <v>1885</v>
      </c>
      <c r="G321" s="196" t="s">
        <v>1788</v>
      </c>
      <c r="H321" s="197">
        <v>1</v>
      </c>
      <c r="I321" s="198"/>
      <c r="J321" s="197">
        <f>ROUND(I321*H321,3)</f>
        <v>0</v>
      </c>
      <c r="K321" s="199"/>
      <c r="L321" s="36"/>
      <c r="M321" s="200" t="s">
        <v>1</v>
      </c>
      <c r="N321" s="201" t="s">
        <v>40</v>
      </c>
      <c r="O321" s="79"/>
      <c r="P321" s="202">
        <f>O321*H321</f>
        <v>0</v>
      </c>
      <c r="Q321" s="202">
        <v>0.00024000000000000001</v>
      </c>
      <c r="R321" s="202">
        <f>Q321*H321</f>
        <v>0.00024000000000000001</v>
      </c>
      <c r="S321" s="202">
        <v>0</v>
      </c>
      <c r="T321" s="203">
        <f>S321*H321</f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204" t="s">
        <v>235</v>
      </c>
      <c r="AT321" s="204" t="s">
        <v>180</v>
      </c>
      <c r="AU321" s="204" t="s">
        <v>155</v>
      </c>
      <c r="AY321" s="16" t="s">
        <v>177</v>
      </c>
      <c r="BE321" s="205">
        <f>IF(N321="základná",J321,0)</f>
        <v>0</v>
      </c>
      <c r="BF321" s="205">
        <f>IF(N321="znížená",J321,0)</f>
        <v>0</v>
      </c>
      <c r="BG321" s="205">
        <f>IF(N321="zákl. prenesená",J321,0)</f>
        <v>0</v>
      </c>
      <c r="BH321" s="205">
        <f>IF(N321="zníž. prenesená",J321,0)</f>
        <v>0</v>
      </c>
      <c r="BI321" s="205">
        <f>IF(N321="nulová",J321,0)</f>
        <v>0</v>
      </c>
      <c r="BJ321" s="16" t="s">
        <v>155</v>
      </c>
      <c r="BK321" s="206">
        <f>ROUND(I321*H321,3)</f>
        <v>0</v>
      </c>
      <c r="BL321" s="16" t="s">
        <v>235</v>
      </c>
      <c r="BM321" s="204" t="s">
        <v>1886</v>
      </c>
    </row>
    <row r="322" s="2" customFormat="1" ht="16.5" customHeight="1">
      <c r="A322" s="35"/>
      <c r="B322" s="157"/>
      <c r="C322" s="212" t="s">
        <v>1113</v>
      </c>
      <c r="D322" s="212" t="s">
        <v>439</v>
      </c>
      <c r="E322" s="213" t="s">
        <v>1887</v>
      </c>
      <c r="F322" s="214" t="s">
        <v>1888</v>
      </c>
      <c r="G322" s="215" t="s">
        <v>1425</v>
      </c>
      <c r="H322" s="216">
        <v>1</v>
      </c>
      <c r="I322" s="217"/>
      <c r="J322" s="216">
        <f>ROUND(I322*H322,3)</f>
        <v>0</v>
      </c>
      <c r="K322" s="218"/>
      <c r="L322" s="219"/>
      <c r="M322" s="220" t="s">
        <v>1</v>
      </c>
      <c r="N322" s="221" t="s">
        <v>40</v>
      </c>
      <c r="O322" s="79"/>
      <c r="P322" s="202">
        <f>O322*H322</f>
        <v>0</v>
      </c>
      <c r="Q322" s="202">
        <v>0.025999999999999999</v>
      </c>
      <c r="R322" s="202">
        <f>Q322*H322</f>
        <v>0.025999999999999999</v>
      </c>
      <c r="S322" s="202">
        <v>0</v>
      </c>
      <c r="T322" s="203">
        <f>S322*H322</f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204" t="s">
        <v>301</v>
      </c>
      <c r="AT322" s="204" t="s">
        <v>439</v>
      </c>
      <c r="AU322" s="204" t="s">
        <v>155</v>
      </c>
      <c r="AY322" s="16" t="s">
        <v>177</v>
      </c>
      <c r="BE322" s="205">
        <f>IF(N322="základná",J322,0)</f>
        <v>0</v>
      </c>
      <c r="BF322" s="205">
        <f>IF(N322="znížená",J322,0)</f>
        <v>0</v>
      </c>
      <c r="BG322" s="205">
        <f>IF(N322="zákl. prenesená",J322,0)</f>
        <v>0</v>
      </c>
      <c r="BH322" s="205">
        <f>IF(N322="zníž. prenesená",J322,0)</f>
        <v>0</v>
      </c>
      <c r="BI322" s="205">
        <f>IF(N322="nulová",J322,0)</f>
        <v>0</v>
      </c>
      <c r="BJ322" s="16" t="s">
        <v>155</v>
      </c>
      <c r="BK322" s="206">
        <f>ROUND(I322*H322,3)</f>
        <v>0</v>
      </c>
      <c r="BL322" s="16" t="s">
        <v>235</v>
      </c>
      <c r="BM322" s="204" t="s">
        <v>1889</v>
      </c>
    </row>
    <row r="323" s="2" customFormat="1" ht="16.5" customHeight="1">
      <c r="A323" s="35"/>
      <c r="B323" s="157"/>
      <c r="C323" s="193" t="s">
        <v>1117</v>
      </c>
      <c r="D323" s="193" t="s">
        <v>180</v>
      </c>
      <c r="E323" s="194" t="s">
        <v>1890</v>
      </c>
      <c r="F323" s="195" t="s">
        <v>1891</v>
      </c>
      <c r="G323" s="196" t="s">
        <v>1788</v>
      </c>
      <c r="H323" s="197">
        <v>2</v>
      </c>
      <c r="I323" s="198"/>
      <c r="J323" s="197">
        <f>ROUND(I323*H323,3)</f>
        <v>0</v>
      </c>
      <c r="K323" s="199"/>
      <c r="L323" s="36"/>
      <c r="M323" s="200" t="s">
        <v>1</v>
      </c>
      <c r="N323" s="201" t="s">
        <v>40</v>
      </c>
      <c r="O323" s="79"/>
      <c r="P323" s="202">
        <f>O323*H323</f>
        <v>0</v>
      </c>
      <c r="Q323" s="202">
        <v>4.0000000000000003E-05</v>
      </c>
      <c r="R323" s="202">
        <f>Q323*H323</f>
        <v>8.0000000000000007E-05</v>
      </c>
      <c r="S323" s="202">
        <v>0</v>
      </c>
      <c r="T323" s="203">
        <f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204" t="s">
        <v>235</v>
      </c>
      <c r="AT323" s="204" t="s">
        <v>180</v>
      </c>
      <c r="AU323" s="204" t="s">
        <v>155</v>
      </c>
      <c r="AY323" s="16" t="s">
        <v>177</v>
      </c>
      <c r="BE323" s="205">
        <f>IF(N323="základná",J323,0)</f>
        <v>0</v>
      </c>
      <c r="BF323" s="205">
        <f>IF(N323="znížená",J323,0)</f>
        <v>0</v>
      </c>
      <c r="BG323" s="205">
        <f>IF(N323="zákl. prenesená",J323,0)</f>
        <v>0</v>
      </c>
      <c r="BH323" s="205">
        <f>IF(N323="zníž. prenesená",J323,0)</f>
        <v>0</v>
      </c>
      <c r="BI323" s="205">
        <f>IF(N323="nulová",J323,0)</f>
        <v>0</v>
      </c>
      <c r="BJ323" s="16" t="s">
        <v>155</v>
      </c>
      <c r="BK323" s="206">
        <f>ROUND(I323*H323,3)</f>
        <v>0</v>
      </c>
      <c r="BL323" s="16" t="s">
        <v>235</v>
      </c>
      <c r="BM323" s="204" t="s">
        <v>1892</v>
      </c>
    </row>
    <row r="324" s="2" customFormat="1" ht="16.5" customHeight="1">
      <c r="A324" s="35"/>
      <c r="B324" s="157"/>
      <c r="C324" s="212" t="s">
        <v>1122</v>
      </c>
      <c r="D324" s="212" t="s">
        <v>439</v>
      </c>
      <c r="E324" s="213" t="s">
        <v>1893</v>
      </c>
      <c r="F324" s="214" t="s">
        <v>1894</v>
      </c>
      <c r="G324" s="215" t="s">
        <v>1425</v>
      </c>
      <c r="H324" s="216">
        <v>2</v>
      </c>
      <c r="I324" s="217"/>
      <c r="J324" s="216">
        <f>ROUND(I324*H324,3)</f>
        <v>0</v>
      </c>
      <c r="K324" s="218"/>
      <c r="L324" s="219"/>
      <c r="M324" s="220" t="s">
        <v>1</v>
      </c>
      <c r="N324" s="221" t="s">
        <v>40</v>
      </c>
      <c r="O324" s="79"/>
      <c r="P324" s="202">
        <f>O324*H324</f>
        <v>0</v>
      </c>
      <c r="Q324" s="202">
        <v>0.001</v>
      </c>
      <c r="R324" s="202">
        <f>Q324*H324</f>
        <v>0.002</v>
      </c>
      <c r="S324" s="202">
        <v>0</v>
      </c>
      <c r="T324" s="203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04" t="s">
        <v>301</v>
      </c>
      <c r="AT324" s="204" t="s">
        <v>439</v>
      </c>
      <c r="AU324" s="204" t="s">
        <v>155</v>
      </c>
      <c r="AY324" s="16" t="s">
        <v>177</v>
      </c>
      <c r="BE324" s="205">
        <f>IF(N324="základná",J324,0)</f>
        <v>0</v>
      </c>
      <c r="BF324" s="205">
        <f>IF(N324="znížená",J324,0)</f>
        <v>0</v>
      </c>
      <c r="BG324" s="205">
        <f>IF(N324="zákl. prenesená",J324,0)</f>
        <v>0</v>
      </c>
      <c r="BH324" s="205">
        <f>IF(N324="zníž. prenesená",J324,0)</f>
        <v>0</v>
      </c>
      <c r="BI324" s="205">
        <f>IF(N324="nulová",J324,0)</f>
        <v>0</v>
      </c>
      <c r="BJ324" s="16" t="s">
        <v>155</v>
      </c>
      <c r="BK324" s="206">
        <f>ROUND(I324*H324,3)</f>
        <v>0</v>
      </c>
      <c r="BL324" s="16" t="s">
        <v>235</v>
      </c>
      <c r="BM324" s="204" t="s">
        <v>1895</v>
      </c>
    </row>
    <row r="325" s="2" customFormat="1" ht="16.5" customHeight="1">
      <c r="A325" s="35"/>
      <c r="B325" s="157"/>
      <c r="C325" s="193" t="s">
        <v>1126</v>
      </c>
      <c r="D325" s="193" t="s">
        <v>180</v>
      </c>
      <c r="E325" s="194" t="s">
        <v>1896</v>
      </c>
      <c r="F325" s="195" t="s">
        <v>1897</v>
      </c>
      <c r="G325" s="196" t="s">
        <v>1788</v>
      </c>
      <c r="H325" s="197">
        <v>129</v>
      </c>
      <c r="I325" s="198"/>
      <c r="J325" s="197">
        <f>ROUND(I325*H325,3)</f>
        <v>0</v>
      </c>
      <c r="K325" s="199"/>
      <c r="L325" s="36"/>
      <c r="M325" s="200" t="s">
        <v>1</v>
      </c>
      <c r="N325" s="201" t="s">
        <v>40</v>
      </c>
      <c r="O325" s="79"/>
      <c r="P325" s="202">
        <f>O325*H325</f>
        <v>0</v>
      </c>
      <c r="Q325" s="202">
        <v>4.0000000000000003E-05</v>
      </c>
      <c r="R325" s="202">
        <f>Q325*H325</f>
        <v>0.0051600000000000005</v>
      </c>
      <c r="S325" s="202">
        <v>0</v>
      </c>
      <c r="T325" s="203">
        <f>S325*H325</f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204" t="s">
        <v>235</v>
      </c>
      <c r="AT325" s="204" t="s">
        <v>180</v>
      </c>
      <c r="AU325" s="204" t="s">
        <v>155</v>
      </c>
      <c r="AY325" s="16" t="s">
        <v>177</v>
      </c>
      <c r="BE325" s="205">
        <f>IF(N325="základná",J325,0)</f>
        <v>0</v>
      </c>
      <c r="BF325" s="205">
        <f>IF(N325="znížená",J325,0)</f>
        <v>0</v>
      </c>
      <c r="BG325" s="205">
        <f>IF(N325="zákl. prenesená",J325,0)</f>
        <v>0</v>
      </c>
      <c r="BH325" s="205">
        <f>IF(N325="zníž. prenesená",J325,0)</f>
        <v>0</v>
      </c>
      <c r="BI325" s="205">
        <f>IF(N325="nulová",J325,0)</f>
        <v>0</v>
      </c>
      <c r="BJ325" s="16" t="s">
        <v>155</v>
      </c>
      <c r="BK325" s="206">
        <f>ROUND(I325*H325,3)</f>
        <v>0</v>
      </c>
      <c r="BL325" s="16" t="s">
        <v>235</v>
      </c>
      <c r="BM325" s="204" t="s">
        <v>1898</v>
      </c>
    </row>
    <row r="326" s="2" customFormat="1" ht="16.5" customHeight="1">
      <c r="A326" s="35"/>
      <c r="B326" s="157"/>
      <c r="C326" s="212" t="s">
        <v>1130</v>
      </c>
      <c r="D326" s="212" t="s">
        <v>439</v>
      </c>
      <c r="E326" s="213" t="s">
        <v>1899</v>
      </c>
      <c r="F326" s="214" t="s">
        <v>1900</v>
      </c>
      <c r="G326" s="215" t="s">
        <v>1425</v>
      </c>
      <c r="H326" s="216">
        <v>129</v>
      </c>
      <c r="I326" s="217"/>
      <c r="J326" s="216">
        <f>ROUND(I326*H326,3)</f>
        <v>0</v>
      </c>
      <c r="K326" s="218"/>
      <c r="L326" s="219"/>
      <c r="M326" s="220" t="s">
        <v>1</v>
      </c>
      <c r="N326" s="221" t="s">
        <v>40</v>
      </c>
      <c r="O326" s="79"/>
      <c r="P326" s="202">
        <f>O326*H326</f>
        <v>0</v>
      </c>
      <c r="Q326" s="202">
        <v>0</v>
      </c>
      <c r="R326" s="202">
        <f>Q326*H326</f>
        <v>0</v>
      </c>
      <c r="S326" s="202">
        <v>0</v>
      </c>
      <c r="T326" s="203">
        <f>S326*H326</f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204" t="s">
        <v>301</v>
      </c>
      <c r="AT326" s="204" t="s">
        <v>439</v>
      </c>
      <c r="AU326" s="204" t="s">
        <v>155</v>
      </c>
      <c r="AY326" s="16" t="s">
        <v>177</v>
      </c>
      <c r="BE326" s="205">
        <f>IF(N326="základná",J326,0)</f>
        <v>0</v>
      </c>
      <c r="BF326" s="205">
        <f>IF(N326="znížená",J326,0)</f>
        <v>0</v>
      </c>
      <c r="BG326" s="205">
        <f>IF(N326="zákl. prenesená",J326,0)</f>
        <v>0</v>
      </c>
      <c r="BH326" s="205">
        <f>IF(N326="zníž. prenesená",J326,0)</f>
        <v>0</v>
      </c>
      <c r="BI326" s="205">
        <f>IF(N326="nulová",J326,0)</f>
        <v>0</v>
      </c>
      <c r="BJ326" s="16" t="s">
        <v>155</v>
      </c>
      <c r="BK326" s="206">
        <f>ROUND(I326*H326,3)</f>
        <v>0</v>
      </c>
      <c r="BL326" s="16" t="s">
        <v>235</v>
      </c>
      <c r="BM326" s="204" t="s">
        <v>1901</v>
      </c>
    </row>
    <row r="327" s="2" customFormat="1" ht="24.15" customHeight="1">
      <c r="A327" s="35"/>
      <c r="B327" s="157"/>
      <c r="C327" s="212" t="s">
        <v>1134</v>
      </c>
      <c r="D327" s="212" t="s">
        <v>439</v>
      </c>
      <c r="E327" s="213" t="s">
        <v>1902</v>
      </c>
      <c r="F327" s="214" t="s">
        <v>1903</v>
      </c>
      <c r="G327" s="215" t="s">
        <v>1425</v>
      </c>
      <c r="H327" s="216">
        <v>34</v>
      </c>
      <c r="I327" s="217"/>
      <c r="J327" s="216">
        <f>ROUND(I327*H327,3)</f>
        <v>0</v>
      </c>
      <c r="K327" s="218"/>
      <c r="L327" s="219"/>
      <c r="M327" s="220" t="s">
        <v>1</v>
      </c>
      <c r="N327" s="221" t="s">
        <v>40</v>
      </c>
      <c r="O327" s="79"/>
      <c r="P327" s="202">
        <f>O327*H327</f>
        <v>0</v>
      </c>
      <c r="Q327" s="202">
        <v>0.0018</v>
      </c>
      <c r="R327" s="202">
        <f>Q327*H327</f>
        <v>0.061199999999999997</v>
      </c>
      <c r="S327" s="202">
        <v>0</v>
      </c>
      <c r="T327" s="203">
        <f>S327*H327</f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204" t="s">
        <v>209</v>
      </c>
      <c r="AT327" s="204" t="s">
        <v>439</v>
      </c>
      <c r="AU327" s="204" t="s">
        <v>155</v>
      </c>
      <c r="AY327" s="16" t="s">
        <v>177</v>
      </c>
      <c r="BE327" s="205">
        <f>IF(N327="základná",J327,0)</f>
        <v>0</v>
      </c>
      <c r="BF327" s="205">
        <f>IF(N327="znížená",J327,0)</f>
        <v>0</v>
      </c>
      <c r="BG327" s="205">
        <f>IF(N327="zákl. prenesená",J327,0)</f>
        <v>0</v>
      </c>
      <c r="BH327" s="205">
        <f>IF(N327="zníž. prenesená",J327,0)</f>
        <v>0</v>
      </c>
      <c r="BI327" s="205">
        <f>IF(N327="nulová",J327,0)</f>
        <v>0</v>
      </c>
      <c r="BJ327" s="16" t="s">
        <v>155</v>
      </c>
      <c r="BK327" s="206">
        <f>ROUND(I327*H327,3)</f>
        <v>0</v>
      </c>
      <c r="BL327" s="16" t="s">
        <v>184</v>
      </c>
      <c r="BM327" s="204" t="s">
        <v>1904</v>
      </c>
    </row>
    <row r="328" s="2" customFormat="1" ht="16.5" customHeight="1">
      <c r="A328" s="35"/>
      <c r="B328" s="157"/>
      <c r="C328" s="193" t="s">
        <v>1138</v>
      </c>
      <c r="D328" s="193" t="s">
        <v>180</v>
      </c>
      <c r="E328" s="194" t="s">
        <v>1905</v>
      </c>
      <c r="F328" s="195" t="s">
        <v>1906</v>
      </c>
      <c r="G328" s="196" t="s">
        <v>1425</v>
      </c>
      <c r="H328" s="197">
        <v>25</v>
      </c>
      <c r="I328" s="198"/>
      <c r="J328" s="197">
        <f>ROUND(I328*H328,3)</f>
        <v>0</v>
      </c>
      <c r="K328" s="199"/>
      <c r="L328" s="36"/>
      <c r="M328" s="200" t="s">
        <v>1</v>
      </c>
      <c r="N328" s="201" t="s">
        <v>40</v>
      </c>
      <c r="O328" s="79"/>
      <c r="P328" s="202">
        <f>O328*H328</f>
        <v>0</v>
      </c>
      <c r="Q328" s="202">
        <v>9.0000000000000006E-05</v>
      </c>
      <c r="R328" s="202">
        <f>Q328*H328</f>
        <v>0.0022500000000000003</v>
      </c>
      <c r="S328" s="202">
        <v>0</v>
      </c>
      <c r="T328" s="203">
        <f>S328*H328</f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204" t="s">
        <v>184</v>
      </c>
      <c r="AT328" s="204" t="s">
        <v>180</v>
      </c>
      <c r="AU328" s="204" t="s">
        <v>155</v>
      </c>
      <c r="AY328" s="16" t="s">
        <v>177</v>
      </c>
      <c r="BE328" s="205">
        <f>IF(N328="základná",J328,0)</f>
        <v>0</v>
      </c>
      <c r="BF328" s="205">
        <f>IF(N328="znížená",J328,0)</f>
        <v>0</v>
      </c>
      <c r="BG328" s="205">
        <f>IF(N328="zákl. prenesená",J328,0)</f>
        <v>0</v>
      </c>
      <c r="BH328" s="205">
        <f>IF(N328="zníž. prenesená",J328,0)</f>
        <v>0</v>
      </c>
      <c r="BI328" s="205">
        <f>IF(N328="nulová",J328,0)</f>
        <v>0</v>
      </c>
      <c r="BJ328" s="16" t="s">
        <v>155</v>
      </c>
      <c r="BK328" s="206">
        <f>ROUND(I328*H328,3)</f>
        <v>0</v>
      </c>
      <c r="BL328" s="16" t="s">
        <v>184</v>
      </c>
      <c r="BM328" s="204" t="s">
        <v>1907</v>
      </c>
    </row>
    <row r="329" s="2" customFormat="1" ht="16.5" customHeight="1">
      <c r="A329" s="35"/>
      <c r="B329" s="157"/>
      <c r="C329" s="212" t="s">
        <v>1142</v>
      </c>
      <c r="D329" s="212" t="s">
        <v>439</v>
      </c>
      <c r="E329" s="213" t="s">
        <v>1908</v>
      </c>
      <c r="F329" s="214" t="s">
        <v>1909</v>
      </c>
      <c r="G329" s="215" t="s">
        <v>1425</v>
      </c>
      <c r="H329" s="216">
        <v>25</v>
      </c>
      <c r="I329" s="217"/>
      <c r="J329" s="216">
        <f>ROUND(I329*H329,3)</f>
        <v>0</v>
      </c>
      <c r="K329" s="218"/>
      <c r="L329" s="219"/>
      <c r="M329" s="220" t="s">
        <v>1</v>
      </c>
      <c r="N329" s="221" t="s">
        <v>40</v>
      </c>
      <c r="O329" s="79"/>
      <c r="P329" s="202">
        <f>O329*H329</f>
        <v>0</v>
      </c>
      <c r="Q329" s="202">
        <v>0.0022000000000000001</v>
      </c>
      <c r="R329" s="202">
        <f>Q329*H329</f>
        <v>0.055</v>
      </c>
      <c r="S329" s="202">
        <v>0</v>
      </c>
      <c r="T329" s="203">
        <f>S329*H329</f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204" t="s">
        <v>209</v>
      </c>
      <c r="AT329" s="204" t="s">
        <v>439</v>
      </c>
      <c r="AU329" s="204" t="s">
        <v>155</v>
      </c>
      <c r="AY329" s="16" t="s">
        <v>177</v>
      </c>
      <c r="BE329" s="205">
        <f>IF(N329="základná",J329,0)</f>
        <v>0</v>
      </c>
      <c r="BF329" s="205">
        <f>IF(N329="znížená",J329,0)</f>
        <v>0</v>
      </c>
      <c r="BG329" s="205">
        <f>IF(N329="zákl. prenesená",J329,0)</f>
        <v>0</v>
      </c>
      <c r="BH329" s="205">
        <f>IF(N329="zníž. prenesená",J329,0)</f>
        <v>0</v>
      </c>
      <c r="BI329" s="205">
        <f>IF(N329="nulová",J329,0)</f>
        <v>0</v>
      </c>
      <c r="BJ329" s="16" t="s">
        <v>155</v>
      </c>
      <c r="BK329" s="206">
        <f>ROUND(I329*H329,3)</f>
        <v>0</v>
      </c>
      <c r="BL329" s="16" t="s">
        <v>184</v>
      </c>
      <c r="BM329" s="204" t="s">
        <v>1910</v>
      </c>
    </row>
    <row r="330" s="2" customFormat="1" ht="24.15" customHeight="1">
      <c r="A330" s="35"/>
      <c r="B330" s="157"/>
      <c r="C330" s="193" t="s">
        <v>1146</v>
      </c>
      <c r="D330" s="193" t="s">
        <v>180</v>
      </c>
      <c r="E330" s="194" t="s">
        <v>1911</v>
      </c>
      <c r="F330" s="195" t="s">
        <v>1912</v>
      </c>
      <c r="G330" s="196" t="s">
        <v>1425</v>
      </c>
      <c r="H330" s="197">
        <v>37</v>
      </c>
      <c r="I330" s="198"/>
      <c r="J330" s="197">
        <f>ROUND(I330*H330,3)</f>
        <v>0</v>
      </c>
      <c r="K330" s="199"/>
      <c r="L330" s="36"/>
      <c r="M330" s="200" t="s">
        <v>1</v>
      </c>
      <c r="N330" s="201" t="s">
        <v>40</v>
      </c>
      <c r="O330" s="79"/>
      <c r="P330" s="202">
        <f>O330*H330</f>
        <v>0</v>
      </c>
      <c r="Q330" s="202">
        <v>0.00022000000000000001</v>
      </c>
      <c r="R330" s="202">
        <f>Q330*H330</f>
        <v>0.0081399999999999997</v>
      </c>
      <c r="S330" s="202">
        <v>0</v>
      </c>
      <c r="T330" s="203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204" t="s">
        <v>184</v>
      </c>
      <c r="AT330" s="204" t="s">
        <v>180</v>
      </c>
      <c r="AU330" s="204" t="s">
        <v>155</v>
      </c>
      <c r="AY330" s="16" t="s">
        <v>177</v>
      </c>
      <c r="BE330" s="205">
        <f>IF(N330="základná",J330,0)</f>
        <v>0</v>
      </c>
      <c r="BF330" s="205">
        <f>IF(N330="znížená",J330,0)</f>
        <v>0</v>
      </c>
      <c r="BG330" s="205">
        <f>IF(N330="zákl. prenesená",J330,0)</f>
        <v>0</v>
      </c>
      <c r="BH330" s="205">
        <f>IF(N330="zníž. prenesená",J330,0)</f>
        <v>0</v>
      </c>
      <c r="BI330" s="205">
        <f>IF(N330="nulová",J330,0)</f>
        <v>0</v>
      </c>
      <c r="BJ330" s="16" t="s">
        <v>155</v>
      </c>
      <c r="BK330" s="206">
        <f>ROUND(I330*H330,3)</f>
        <v>0</v>
      </c>
      <c r="BL330" s="16" t="s">
        <v>184</v>
      </c>
      <c r="BM330" s="204" t="s">
        <v>1913</v>
      </c>
    </row>
    <row r="331" s="2" customFormat="1" ht="16.5" customHeight="1">
      <c r="A331" s="35"/>
      <c r="B331" s="157"/>
      <c r="C331" s="193" t="s">
        <v>1150</v>
      </c>
      <c r="D331" s="193" t="s">
        <v>180</v>
      </c>
      <c r="E331" s="194" t="s">
        <v>1914</v>
      </c>
      <c r="F331" s="195" t="s">
        <v>1915</v>
      </c>
      <c r="G331" s="196" t="s">
        <v>1425</v>
      </c>
      <c r="H331" s="197">
        <v>34</v>
      </c>
      <c r="I331" s="198"/>
      <c r="J331" s="197">
        <f>ROUND(I331*H331,3)</f>
        <v>0</v>
      </c>
      <c r="K331" s="199"/>
      <c r="L331" s="36"/>
      <c r="M331" s="200" t="s">
        <v>1</v>
      </c>
      <c r="N331" s="201" t="s">
        <v>40</v>
      </c>
      <c r="O331" s="79"/>
      <c r="P331" s="202">
        <f>O331*H331</f>
        <v>0</v>
      </c>
      <c r="Q331" s="202">
        <v>9.0000000000000006E-05</v>
      </c>
      <c r="R331" s="202">
        <f>Q331*H331</f>
        <v>0.0030600000000000002</v>
      </c>
      <c r="S331" s="202">
        <v>0</v>
      </c>
      <c r="T331" s="203">
        <f>S331*H331</f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204" t="s">
        <v>184</v>
      </c>
      <c r="AT331" s="204" t="s">
        <v>180</v>
      </c>
      <c r="AU331" s="204" t="s">
        <v>155</v>
      </c>
      <c r="AY331" s="16" t="s">
        <v>177</v>
      </c>
      <c r="BE331" s="205">
        <f>IF(N331="základná",J331,0)</f>
        <v>0</v>
      </c>
      <c r="BF331" s="205">
        <f>IF(N331="znížená",J331,0)</f>
        <v>0</v>
      </c>
      <c r="BG331" s="205">
        <f>IF(N331="zákl. prenesená",J331,0)</f>
        <v>0</v>
      </c>
      <c r="BH331" s="205">
        <f>IF(N331="zníž. prenesená",J331,0)</f>
        <v>0</v>
      </c>
      <c r="BI331" s="205">
        <f>IF(N331="nulová",J331,0)</f>
        <v>0</v>
      </c>
      <c r="BJ331" s="16" t="s">
        <v>155</v>
      </c>
      <c r="BK331" s="206">
        <f>ROUND(I331*H331,3)</f>
        <v>0</v>
      </c>
      <c r="BL331" s="16" t="s">
        <v>184</v>
      </c>
      <c r="BM331" s="204" t="s">
        <v>1916</v>
      </c>
    </row>
    <row r="332" s="2" customFormat="1" ht="24.15" customHeight="1">
      <c r="A332" s="35"/>
      <c r="B332" s="157"/>
      <c r="C332" s="212" t="s">
        <v>1154</v>
      </c>
      <c r="D332" s="212" t="s">
        <v>439</v>
      </c>
      <c r="E332" s="213" t="s">
        <v>1917</v>
      </c>
      <c r="F332" s="214" t="s">
        <v>1918</v>
      </c>
      <c r="G332" s="215" t="s">
        <v>1425</v>
      </c>
      <c r="H332" s="216">
        <v>19</v>
      </c>
      <c r="I332" s="217"/>
      <c r="J332" s="216">
        <f>ROUND(I332*H332,3)</f>
        <v>0</v>
      </c>
      <c r="K332" s="218"/>
      <c r="L332" s="219"/>
      <c r="M332" s="220" t="s">
        <v>1</v>
      </c>
      <c r="N332" s="221" t="s">
        <v>40</v>
      </c>
      <c r="O332" s="79"/>
      <c r="P332" s="202">
        <f>O332*H332</f>
        <v>0</v>
      </c>
      <c r="Q332" s="202">
        <v>0.00018000000000000001</v>
      </c>
      <c r="R332" s="202">
        <f>Q332*H332</f>
        <v>0.0034200000000000003</v>
      </c>
      <c r="S332" s="202">
        <v>0</v>
      </c>
      <c r="T332" s="203">
        <f>S332*H332</f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204" t="s">
        <v>209</v>
      </c>
      <c r="AT332" s="204" t="s">
        <v>439</v>
      </c>
      <c r="AU332" s="204" t="s">
        <v>155</v>
      </c>
      <c r="AY332" s="16" t="s">
        <v>177</v>
      </c>
      <c r="BE332" s="205">
        <f>IF(N332="základná",J332,0)</f>
        <v>0</v>
      </c>
      <c r="BF332" s="205">
        <f>IF(N332="znížená",J332,0)</f>
        <v>0</v>
      </c>
      <c r="BG332" s="205">
        <f>IF(N332="zákl. prenesená",J332,0)</f>
        <v>0</v>
      </c>
      <c r="BH332" s="205">
        <f>IF(N332="zníž. prenesená",J332,0)</f>
        <v>0</v>
      </c>
      <c r="BI332" s="205">
        <f>IF(N332="nulová",J332,0)</f>
        <v>0</v>
      </c>
      <c r="BJ332" s="16" t="s">
        <v>155</v>
      </c>
      <c r="BK332" s="206">
        <f>ROUND(I332*H332,3)</f>
        <v>0</v>
      </c>
      <c r="BL332" s="16" t="s">
        <v>184</v>
      </c>
      <c r="BM332" s="204" t="s">
        <v>1919</v>
      </c>
    </row>
    <row r="333" s="2" customFormat="1" ht="24.15" customHeight="1">
      <c r="A333" s="35"/>
      <c r="B333" s="157"/>
      <c r="C333" s="212" t="s">
        <v>1158</v>
      </c>
      <c r="D333" s="212" t="s">
        <v>439</v>
      </c>
      <c r="E333" s="213" t="s">
        <v>1920</v>
      </c>
      <c r="F333" s="214" t="s">
        <v>1921</v>
      </c>
      <c r="G333" s="215" t="s">
        <v>1425</v>
      </c>
      <c r="H333" s="216">
        <v>33</v>
      </c>
      <c r="I333" s="217"/>
      <c r="J333" s="216">
        <f>ROUND(I333*H333,3)</f>
        <v>0</v>
      </c>
      <c r="K333" s="218"/>
      <c r="L333" s="219"/>
      <c r="M333" s="220" t="s">
        <v>1</v>
      </c>
      <c r="N333" s="221" t="s">
        <v>40</v>
      </c>
      <c r="O333" s="79"/>
      <c r="P333" s="202">
        <f>O333*H333</f>
        <v>0</v>
      </c>
      <c r="Q333" s="202">
        <v>0.00019000000000000001</v>
      </c>
      <c r="R333" s="202">
        <f>Q333*H333</f>
        <v>0.0062700000000000004</v>
      </c>
      <c r="S333" s="202">
        <v>0</v>
      </c>
      <c r="T333" s="203">
        <f>S333*H333</f>
        <v>0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204" t="s">
        <v>209</v>
      </c>
      <c r="AT333" s="204" t="s">
        <v>439</v>
      </c>
      <c r="AU333" s="204" t="s">
        <v>155</v>
      </c>
      <c r="AY333" s="16" t="s">
        <v>177</v>
      </c>
      <c r="BE333" s="205">
        <f>IF(N333="základná",J333,0)</f>
        <v>0</v>
      </c>
      <c r="BF333" s="205">
        <f>IF(N333="znížená",J333,0)</f>
        <v>0</v>
      </c>
      <c r="BG333" s="205">
        <f>IF(N333="zákl. prenesená",J333,0)</f>
        <v>0</v>
      </c>
      <c r="BH333" s="205">
        <f>IF(N333="zníž. prenesená",J333,0)</f>
        <v>0</v>
      </c>
      <c r="BI333" s="205">
        <f>IF(N333="nulová",J333,0)</f>
        <v>0</v>
      </c>
      <c r="BJ333" s="16" t="s">
        <v>155</v>
      </c>
      <c r="BK333" s="206">
        <f>ROUND(I333*H333,3)</f>
        <v>0</v>
      </c>
      <c r="BL333" s="16" t="s">
        <v>184</v>
      </c>
      <c r="BM333" s="204" t="s">
        <v>1922</v>
      </c>
    </row>
    <row r="334" s="2" customFormat="1" ht="16.5" customHeight="1">
      <c r="A334" s="35"/>
      <c r="B334" s="157"/>
      <c r="C334" s="193" t="s">
        <v>1162</v>
      </c>
      <c r="D334" s="193" t="s">
        <v>180</v>
      </c>
      <c r="E334" s="194" t="s">
        <v>1923</v>
      </c>
      <c r="F334" s="195" t="s">
        <v>1924</v>
      </c>
      <c r="G334" s="196" t="s">
        <v>1425</v>
      </c>
      <c r="H334" s="197">
        <v>3</v>
      </c>
      <c r="I334" s="198"/>
      <c r="J334" s="197">
        <f>ROUND(I334*H334,3)</f>
        <v>0</v>
      </c>
      <c r="K334" s="199"/>
      <c r="L334" s="36"/>
      <c r="M334" s="200" t="s">
        <v>1</v>
      </c>
      <c r="N334" s="201" t="s">
        <v>40</v>
      </c>
      <c r="O334" s="79"/>
      <c r="P334" s="202">
        <f>O334*H334</f>
        <v>0</v>
      </c>
      <c r="Q334" s="202">
        <v>9.0000000000000006E-05</v>
      </c>
      <c r="R334" s="202">
        <f>Q334*H334</f>
        <v>0.00027</v>
      </c>
      <c r="S334" s="202">
        <v>0</v>
      </c>
      <c r="T334" s="203">
        <f>S334*H334</f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204" t="s">
        <v>184</v>
      </c>
      <c r="AT334" s="204" t="s">
        <v>180</v>
      </c>
      <c r="AU334" s="204" t="s">
        <v>155</v>
      </c>
      <c r="AY334" s="16" t="s">
        <v>177</v>
      </c>
      <c r="BE334" s="205">
        <f>IF(N334="základná",J334,0)</f>
        <v>0</v>
      </c>
      <c r="BF334" s="205">
        <f>IF(N334="znížená",J334,0)</f>
        <v>0</v>
      </c>
      <c r="BG334" s="205">
        <f>IF(N334="zákl. prenesená",J334,0)</f>
        <v>0</v>
      </c>
      <c r="BH334" s="205">
        <f>IF(N334="zníž. prenesená",J334,0)</f>
        <v>0</v>
      </c>
      <c r="BI334" s="205">
        <f>IF(N334="nulová",J334,0)</f>
        <v>0</v>
      </c>
      <c r="BJ334" s="16" t="s">
        <v>155</v>
      </c>
      <c r="BK334" s="206">
        <f>ROUND(I334*H334,3)</f>
        <v>0</v>
      </c>
      <c r="BL334" s="16" t="s">
        <v>184</v>
      </c>
      <c r="BM334" s="204" t="s">
        <v>1925</v>
      </c>
    </row>
    <row r="335" s="2" customFormat="1" ht="16.5" customHeight="1">
      <c r="A335" s="35"/>
      <c r="B335" s="157"/>
      <c r="C335" s="212" t="s">
        <v>1166</v>
      </c>
      <c r="D335" s="212" t="s">
        <v>439</v>
      </c>
      <c r="E335" s="213" t="s">
        <v>1926</v>
      </c>
      <c r="F335" s="214" t="s">
        <v>1927</v>
      </c>
      <c r="G335" s="215" t="s">
        <v>1425</v>
      </c>
      <c r="H335" s="216">
        <v>3</v>
      </c>
      <c r="I335" s="217"/>
      <c r="J335" s="216">
        <f>ROUND(I335*H335,3)</f>
        <v>0</v>
      </c>
      <c r="K335" s="218"/>
      <c r="L335" s="219"/>
      <c r="M335" s="220" t="s">
        <v>1</v>
      </c>
      <c r="N335" s="221" t="s">
        <v>40</v>
      </c>
      <c r="O335" s="79"/>
      <c r="P335" s="202">
        <f>O335*H335</f>
        <v>0</v>
      </c>
      <c r="Q335" s="202">
        <v>0.00023000000000000001</v>
      </c>
      <c r="R335" s="202">
        <f>Q335*H335</f>
        <v>0.00069000000000000008</v>
      </c>
      <c r="S335" s="202">
        <v>0</v>
      </c>
      <c r="T335" s="203">
        <f>S335*H335</f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204" t="s">
        <v>209</v>
      </c>
      <c r="AT335" s="204" t="s">
        <v>439</v>
      </c>
      <c r="AU335" s="204" t="s">
        <v>155</v>
      </c>
      <c r="AY335" s="16" t="s">
        <v>177</v>
      </c>
      <c r="BE335" s="205">
        <f>IF(N335="základná",J335,0)</f>
        <v>0</v>
      </c>
      <c r="BF335" s="205">
        <f>IF(N335="znížená",J335,0)</f>
        <v>0</v>
      </c>
      <c r="BG335" s="205">
        <f>IF(N335="zákl. prenesená",J335,0)</f>
        <v>0</v>
      </c>
      <c r="BH335" s="205">
        <f>IF(N335="zníž. prenesená",J335,0)</f>
        <v>0</v>
      </c>
      <c r="BI335" s="205">
        <f>IF(N335="nulová",J335,0)</f>
        <v>0</v>
      </c>
      <c r="BJ335" s="16" t="s">
        <v>155</v>
      </c>
      <c r="BK335" s="206">
        <f>ROUND(I335*H335,3)</f>
        <v>0</v>
      </c>
      <c r="BL335" s="16" t="s">
        <v>184</v>
      </c>
      <c r="BM335" s="204" t="s">
        <v>1928</v>
      </c>
    </row>
    <row r="336" s="2" customFormat="1" ht="16.5" customHeight="1">
      <c r="A336" s="35"/>
      <c r="B336" s="157"/>
      <c r="C336" s="193" t="s">
        <v>1170</v>
      </c>
      <c r="D336" s="193" t="s">
        <v>180</v>
      </c>
      <c r="E336" s="194" t="s">
        <v>1929</v>
      </c>
      <c r="F336" s="195" t="s">
        <v>1930</v>
      </c>
      <c r="G336" s="196" t="s">
        <v>1425</v>
      </c>
      <c r="H336" s="197">
        <v>20</v>
      </c>
      <c r="I336" s="198"/>
      <c r="J336" s="197">
        <f>ROUND(I336*H336,3)</f>
        <v>0</v>
      </c>
      <c r="K336" s="199"/>
      <c r="L336" s="36"/>
      <c r="M336" s="200" t="s">
        <v>1</v>
      </c>
      <c r="N336" s="201" t="s">
        <v>40</v>
      </c>
      <c r="O336" s="79"/>
      <c r="P336" s="202">
        <f>O336*H336</f>
        <v>0</v>
      </c>
      <c r="Q336" s="202">
        <v>0.00107</v>
      </c>
      <c r="R336" s="202">
        <f>Q336*H336</f>
        <v>0.021399999999999999</v>
      </c>
      <c r="S336" s="202">
        <v>0</v>
      </c>
      <c r="T336" s="203">
        <f>S336*H336</f>
        <v>0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204" t="s">
        <v>184</v>
      </c>
      <c r="AT336" s="204" t="s">
        <v>180</v>
      </c>
      <c r="AU336" s="204" t="s">
        <v>155</v>
      </c>
      <c r="AY336" s="16" t="s">
        <v>177</v>
      </c>
      <c r="BE336" s="205">
        <f>IF(N336="základná",J336,0)</f>
        <v>0</v>
      </c>
      <c r="BF336" s="205">
        <f>IF(N336="znížená",J336,0)</f>
        <v>0</v>
      </c>
      <c r="BG336" s="205">
        <f>IF(N336="zákl. prenesená",J336,0)</f>
        <v>0</v>
      </c>
      <c r="BH336" s="205">
        <f>IF(N336="zníž. prenesená",J336,0)</f>
        <v>0</v>
      </c>
      <c r="BI336" s="205">
        <f>IF(N336="nulová",J336,0)</f>
        <v>0</v>
      </c>
      <c r="BJ336" s="16" t="s">
        <v>155</v>
      </c>
      <c r="BK336" s="206">
        <f>ROUND(I336*H336,3)</f>
        <v>0</v>
      </c>
      <c r="BL336" s="16" t="s">
        <v>184</v>
      </c>
      <c r="BM336" s="204" t="s">
        <v>1931</v>
      </c>
    </row>
    <row r="337" s="2" customFormat="1" ht="16.5" customHeight="1">
      <c r="A337" s="35"/>
      <c r="B337" s="157"/>
      <c r="C337" s="193" t="s">
        <v>1174</v>
      </c>
      <c r="D337" s="193" t="s">
        <v>180</v>
      </c>
      <c r="E337" s="194" t="s">
        <v>1932</v>
      </c>
      <c r="F337" s="195" t="s">
        <v>1933</v>
      </c>
      <c r="G337" s="196" t="s">
        <v>1425</v>
      </c>
      <c r="H337" s="197">
        <v>18</v>
      </c>
      <c r="I337" s="198"/>
      <c r="J337" s="197">
        <f>ROUND(I337*H337,3)</f>
        <v>0</v>
      </c>
      <c r="K337" s="199"/>
      <c r="L337" s="36"/>
      <c r="M337" s="200" t="s">
        <v>1</v>
      </c>
      <c r="N337" s="201" t="s">
        <v>40</v>
      </c>
      <c r="O337" s="79"/>
      <c r="P337" s="202">
        <f>O337*H337</f>
        <v>0</v>
      </c>
      <c r="Q337" s="202">
        <v>0.00107</v>
      </c>
      <c r="R337" s="202">
        <f>Q337*H337</f>
        <v>0.019259999999999999</v>
      </c>
      <c r="S337" s="202">
        <v>0</v>
      </c>
      <c r="T337" s="203">
        <f>S337*H337</f>
        <v>0</v>
      </c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R337" s="204" t="s">
        <v>184</v>
      </c>
      <c r="AT337" s="204" t="s">
        <v>180</v>
      </c>
      <c r="AU337" s="204" t="s">
        <v>155</v>
      </c>
      <c r="AY337" s="16" t="s">
        <v>177</v>
      </c>
      <c r="BE337" s="205">
        <f>IF(N337="základná",J337,0)</f>
        <v>0</v>
      </c>
      <c r="BF337" s="205">
        <f>IF(N337="znížená",J337,0)</f>
        <v>0</v>
      </c>
      <c r="BG337" s="205">
        <f>IF(N337="zákl. prenesená",J337,0)</f>
        <v>0</v>
      </c>
      <c r="BH337" s="205">
        <f>IF(N337="zníž. prenesená",J337,0)</f>
        <v>0</v>
      </c>
      <c r="BI337" s="205">
        <f>IF(N337="nulová",J337,0)</f>
        <v>0</v>
      </c>
      <c r="BJ337" s="16" t="s">
        <v>155</v>
      </c>
      <c r="BK337" s="206">
        <f>ROUND(I337*H337,3)</f>
        <v>0</v>
      </c>
      <c r="BL337" s="16" t="s">
        <v>184</v>
      </c>
      <c r="BM337" s="204" t="s">
        <v>1934</v>
      </c>
    </row>
    <row r="338" s="2" customFormat="1" ht="21.75" customHeight="1">
      <c r="A338" s="35"/>
      <c r="B338" s="157"/>
      <c r="C338" s="193" t="s">
        <v>1178</v>
      </c>
      <c r="D338" s="193" t="s">
        <v>180</v>
      </c>
      <c r="E338" s="194" t="s">
        <v>1935</v>
      </c>
      <c r="F338" s="195" t="s">
        <v>1936</v>
      </c>
      <c r="G338" s="196" t="s">
        <v>1425</v>
      </c>
      <c r="H338" s="197">
        <v>16</v>
      </c>
      <c r="I338" s="198"/>
      <c r="J338" s="197">
        <f>ROUND(I338*H338,3)</f>
        <v>0</v>
      </c>
      <c r="K338" s="199"/>
      <c r="L338" s="36"/>
      <c r="M338" s="200" t="s">
        <v>1</v>
      </c>
      <c r="N338" s="201" t="s">
        <v>40</v>
      </c>
      <c r="O338" s="79"/>
      <c r="P338" s="202">
        <f>O338*H338</f>
        <v>0</v>
      </c>
      <c r="Q338" s="202">
        <v>0.001</v>
      </c>
      <c r="R338" s="202">
        <f>Q338*H338</f>
        <v>0.016</v>
      </c>
      <c r="S338" s="202">
        <v>0</v>
      </c>
      <c r="T338" s="203">
        <f>S338*H338</f>
        <v>0</v>
      </c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R338" s="204" t="s">
        <v>184</v>
      </c>
      <c r="AT338" s="204" t="s">
        <v>180</v>
      </c>
      <c r="AU338" s="204" t="s">
        <v>155</v>
      </c>
      <c r="AY338" s="16" t="s">
        <v>177</v>
      </c>
      <c r="BE338" s="205">
        <f>IF(N338="základná",J338,0)</f>
        <v>0</v>
      </c>
      <c r="BF338" s="205">
        <f>IF(N338="znížená",J338,0)</f>
        <v>0</v>
      </c>
      <c r="BG338" s="205">
        <f>IF(N338="zákl. prenesená",J338,0)</f>
        <v>0</v>
      </c>
      <c r="BH338" s="205">
        <f>IF(N338="zníž. prenesená",J338,0)</f>
        <v>0</v>
      </c>
      <c r="BI338" s="205">
        <f>IF(N338="nulová",J338,0)</f>
        <v>0</v>
      </c>
      <c r="BJ338" s="16" t="s">
        <v>155</v>
      </c>
      <c r="BK338" s="206">
        <f>ROUND(I338*H338,3)</f>
        <v>0</v>
      </c>
      <c r="BL338" s="16" t="s">
        <v>184</v>
      </c>
      <c r="BM338" s="204" t="s">
        <v>1937</v>
      </c>
    </row>
    <row r="339" s="2" customFormat="1" ht="16.5" customHeight="1">
      <c r="A339" s="35"/>
      <c r="B339" s="157"/>
      <c r="C339" s="193" t="s">
        <v>1182</v>
      </c>
      <c r="D339" s="193" t="s">
        <v>180</v>
      </c>
      <c r="E339" s="194" t="s">
        <v>1938</v>
      </c>
      <c r="F339" s="195" t="s">
        <v>1939</v>
      </c>
      <c r="G339" s="196" t="s">
        <v>1425</v>
      </c>
      <c r="H339" s="197">
        <v>14</v>
      </c>
      <c r="I339" s="198"/>
      <c r="J339" s="197">
        <f>ROUND(I339*H339,3)</f>
        <v>0</v>
      </c>
      <c r="K339" s="199"/>
      <c r="L339" s="36"/>
      <c r="M339" s="200" t="s">
        <v>1</v>
      </c>
      <c r="N339" s="201" t="s">
        <v>40</v>
      </c>
      <c r="O339" s="79"/>
      <c r="P339" s="202">
        <f>O339*H339</f>
        <v>0</v>
      </c>
      <c r="Q339" s="202">
        <v>0.00050000000000000001</v>
      </c>
      <c r="R339" s="202">
        <f>Q339*H339</f>
        <v>0.0070000000000000001</v>
      </c>
      <c r="S339" s="202">
        <v>0</v>
      </c>
      <c r="T339" s="203">
        <f>S339*H339</f>
        <v>0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204" t="s">
        <v>184</v>
      </c>
      <c r="AT339" s="204" t="s">
        <v>180</v>
      </c>
      <c r="AU339" s="204" t="s">
        <v>155</v>
      </c>
      <c r="AY339" s="16" t="s">
        <v>177</v>
      </c>
      <c r="BE339" s="205">
        <f>IF(N339="základná",J339,0)</f>
        <v>0</v>
      </c>
      <c r="BF339" s="205">
        <f>IF(N339="znížená",J339,0)</f>
        <v>0</v>
      </c>
      <c r="BG339" s="205">
        <f>IF(N339="zákl. prenesená",J339,0)</f>
        <v>0</v>
      </c>
      <c r="BH339" s="205">
        <f>IF(N339="zníž. prenesená",J339,0)</f>
        <v>0</v>
      </c>
      <c r="BI339" s="205">
        <f>IF(N339="nulová",J339,0)</f>
        <v>0</v>
      </c>
      <c r="BJ339" s="16" t="s">
        <v>155</v>
      </c>
      <c r="BK339" s="206">
        <f>ROUND(I339*H339,3)</f>
        <v>0</v>
      </c>
      <c r="BL339" s="16" t="s">
        <v>184</v>
      </c>
      <c r="BM339" s="204" t="s">
        <v>1940</v>
      </c>
    </row>
    <row r="340" s="2" customFormat="1" ht="24.15" customHeight="1">
      <c r="A340" s="35"/>
      <c r="B340" s="157"/>
      <c r="C340" s="193" t="s">
        <v>1186</v>
      </c>
      <c r="D340" s="193" t="s">
        <v>180</v>
      </c>
      <c r="E340" s="194" t="s">
        <v>1941</v>
      </c>
      <c r="F340" s="195" t="s">
        <v>1942</v>
      </c>
      <c r="G340" s="196" t="s">
        <v>283</v>
      </c>
      <c r="H340" s="197">
        <v>0.95299999999999996</v>
      </c>
      <c r="I340" s="198"/>
      <c r="J340" s="197">
        <f>ROUND(I340*H340,3)</f>
        <v>0</v>
      </c>
      <c r="K340" s="199"/>
      <c r="L340" s="36"/>
      <c r="M340" s="200" t="s">
        <v>1</v>
      </c>
      <c r="N340" s="201" t="s">
        <v>40</v>
      </c>
      <c r="O340" s="79"/>
      <c r="P340" s="202">
        <f>O340*H340</f>
        <v>0</v>
      </c>
      <c r="Q340" s="202">
        <v>0</v>
      </c>
      <c r="R340" s="202">
        <f>Q340*H340</f>
        <v>0</v>
      </c>
      <c r="S340" s="202">
        <v>0</v>
      </c>
      <c r="T340" s="203">
        <f>S340*H340</f>
        <v>0</v>
      </c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R340" s="204" t="s">
        <v>184</v>
      </c>
      <c r="AT340" s="204" t="s">
        <v>180</v>
      </c>
      <c r="AU340" s="204" t="s">
        <v>155</v>
      </c>
      <c r="AY340" s="16" t="s">
        <v>177</v>
      </c>
      <c r="BE340" s="205">
        <f>IF(N340="základná",J340,0)</f>
        <v>0</v>
      </c>
      <c r="BF340" s="205">
        <f>IF(N340="znížená",J340,0)</f>
        <v>0</v>
      </c>
      <c r="BG340" s="205">
        <f>IF(N340="zákl. prenesená",J340,0)</f>
        <v>0</v>
      </c>
      <c r="BH340" s="205">
        <f>IF(N340="zníž. prenesená",J340,0)</f>
        <v>0</v>
      </c>
      <c r="BI340" s="205">
        <f>IF(N340="nulová",J340,0)</f>
        <v>0</v>
      </c>
      <c r="BJ340" s="16" t="s">
        <v>155</v>
      </c>
      <c r="BK340" s="206">
        <f>ROUND(I340*H340,3)</f>
        <v>0</v>
      </c>
      <c r="BL340" s="16" t="s">
        <v>184</v>
      </c>
      <c r="BM340" s="204" t="s">
        <v>1943</v>
      </c>
    </row>
    <row r="341" s="12" customFormat="1" ht="25.92" customHeight="1">
      <c r="A341" s="12"/>
      <c r="B341" s="180"/>
      <c r="C341" s="12"/>
      <c r="D341" s="181" t="s">
        <v>73</v>
      </c>
      <c r="E341" s="182" t="s">
        <v>1944</v>
      </c>
      <c r="F341" s="182" t="s">
        <v>1945</v>
      </c>
      <c r="G341" s="12"/>
      <c r="H341" s="12"/>
      <c r="I341" s="183"/>
      <c r="J341" s="184">
        <f>BK341</f>
        <v>0</v>
      </c>
      <c r="K341" s="12"/>
      <c r="L341" s="180"/>
      <c r="M341" s="185"/>
      <c r="N341" s="186"/>
      <c r="O341" s="186"/>
      <c r="P341" s="187">
        <f>P342</f>
        <v>0</v>
      </c>
      <c r="Q341" s="186"/>
      <c r="R341" s="187">
        <f>R342</f>
        <v>0.44858520000000002</v>
      </c>
      <c r="S341" s="186"/>
      <c r="T341" s="188">
        <f>T342</f>
        <v>0</v>
      </c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R341" s="181" t="s">
        <v>82</v>
      </c>
      <c r="AT341" s="189" t="s">
        <v>73</v>
      </c>
      <c r="AU341" s="189" t="s">
        <v>74</v>
      </c>
      <c r="AY341" s="181" t="s">
        <v>177</v>
      </c>
      <c r="BK341" s="190">
        <f>BK342</f>
        <v>0</v>
      </c>
    </row>
    <row r="342" s="12" customFormat="1" ht="22.8" customHeight="1">
      <c r="A342" s="12"/>
      <c r="B342" s="180"/>
      <c r="C342" s="12"/>
      <c r="D342" s="181" t="s">
        <v>73</v>
      </c>
      <c r="E342" s="191" t="s">
        <v>1946</v>
      </c>
      <c r="F342" s="191" t="s">
        <v>1947</v>
      </c>
      <c r="G342" s="12"/>
      <c r="H342" s="12"/>
      <c r="I342" s="183"/>
      <c r="J342" s="192">
        <f>BK342</f>
        <v>0</v>
      </c>
      <c r="K342" s="12"/>
      <c r="L342" s="180"/>
      <c r="M342" s="185"/>
      <c r="N342" s="186"/>
      <c r="O342" s="186"/>
      <c r="P342" s="187">
        <f>SUM(P343:P348)</f>
        <v>0</v>
      </c>
      <c r="Q342" s="186"/>
      <c r="R342" s="187">
        <f>SUM(R343:R348)</f>
        <v>0.44858520000000002</v>
      </c>
      <c r="S342" s="186"/>
      <c r="T342" s="188">
        <f>SUM(T343:T348)</f>
        <v>0</v>
      </c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R342" s="181" t="s">
        <v>82</v>
      </c>
      <c r="AT342" s="189" t="s">
        <v>73</v>
      </c>
      <c r="AU342" s="189" t="s">
        <v>82</v>
      </c>
      <c r="AY342" s="181" t="s">
        <v>177</v>
      </c>
      <c r="BK342" s="190">
        <f>SUM(BK343:BK348)</f>
        <v>0</v>
      </c>
    </row>
    <row r="343" s="2" customFormat="1" ht="16.5" customHeight="1">
      <c r="A343" s="35"/>
      <c r="B343" s="157"/>
      <c r="C343" s="193" t="s">
        <v>1190</v>
      </c>
      <c r="D343" s="193" t="s">
        <v>180</v>
      </c>
      <c r="E343" s="194" t="s">
        <v>1948</v>
      </c>
      <c r="F343" s="195" t="s">
        <v>1949</v>
      </c>
      <c r="G343" s="196" t="s">
        <v>253</v>
      </c>
      <c r="H343" s="197">
        <v>18</v>
      </c>
      <c r="I343" s="198"/>
      <c r="J343" s="197">
        <f>ROUND(I343*H343,3)</f>
        <v>0</v>
      </c>
      <c r="K343" s="199"/>
      <c r="L343" s="36"/>
      <c r="M343" s="200" t="s">
        <v>1</v>
      </c>
      <c r="N343" s="201" t="s">
        <v>40</v>
      </c>
      <c r="O343" s="79"/>
      <c r="P343" s="202">
        <f>O343*H343</f>
        <v>0</v>
      </c>
      <c r="Q343" s="202">
        <v>1.0000000000000001E-05</v>
      </c>
      <c r="R343" s="202">
        <f>Q343*H343</f>
        <v>0.00018000000000000001</v>
      </c>
      <c r="S343" s="202">
        <v>0</v>
      </c>
      <c r="T343" s="203">
        <f>S343*H343</f>
        <v>0</v>
      </c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R343" s="204" t="s">
        <v>184</v>
      </c>
      <c r="AT343" s="204" t="s">
        <v>180</v>
      </c>
      <c r="AU343" s="204" t="s">
        <v>155</v>
      </c>
      <c r="AY343" s="16" t="s">
        <v>177</v>
      </c>
      <c r="BE343" s="205">
        <f>IF(N343="základná",J343,0)</f>
        <v>0</v>
      </c>
      <c r="BF343" s="205">
        <f>IF(N343="znížená",J343,0)</f>
        <v>0</v>
      </c>
      <c r="BG343" s="205">
        <f>IF(N343="zákl. prenesená",J343,0)</f>
        <v>0</v>
      </c>
      <c r="BH343" s="205">
        <f>IF(N343="zníž. prenesená",J343,0)</f>
        <v>0</v>
      </c>
      <c r="BI343" s="205">
        <f>IF(N343="nulová",J343,0)</f>
        <v>0</v>
      </c>
      <c r="BJ343" s="16" t="s">
        <v>155</v>
      </c>
      <c r="BK343" s="206">
        <f>ROUND(I343*H343,3)</f>
        <v>0</v>
      </c>
      <c r="BL343" s="16" t="s">
        <v>184</v>
      </c>
      <c r="BM343" s="204" t="s">
        <v>1950</v>
      </c>
    </row>
    <row r="344" s="2" customFormat="1" ht="16.5" customHeight="1">
      <c r="A344" s="35"/>
      <c r="B344" s="157"/>
      <c r="C344" s="212" t="s">
        <v>1194</v>
      </c>
      <c r="D344" s="212" t="s">
        <v>439</v>
      </c>
      <c r="E344" s="213" t="s">
        <v>1951</v>
      </c>
      <c r="F344" s="214" t="s">
        <v>1952</v>
      </c>
      <c r="G344" s="215" t="s">
        <v>253</v>
      </c>
      <c r="H344" s="216">
        <v>18.359999999999999</v>
      </c>
      <c r="I344" s="217"/>
      <c r="J344" s="216">
        <f>ROUND(I344*H344,3)</f>
        <v>0</v>
      </c>
      <c r="K344" s="218"/>
      <c r="L344" s="219"/>
      <c r="M344" s="220" t="s">
        <v>1</v>
      </c>
      <c r="N344" s="221" t="s">
        <v>40</v>
      </c>
      <c r="O344" s="79"/>
      <c r="P344" s="202">
        <f>O344*H344</f>
        <v>0</v>
      </c>
      <c r="Q344" s="202">
        <v>0.0043200000000000001</v>
      </c>
      <c r="R344" s="202">
        <f>Q344*H344</f>
        <v>0.079315200000000002</v>
      </c>
      <c r="S344" s="202">
        <v>0</v>
      </c>
      <c r="T344" s="203">
        <f>S344*H344</f>
        <v>0</v>
      </c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R344" s="204" t="s">
        <v>209</v>
      </c>
      <c r="AT344" s="204" t="s">
        <v>439</v>
      </c>
      <c r="AU344" s="204" t="s">
        <v>155</v>
      </c>
      <c r="AY344" s="16" t="s">
        <v>177</v>
      </c>
      <c r="BE344" s="205">
        <f>IF(N344="základná",J344,0)</f>
        <v>0</v>
      </c>
      <c r="BF344" s="205">
        <f>IF(N344="znížená",J344,0)</f>
        <v>0</v>
      </c>
      <c r="BG344" s="205">
        <f>IF(N344="zákl. prenesená",J344,0)</f>
        <v>0</v>
      </c>
      <c r="BH344" s="205">
        <f>IF(N344="zníž. prenesená",J344,0)</f>
        <v>0</v>
      </c>
      <c r="BI344" s="205">
        <f>IF(N344="nulová",J344,0)</f>
        <v>0</v>
      </c>
      <c r="BJ344" s="16" t="s">
        <v>155</v>
      </c>
      <c r="BK344" s="206">
        <f>ROUND(I344*H344,3)</f>
        <v>0</v>
      </c>
      <c r="BL344" s="16" t="s">
        <v>184</v>
      </c>
      <c r="BM344" s="204" t="s">
        <v>1953</v>
      </c>
    </row>
    <row r="345" s="2" customFormat="1" ht="16.5" customHeight="1">
      <c r="A345" s="35"/>
      <c r="B345" s="157"/>
      <c r="C345" s="193" t="s">
        <v>1200</v>
      </c>
      <c r="D345" s="193" t="s">
        <v>180</v>
      </c>
      <c r="E345" s="194" t="s">
        <v>1954</v>
      </c>
      <c r="F345" s="195" t="s">
        <v>1955</v>
      </c>
      <c r="G345" s="196" t="s">
        <v>253</v>
      </c>
      <c r="H345" s="197">
        <v>18</v>
      </c>
      <c r="I345" s="198"/>
      <c r="J345" s="197">
        <f>ROUND(I345*H345,3)</f>
        <v>0</v>
      </c>
      <c r="K345" s="199"/>
      <c r="L345" s="36"/>
      <c r="M345" s="200" t="s">
        <v>1</v>
      </c>
      <c r="N345" s="201" t="s">
        <v>40</v>
      </c>
      <c r="O345" s="79"/>
      <c r="P345" s="202">
        <f>O345*H345</f>
        <v>0</v>
      </c>
      <c r="Q345" s="202">
        <v>0.02043</v>
      </c>
      <c r="R345" s="202">
        <f>Q345*H345</f>
        <v>0.36774000000000001</v>
      </c>
      <c r="S345" s="202">
        <v>0</v>
      </c>
      <c r="T345" s="203">
        <f>S345*H345</f>
        <v>0</v>
      </c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R345" s="204" t="s">
        <v>184</v>
      </c>
      <c r="AT345" s="204" t="s">
        <v>180</v>
      </c>
      <c r="AU345" s="204" t="s">
        <v>155</v>
      </c>
      <c r="AY345" s="16" t="s">
        <v>177</v>
      </c>
      <c r="BE345" s="205">
        <f>IF(N345="základná",J345,0)</f>
        <v>0</v>
      </c>
      <c r="BF345" s="205">
        <f>IF(N345="znížená",J345,0)</f>
        <v>0</v>
      </c>
      <c r="BG345" s="205">
        <f>IF(N345="zákl. prenesená",J345,0)</f>
        <v>0</v>
      </c>
      <c r="BH345" s="205">
        <f>IF(N345="zníž. prenesená",J345,0)</f>
        <v>0</v>
      </c>
      <c r="BI345" s="205">
        <f>IF(N345="nulová",J345,0)</f>
        <v>0</v>
      </c>
      <c r="BJ345" s="16" t="s">
        <v>155</v>
      </c>
      <c r="BK345" s="206">
        <f>ROUND(I345*H345,3)</f>
        <v>0</v>
      </c>
      <c r="BL345" s="16" t="s">
        <v>184</v>
      </c>
      <c r="BM345" s="204" t="s">
        <v>1956</v>
      </c>
    </row>
    <row r="346" s="2" customFormat="1" ht="24.15" customHeight="1">
      <c r="A346" s="35"/>
      <c r="B346" s="157"/>
      <c r="C346" s="193" t="s">
        <v>1204</v>
      </c>
      <c r="D346" s="193" t="s">
        <v>180</v>
      </c>
      <c r="E346" s="194" t="s">
        <v>1957</v>
      </c>
      <c r="F346" s="195" t="s">
        <v>1958</v>
      </c>
      <c r="G346" s="196" t="s">
        <v>253</v>
      </c>
      <c r="H346" s="197">
        <v>27</v>
      </c>
      <c r="I346" s="198"/>
      <c r="J346" s="197">
        <f>ROUND(I346*H346,3)</f>
        <v>0</v>
      </c>
      <c r="K346" s="199"/>
      <c r="L346" s="36"/>
      <c r="M346" s="200" t="s">
        <v>1</v>
      </c>
      <c r="N346" s="201" t="s">
        <v>40</v>
      </c>
      <c r="O346" s="79"/>
      <c r="P346" s="202">
        <f>O346*H346</f>
        <v>0</v>
      </c>
      <c r="Q346" s="202">
        <v>5.0000000000000002E-05</v>
      </c>
      <c r="R346" s="202">
        <f>Q346*H346</f>
        <v>0.0013500000000000001</v>
      </c>
      <c r="S346" s="202">
        <v>0</v>
      </c>
      <c r="T346" s="203">
        <f>S346*H346</f>
        <v>0</v>
      </c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R346" s="204" t="s">
        <v>184</v>
      </c>
      <c r="AT346" s="204" t="s">
        <v>180</v>
      </c>
      <c r="AU346" s="204" t="s">
        <v>155</v>
      </c>
      <c r="AY346" s="16" t="s">
        <v>177</v>
      </c>
      <c r="BE346" s="205">
        <f>IF(N346="základná",J346,0)</f>
        <v>0</v>
      </c>
      <c r="BF346" s="205">
        <f>IF(N346="znížená",J346,0)</f>
        <v>0</v>
      </c>
      <c r="BG346" s="205">
        <f>IF(N346="zákl. prenesená",J346,0)</f>
        <v>0</v>
      </c>
      <c r="BH346" s="205">
        <f>IF(N346="zníž. prenesená",J346,0)</f>
        <v>0</v>
      </c>
      <c r="BI346" s="205">
        <f>IF(N346="nulová",J346,0)</f>
        <v>0</v>
      </c>
      <c r="BJ346" s="16" t="s">
        <v>155</v>
      </c>
      <c r="BK346" s="206">
        <f>ROUND(I346*H346,3)</f>
        <v>0</v>
      </c>
      <c r="BL346" s="16" t="s">
        <v>184</v>
      </c>
      <c r="BM346" s="204" t="s">
        <v>1959</v>
      </c>
    </row>
    <row r="347" s="2" customFormat="1" ht="16.5" customHeight="1">
      <c r="A347" s="35"/>
      <c r="B347" s="157"/>
      <c r="C347" s="193" t="s">
        <v>1208</v>
      </c>
      <c r="D347" s="193" t="s">
        <v>180</v>
      </c>
      <c r="E347" s="194" t="s">
        <v>1960</v>
      </c>
      <c r="F347" s="195" t="s">
        <v>1961</v>
      </c>
      <c r="G347" s="196" t="s">
        <v>1425</v>
      </c>
      <c r="H347" s="197">
        <v>1</v>
      </c>
      <c r="I347" s="198"/>
      <c r="J347" s="197">
        <f>ROUND(I347*H347,3)</f>
        <v>0</v>
      </c>
      <c r="K347" s="199"/>
      <c r="L347" s="36"/>
      <c r="M347" s="200" t="s">
        <v>1</v>
      </c>
      <c r="N347" s="201" t="s">
        <v>40</v>
      </c>
      <c r="O347" s="79"/>
      <c r="P347" s="202">
        <f>O347*H347</f>
        <v>0</v>
      </c>
      <c r="Q347" s="202">
        <v>0</v>
      </c>
      <c r="R347" s="202">
        <f>Q347*H347</f>
        <v>0</v>
      </c>
      <c r="S347" s="202">
        <v>0</v>
      </c>
      <c r="T347" s="203">
        <f>S347*H347</f>
        <v>0</v>
      </c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R347" s="204" t="s">
        <v>184</v>
      </c>
      <c r="AT347" s="204" t="s">
        <v>180</v>
      </c>
      <c r="AU347" s="204" t="s">
        <v>155</v>
      </c>
      <c r="AY347" s="16" t="s">
        <v>177</v>
      </c>
      <c r="BE347" s="205">
        <f>IF(N347="základná",J347,0)</f>
        <v>0</v>
      </c>
      <c r="BF347" s="205">
        <f>IF(N347="znížená",J347,0)</f>
        <v>0</v>
      </c>
      <c r="BG347" s="205">
        <f>IF(N347="zákl. prenesená",J347,0)</f>
        <v>0</v>
      </c>
      <c r="BH347" s="205">
        <f>IF(N347="zníž. prenesená",J347,0)</f>
        <v>0</v>
      </c>
      <c r="BI347" s="205">
        <f>IF(N347="nulová",J347,0)</f>
        <v>0</v>
      </c>
      <c r="BJ347" s="16" t="s">
        <v>155</v>
      </c>
      <c r="BK347" s="206">
        <f>ROUND(I347*H347,3)</f>
        <v>0</v>
      </c>
      <c r="BL347" s="16" t="s">
        <v>184</v>
      </c>
      <c r="BM347" s="204" t="s">
        <v>1962</v>
      </c>
    </row>
    <row r="348" s="2" customFormat="1" ht="21.75" customHeight="1">
      <c r="A348" s="35"/>
      <c r="B348" s="157"/>
      <c r="C348" s="193" t="s">
        <v>1214</v>
      </c>
      <c r="D348" s="193" t="s">
        <v>180</v>
      </c>
      <c r="E348" s="194" t="s">
        <v>1963</v>
      </c>
      <c r="F348" s="195" t="s">
        <v>1964</v>
      </c>
      <c r="G348" s="196" t="s">
        <v>253</v>
      </c>
      <c r="H348" s="197">
        <v>24</v>
      </c>
      <c r="I348" s="198"/>
      <c r="J348" s="197">
        <f>ROUND(I348*H348,3)</f>
        <v>0</v>
      </c>
      <c r="K348" s="199"/>
      <c r="L348" s="36"/>
      <c r="M348" s="200" t="s">
        <v>1</v>
      </c>
      <c r="N348" s="201" t="s">
        <v>40</v>
      </c>
      <c r="O348" s="79"/>
      <c r="P348" s="202">
        <f>O348*H348</f>
        <v>0</v>
      </c>
      <c r="Q348" s="202">
        <v>0</v>
      </c>
      <c r="R348" s="202">
        <f>Q348*H348</f>
        <v>0</v>
      </c>
      <c r="S348" s="202">
        <v>0</v>
      </c>
      <c r="T348" s="203">
        <f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204" t="s">
        <v>184</v>
      </c>
      <c r="AT348" s="204" t="s">
        <v>180</v>
      </c>
      <c r="AU348" s="204" t="s">
        <v>155</v>
      </c>
      <c r="AY348" s="16" t="s">
        <v>177</v>
      </c>
      <c r="BE348" s="205">
        <f>IF(N348="základná",J348,0)</f>
        <v>0</v>
      </c>
      <c r="BF348" s="205">
        <f>IF(N348="znížená",J348,0)</f>
        <v>0</v>
      </c>
      <c r="BG348" s="205">
        <f>IF(N348="zákl. prenesená",J348,0)</f>
        <v>0</v>
      </c>
      <c r="BH348" s="205">
        <f>IF(N348="zníž. prenesená",J348,0)</f>
        <v>0</v>
      </c>
      <c r="BI348" s="205">
        <f>IF(N348="nulová",J348,0)</f>
        <v>0</v>
      </c>
      <c r="BJ348" s="16" t="s">
        <v>155</v>
      </c>
      <c r="BK348" s="206">
        <f>ROUND(I348*H348,3)</f>
        <v>0</v>
      </c>
      <c r="BL348" s="16" t="s">
        <v>184</v>
      </c>
      <c r="BM348" s="204" t="s">
        <v>1965</v>
      </c>
    </row>
    <row r="349" s="12" customFormat="1" ht="25.92" customHeight="1">
      <c r="A349" s="12"/>
      <c r="B349" s="180"/>
      <c r="C349" s="12"/>
      <c r="D349" s="181" t="s">
        <v>73</v>
      </c>
      <c r="E349" s="182" t="s">
        <v>154</v>
      </c>
      <c r="F349" s="182" t="s">
        <v>1322</v>
      </c>
      <c r="G349" s="12"/>
      <c r="H349" s="12"/>
      <c r="I349" s="183"/>
      <c r="J349" s="184">
        <f>BK349</f>
        <v>0</v>
      </c>
      <c r="K349" s="12"/>
      <c r="L349" s="180"/>
      <c r="M349" s="185"/>
      <c r="N349" s="186"/>
      <c r="O349" s="186"/>
      <c r="P349" s="187">
        <f>SUM(P350:P357)</f>
        <v>0</v>
      </c>
      <c r="Q349" s="186"/>
      <c r="R349" s="187">
        <f>SUM(R350:R357)</f>
        <v>0</v>
      </c>
      <c r="S349" s="186"/>
      <c r="T349" s="188">
        <f>SUM(T350:T357)</f>
        <v>0</v>
      </c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R349" s="181" t="s">
        <v>197</v>
      </c>
      <c r="AT349" s="189" t="s">
        <v>73</v>
      </c>
      <c r="AU349" s="189" t="s">
        <v>74</v>
      </c>
      <c r="AY349" s="181" t="s">
        <v>177</v>
      </c>
      <c r="BK349" s="190">
        <f>SUM(BK350:BK357)</f>
        <v>0</v>
      </c>
    </row>
    <row r="350" s="2" customFormat="1" ht="16.5" customHeight="1">
      <c r="A350" s="35"/>
      <c r="B350" s="157"/>
      <c r="C350" s="193" t="s">
        <v>1218</v>
      </c>
      <c r="D350" s="193" t="s">
        <v>180</v>
      </c>
      <c r="E350" s="194" t="s">
        <v>1324</v>
      </c>
      <c r="F350" s="195" t="s">
        <v>1</v>
      </c>
      <c r="G350" s="196" t="s">
        <v>1302</v>
      </c>
      <c r="H350" s="197">
        <v>0</v>
      </c>
      <c r="I350" s="198"/>
      <c r="J350" s="197">
        <f>ROUND(I350*H350,3)</f>
        <v>0</v>
      </c>
      <c r="K350" s="199"/>
      <c r="L350" s="36"/>
      <c r="M350" s="200" t="s">
        <v>1</v>
      </c>
      <c r="N350" s="201" t="s">
        <v>40</v>
      </c>
      <c r="O350" s="79"/>
      <c r="P350" s="202">
        <f>O350*H350</f>
        <v>0</v>
      </c>
      <c r="Q350" s="202">
        <v>0</v>
      </c>
      <c r="R350" s="202">
        <f>Q350*H350</f>
        <v>0</v>
      </c>
      <c r="S350" s="202">
        <v>0</v>
      </c>
      <c r="T350" s="203">
        <f>S350*H350</f>
        <v>0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204" t="s">
        <v>1303</v>
      </c>
      <c r="AT350" s="204" t="s">
        <v>180</v>
      </c>
      <c r="AU350" s="204" t="s">
        <v>82</v>
      </c>
      <c r="AY350" s="16" t="s">
        <v>177</v>
      </c>
      <c r="BE350" s="205">
        <f>IF(N350="základná",J350,0)</f>
        <v>0</v>
      </c>
      <c r="BF350" s="205">
        <f>IF(N350="znížená",J350,0)</f>
        <v>0</v>
      </c>
      <c r="BG350" s="205">
        <f>IF(N350="zákl. prenesená",J350,0)</f>
        <v>0</v>
      </c>
      <c r="BH350" s="205">
        <f>IF(N350="zníž. prenesená",J350,0)</f>
        <v>0</v>
      </c>
      <c r="BI350" s="205">
        <f>IF(N350="nulová",J350,0)</f>
        <v>0</v>
      </c>
      <c r="BJ350" s="16" t="s">
        <v>155</v>
      </c>
      <c r="BK350" s="206">
        <f>ROUND(I350*H350,3)</f>
        <v>0</v>
      </c>
      <c r="BL350" s="16" t="s">
        <v>1303</v>
      </c>
      <c r="BM350" s="204" t="s">
        <v>1966</v>
      </c>
    </row>
    <row r="351" s="2" customFormat="1" ht="16.5" customHeight="1">
      <c r="A351" s="35"/>
      <c r="B351" s="157"/>
      <c r="C351" s="193" t="s">
        <v>1222</v>
      </c>
      <c r="D351" s="193" t="s">
        <v>180</v>
      </c>
      <c r="E351" s="194" t="s">
        <v>1324</v>
      </c>
      <c r="F351" s="195" t="s">
        <v>1</v>
      </c>
      <c r="G351" s="196" t="s">
        <v>1302</v>
      </c>
      <c r="H351" s="197">
        <v>0</v>
      </c>
      <c r="I351" s="198"/>
      <c r="J351" s="197">
        <f>ROUND(I351*H351,3)</f>
        <v>0</v>
      </c>
      <c r="K351" s="199"/>
      <c r="L351" s="36"/>
      <c r="M351" s="200" t="s">
        <v>1</v>
      </c>
      <c r="N351" s="201" t="s">
        <v>40</v>
      </c>
      <c r="O351" s="79"/>
      <c r="P351" s="202">
        <f>O351*H351</f>
        <v>0</v>
      </c>
      <c r="Q351" s="202">
        <v>0</v>
      </c>
      <c r="R351" s="202">
        <f>Q351*H351</f>
        <v>0</v>
      </c>
      <c r="S351" s="202">
        <v>0</v>
      </c>
      <c r="T351" s="203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204" t="s">
        <v>1303</v>
      </c>
      <c r="AT351" s="204" t="s">
        <v>180</v>
      </c>
      <c r="AU351" s="204" t="s">
        <v>82</v>
      </c>
      <c r="AY351" s="16" t="s">
        <v>177</v>
      </c>
      <c r="BE351" s="205">
        <f>IF(N351="základná",J351,0)</f>
        <v>0</v>
      </c>
      <c r="BF351" s="205">
        <f>IF(N351="znížená",J351,0)</f>
        <v>0</v>
      </c>
      <c r="BG351" s="205">
        <f>IF(N351="zákl. prenesená",J351,0)</f>
        <v>0</v>
      </c>
      <c r="BH351" s="205">
        <f>IF(N351="zníž. prenesená",J351,0)</f>
        <v>0</v>
      </c>
      <c r="BI351" s="205">
        <f>IF(N351="nulová",J351,0)</f>
        <v>0</v>
      </c>
      <c r="BJ351" s="16" t="s">
        <v>155</v>
      </c>
      <c r="BK351" s="206">
        <f>ROUND(I351*H351,3)</f>
        <v>0</v>
      </c>
      <c r="BL351" s="16" t="s">
        <v>1303</v>
      </c>
      <c r="BM351" s="204" t="s">
        <v>1967</v>
      </c>
    </row>
    <row r="352" s="2" customFormat="1" ht="16.5" customHeight="1">
      <c r="A352" s="35"/>
      <c r="B352" s="157"/>
      <c r="C352" s="193" t="s">
        <v>1227</v>
      </c>
      <c r="D352" s="193" t="s">
        <v>180</v>
      </c>
      <c r="E352" s="194" t="s">
        <v>1324</v>
      </c>
      <c r="F352" s="195" t="s">
        <v>1</v>
      </c>
      <c r="G352" s="196" t="s">
        <v>1302</v>
      </c>
      <c r="H352" s="197">
        <v>0</v>
      </c>
      <c r="I352" s="198"/>
      <c r="J352" s="197">
        <f>ROUND(I352*H352,3)</f>
        <v>0</v>
      </c>
      <c r="K352" s="199"/>
      <c r="L352" s="36"/>
      <c r="M352" s="200" t="s">
        <v>1</v>
      </c>
      <c r="N352" s="201" t="s">
        <v>40</v>
      </c>
      <c r="O352" s="79"/>
      <c r="P352" s="202">
        <f>O352*H352</f>
        <v>0</v>
      </c>
      <c r="Q352" s="202">
        <v>0</v>
      </c>
      <c r="R352" s="202">
        <f>Q352*H352</f>
        <v>0</v>
      </c>
      <c r="S352" s="202">
        <v>0</v>
      </c>
      <c r="T352" s="203">
        <f>S352*H352</f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204" t="s">
        <v>1303</v>
      </c>
      <c r="AT352" s="204" t="s">
        <v>180</v>
      </c>
      <c r="AU352" s="204" t="s">
        <v>82</v>
      </c>
      <c r="AY352" s="16" t="s">
        <v>177</v>
      </c>
      <c r="BE352" s="205">
        <f>IF(N352="základná",J352,0)</f>
        <v>0</v>
      </c>
      <c r="BF352" s="205">
        <f>IF(N352="znížená",J352,0)</f>
        <v>0</v>
      </c>
      <c r="BG352" s="205">
        <f>IF(N352="zákl. prenesená",J352,0)</f>
        <v>0</v>
      </c>
      <c r="BH352" s="205">
        <f>IF(N352="zníž. prenesená",J352,0)</f>
        <v>0</v>
      </c>
      <c r="BI352" s="205">
        <f>IF(N352="nulová",J352,0)</f>
        <v>0</v>
      </c>
      <c r="BJ352" s="16" t="s">
        <v>155</v>
      </c>
      <c r="BK352" s="206">
        <f>ROUND(I352*H352,3)</f>
        <v>0</v>
      </c>
      <c r="BL352" s="16" t="s">
        <v>1303</v>
      </c>
      <c r="BM352" s="204" t="s">
        <v>1968</v>
      </c>
    </row>
    <row r="353" s="2" customFormat="1" ht="16.5" customHeight="1">
      <c r="A353" s="35"/>
      <c r="B353" s="157"/>
      <c r="C353" s="193" t="s">
        <v>1231</v>
      </c>
      <c r="D353" s="193" t="s">
        <v>180</v>
      </c>
      <c r="E353" s="194" t="s">
        <v>1324</v>
      </c>
      <c r="F353" s="195" t="s">
        <v>1</v>
      </c>
      <c r="G353" s="196" t="s">
        <v>1302</v>
      </c>
      <c r="H353" s="197">
        <v>0</v>
      </c>
      <c r="I353" s="198"/>
      <c r="J353" s="197">
        <f>ROUND(I353*H353,3)</f>
        <v>0</v>
      </c>
      <c r="K353" s="199"/>
      <c r="L353" s="36"/>
      <c r="M353" s="200" t="s">
        <v>1</v>
      </c>
      <c r="N353" s="201" t="s">
        <v>40</v>
      </c>
      <c r="O353" s="79"/>
      <c r="P353" s="202">
        <f>O353*H353</f>
        <v>0</v>
      </c>
      <c r="Q353" s="202">
        <v>0</v>
      </c>
      <c r="R353" s="202">
        <f>Q353*H353</f>
        <v>0</v>
      </c>
      <c r="S353" s="202">
        <v>0</v>
      </c>
      <c r="T353" s="203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204" t="s">
        <v>1303</v>
      </c>
      <c r="AT353" s="204" t="s">
        <v>180</v>
      </c>
      <c r="AU353" s="204" t="s">
        <v>82</v>
      </c>
      <c r="AY353" s="16" t="s">
        <v>177</v>
      </c>
      <c r="BE353" s="205">
        <f>IF(N353="základná",J353,0)</f>
        <v>0</v>
      </c>
      <c r="BF353" s="205">
        <f>IF(N353="znížená",J353,0)</f>
        <v>0</v>
      </c>
      <c r="BG353" s="205">
        <f>IF(N353="zákl. prenesená",J353,0)</f>
        <v>0</v>
      </c>
      <c r="BH353" s="205">
        <f>IF(N353="zníž. prenesená",J353,0)</f>
        <v>0</v>
      </c>
      <c r="BI353" s="205">
        <f>IF(N353="nulová",J353,0)</f>
        <v>0</v>
      </c>
      <c r="BJ353" s="16" t="s">
        <v>155</v>
      </c>
      <c r="BK353" s="206">
        <f>ROUND(I353*H353,3)</f>
        <v>0</v>
      </c>
      <c r="BL353" s="16" t="s">
        <v>1303</v>
      </c>
      <c r="BM353" s="204" t="s">
        <v>1969</v>
      </c>
    </row>
    <row r="354" s="2" customFormat="1" ht="16.5" customHeight="1">
      <c r="A354" s="35"/>
      <c r="B354" s="157"/>
      <c r="C354" s="193" t="s">
        <v>1235</v>
      </c>
      <c r="D354" s="193" t="s">
        <v>180</v>
      </c>
      <c r="E354" s="194" t="s">
        <v>1333</v>
      </c>
      <c r="F354" s="195" t="s">
        <v>1</v>
      </c>
      <c r="G354" s="196" t="s">
        <v>1302</v>
      </c>
      <c r="H354" s="197">
        <v>0</v>
      </c>
      <c r="I354" s="198"/>
      <c r="J354" s="197">
        <f>ROUND(I354*H354,3)</f>
        <v>0</v>
      </c>
      <c r="K354" s="199"/>
      <c r="L354" s="36"/>
      <c r="M354" s="200" t="s">
        <v>1</v>
      </c>
      <c r="N354" s="201" t="s">
        <v>40</v>
      </c>
      <c r="O354" s="79"/>
      <c r="P354" s="202">
        <f>O354*H354</f>
        <v>0</v>
      </c>
      <c r="Q354" s="202">
        <v>0</v>
      </c>
      <c r="R354" s="202">
        <f>Q354*H354</f>
        <v>0</v>
      </c>
      <c r="S354" s="202">
        <v>0</v>
      </c>
      <c r="T354" s="203">
        <f>S354*H354</f>
        <v>0</v>
      </c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R354" s="204" t="s">
        <v>1303</v>
      </c>
      <c r="AT354" s="204" t="s">
        <v>180</v>
      </c>
      <c r="AU354" s="204" t="s">
        <v>82</v>
      </c>
      <c r="AY354" s="16" t="s">
        <v>177</v>
      </c>
      <c r="BE354" s="205">
        <f>IF(N354="základná",J354,0)</f>
        <v>0</v>
      </c>
      <c r="BF354" s="205">
        <f>IF(N354="znížená",J354,0)</f>
        <v>0</v>
      </c>
      <c r="BG354" s="205">
        <f>IF(N354="zákl. prenesená",J354,0)</f>
        <v>0</v>
      </c>
      <c r="BH354" s="205">
        <f>IF(N354="zníž. prenesená",J354,0)</f>
        <v>0</v>
      </c>
      <c r="BI354" s="205">
        <f>IF(N354="nulová",J354,0)</f>
        <v>0</v>
      </c>
      <c r="BJ354" s="16" t="s">
        <v>155</v>
      </c>
      <c r="BK354" s="206">
        <f>ROUND(I354*H354,3)</f>
        <v>0</v>
      </c>
      <c r="BL354" s="16" t="s">
        <v>1303</v>
      </c>
      <c r="BM354" s="204" t="s">
        <v>1970</v>
      </c>
    </row>
    <row r="355" s="2" customFormat="1" ht="16.5" customHeight="1">
      <c r="A355" s="35"/>
      <c r="B355" s="157"/>
      <c r="C355" s="193" t="s">
        <v>1239</v>
      </c>
      <c r="D355" s="193" t="s">
        <v>180</v>
      </c>
      <c r="E355" s="194" t="s">
        <v>1333</v>
      </c>
      <c r="F355" s="195" t="s">
        <v>1</v>
      </c>
      <c r="G355" s="196" t="s">
        <v>1302</v>
      </c>
      <c r="H355" s="197">
        <v>0</v>
      </c>
      <c r="I355" s="198"/>
      <c r="J355" s="197">
        <f>ROUND(I355*H355,3)</f>
        <v>0</v>
      </c>
      <c r="K355" s="199"/>
      <c r="L355" s="36"/>
      <c r="M355" s="200" t="s">
        <v>1</v>
      </c>
      <c r="N355" s="201" t="s">
        <v>40</v>
      </c>
      <c r="O355" s="79"/>
      <c r="P355" s="202">
        <f>O355*H355</f>
        <v>0</v>
      </c>
      <c r="Q355" s="202">
        <v>0</v>
      </c>
      <c r="R355" s="202">
        <f>Q355*H355</f>
        <v>0</v>
      </c>
      <c r="S355" s="202">
        <v>0</v>
      </c>
      <c r="T355" s="203">
        <f>S355*H355</f>
        <v>0</v>
      </c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R355" s="204" t="s">
        <v>1303</v>
      </c>
      <c r="AT355" s="204" t="s">
        <v>180</v>
      </c>
      <c r="AU355" s="204" t="s">
        <v>82</v>
      </c>
      <c r="AY355" s="16" t="s">
        <v>177</v>
      </c>
      <c r="BE355" s="205">
        <f>IF(N355="základná",J355,0)</f>
        <v>0</v>
      </c>
      <c r="BF355" s="205">
        <f>IF(N355="znížená",J355,0)</f>
        <v>0</v>
      </c>
      <c r="BG355" s="205">
        <f>IF(N355="zákl. prenesená",J355,0)</f>
        <v>0</v>
      </c>
      <c r="BH355" s="205">
        <f>IF(N355="zníž. prenesená",J355,0)</f>
        <v>0</v>
      </c>
      <c r="BI355" s="205">
        <f>IF(N355="nulová",J355,0)</f>
        <v>0</v>
      </c>
      <c r="BJ355" s="16" t="s">
        <v>155</v>
      </c>
      <c r="BK355" s="206">
        <f>ROUND(I355*H355,3)</f>
        <v>0</v>
      </c>
      <c r="BL355" s="16" t="s">
        <v>1303</v>
      </c>
      <c r="BM355" s="204" t="s">
        <v>1971</v>
      </c>
    </row>
    <row r="356" s="2" customFormat="1" ht="16.5" customHeight="1">
      <c r="A356" s="35"/>
      <c r="B356" s="157"/>
      <c r="C356" s="193" t="s">
        <v>1243</v>
      </c>
      <c r="D356" s="193" t="s">
        <v>180</v>
      </c>
      <c r="E356" s="194" t="s">
        <v>1333</v>
      </c>
      <c r="F356" s="195" t="s">
        <v>1</v>
      </c>
      <c r="G356" s="196" t="s">
        <v>1302</v>
      </c>
      <c r="H356" s="197">
        <v>0</v>
      </c>
      <c r="I356" s="198"/>
      <c r="J356" s="197">
        <f>ROUND(I356*H356,3)</f>
        <v>0</v>
      </c>
      <c r="K356" s="199"/>
      <c r="L356" s="36"/>
      <c r="M356" s="200" t="s">
        <v>1</v>
      </c>
      <c r="N356" s="201" t="s">
        <v>40</v>
      </c>
      <c r="O356" s="79"/>
      <c r="P356" s="202">
        <f>O356*H356</f>
        <v>0</v>
      </c>
      <c r="Q356" s="202">
        <v>0</v>
      </c>
      <c r="R356" s="202">
        <f>Q356*H356</f>
        <v>0</v>
      </c>
      <c r="S356" s="202">
        <v>0</v>
      </c>
      <c r="T356" s="203">
        <f>S356*H356</f>
        <v>0</v>
      </c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R356" s="204" t="s">
        <v>1303</v>
      </c>
      <c r="AT356" s="204" t="s">
        <v>180</v>
      </c>
      <c r="AU356" s="204" t="s">
        <v>82</v>
      </c>
      <c r="AY356" s="16" t="s">
        <v>177</v>
      </c>
      <c r="BE356" s="205">
        <f>IF(N356="základná",J356,0)</f>
        <v>0</v>
      </c>
      <c r="BF356" s="205">
        <f>IF(N356="znížená",J356,0)</f>
        <v>0</v>
      </c>
      <c r="BG356" s="205">
        <f>IF(N356="zákl. prenesená",J356,0)</f>
        <v>0</v>
      </c>
      <c r="BH356" s="205">
        <f>IF(N356="zníž. prenesená",J356,0)</f>
        <v>0</v>
      </c>
      <c r="BI356" s="205">
        <f>IF(N356="nulová",J356,0)</f>
        <v>0</v>
      </c>
      <c r="BJ356" s="16" t="s">
        <v>155</v>
      </c>
      <c r="BK356" s="206">
        <f>ROUND(I356*H356,3)</f>
        <v>0</v>
      </c>
      <c r="BL356" s="16" t="s">
        <v>1303</v>
      </c>
      <c r="BM356" s="204" t="s">
        <v>1972</v>
      </c>
    </row>
    <row r="357" s="2" customFormat="1" ht="16.5" customHeight="1">
      <c r="A357" s="35"/>
      <c r="B357" s="157"/>
      <c r="C357" s="193" t="s">
        <v>1247</v>
      </c>
      <c r="D357" s="193" t="s">
        <v>180</v>
      </c>
      <c r="E357" s="194" t="s">
        <v>1333</v>
      </c>
      <c r="F357" s="195" t="s">
        <v>1</v>
      </c>
      <c r="G357" s="196" t="s">
        <v>1302</v>
      </c>
      <c r="H357" s="197">
        <v>0</v>
      </c>
      <c r="I357" s="198"/>
      <c r="J357" s="197">
        <f>ROUND(I357*H357,3)</f>
        <v>0</v>
      </c>
      <c r="K357" s="199"/>
      <c r="L357" s="36"/>
      <c r="M357" s="207" t="s">
        <v>1</v>
      </c>
      <c r="N357" s="208" t="s">
        <v>40</v>
      </c>
      <c r="O357" s="209"/>
      <c r="P357" s="210">
        <f>O357*H357</f>
        <v>0</v>
      </c>
      <c r="Q357" s="210">
        <v>0</v>
      </c>
      <c r="R357" s="210">
        <f>Q357*H357</f>
        <v>0</v>
      </c>
      <c r="S357" s="210">
        <v>0</v>
      </c>
      <c r="T357" s="211">
        <f>S357*H357</f>
        <v>0</v>
      </c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R357" s="204" t="s">
        <v>1303</v>
      </c>
      <c r="AT357" s="204" t="s">
        <v>180</v>
      </c>
      <c r="AU357" s="204" t="s">
        <v>82</v>
      </c>
      <c r="AY357" s="16" t="s">
        <v>177</v>
      </c>
      <c r="BE357" s="205">
        <f>IF(N357="základná",J357,0)</f>
        <v>0</v>
      </c>
      <c r="BF357" s="205">
        <f>IF(N357="znížená",J357,0)</f>
        <v>0</v>
      </c>
      <c r="BG357" s="205">
        <f>IF(N357="zákl. prenesená",J357,0)</f>
        <v>0</v>
      </c>
      <c r="BH357" s="205">
        <f>IF(N357="zníž. prenesená",J357,0)</f>
        <v>0</v>
      </c>
      <c r="BI357" s="205">
        <f>IF(N357="nulová",J357,0)</f>
        <v>0</v>
      </c>
      <c r="BJ357" s="16" t="s">
        <v>155</v>
      </c>
      <c r="BK357" s="206">
        <f>ROUND(I357*H357,3)</f>
        <v>0</v>
      </c>
      <c r="BL357" s="16" t="s">
        <v>1303</v>
      </c>
      <c r="BM357" s="204" t="s">
        <v>1973</v>
      </c>
    </row>
    <row r="358" s="2" customFormat="1" ht="6.96" customHeight="1">
      <c r="A358" s="35"/>
      <c r="B358" s="62"/>
      <c r="C358" s="63"/>
      <c r="D358" s="63"/>
      <c r="E358" s="63"/>
      <c r="F358" s="63"/>
      <c r="G358" s="63"/>
      <c r="H358" s="63"/>
      <c r="I358" s="63"/>
      <c r="J358" s="63"/>
      <c r="K358" s="63"/>
      <c r="L358" s="36"/>
      <c r="M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</row>
  </sheetData>
  <autoFilter ref="C138:K357"/>
  <mergeCells count="14">
    <mergeCell ref="E7:H7"/>
    <mergeCell ref="E9:H9"/>
    <mergeCell ref="E18:H18"/>
    <mergeCell ref="E27:H27"/>
    <mergeCell ref="E85:H85"/>
    <mergeCell ref="E87:H87"/>
    <mergeCell ref="D113:F113"/>
    <mergeCell ref="D114:F114"/>
    <mergeCell ref="D115:F115"/>
    <mergeCell ref="D116:F116"/>
    <mergeCell ref="D117:F117"/>
    <mergeCell ref="E129:H129"/>
    <mergeCell ref="E131:H13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5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92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="1" customFormat="1" ht="24.96" customHeight="1">
      <c r="B4" s="19"/>
      <c r="D4" s="20" t="s">
        <v>126</v>
      </c>
      <c r="L4" s="19"/>
      <c r="M4" s="122" t="s">
        <v>9</v>
      </c>
      <c r="AT4" s="16" t="s">
        <v>3</v>
      </c>
    </row>
    <row r="5" s="1" customFormat="1" ht="6.96" customHeight="1">
      <c r="B5" s="19"/>
      <c r="L5" s="19"/>
    </row>
    <row r="6" s="1" customFormat="1" ht="12" customHeight="1">
      <c r="B6" s="19"/>
      <c r="D6" s="29" t="s">
        <v>14</v>
      </c>
      <c r="L6" s="19"/>
    </row>
    <row r="7" s="1" customFormat="1" ht="16.5" customHeight="1">
      <c r="B7" s="19"/>
      <c r="E7" s="123" t="str">
        <f>'Rekapitulácia stavby'!K6</f>
        <v xml:space="preserve">Športová hala Angels Aréna  Rekonštrukcia a Modernizácia</v>
      </c>
      <c r="F7" s="29"/>
      <c r="G7" s="29"/>
      <c r="H7" s="29"/>
      <c r="L7" s="19"/>
    </row>
    <row r="8" s="2" customFormat="1" ht="12" customHeight="1">
      <c r="A8" s="35"/>
      <c r="B8" s="36"/>
      <c r="C8" s="35"/>
      <c r="D8" s="29" t="s">
        <v>127</v>
      </c>
      <c r="E8" s="35"/>
      <c r="F8" s="35"/>
      <c r="G8" s="35"/>
      <c r="H8" s="35"/>
      <c r="I8" s="35"/>
      <c r="J8" s="35"/>
      <c r="K8" s="35"/>
      <c r="L8" s="5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30" customHeight="1">
      <c r="A9" s="35"/>
      <c r="B9" s="36"/>
      <c r="C9" s="35"/>
      <c r="D9" s="35"/>
      <c r="E9" s="69" t="s">
        <v>1974</v>
      </c>
      <c r="F9" s="35"/>
      <c r="G9" s="35"/>
      <c r="H9" s="35"/>
      <c r="I9" s="35"/>
      <c r="J9" s="35"/>
      <c r="K9" s="35"/>
      <c r="L9" s="5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5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36"/>
      <c r="C11" s="35"/>
      <c r="D11" s="29" t="s">
        <v>16</v>
      </c>
      <c r="E11" s="35"/>
      <c r="F11" s="24" t="s">
        <v>1</v>
      </c>
      <c r="G11" s="35"/>
      <c r="H11" s="35"/>
      <c r="I11" s="29" t="s">
        <v>17</v>
      </c>
      <c r="J11" s="24" t="s">
        <v>1</v>
      </c>
      <c r="K11" s="35"/>
      <c r="L11" s="5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36"/>
      <c r="C12" s="35"/>
      <c r="D12" s="29" t="s">
        <v>18</v>
      </c>
      <c r="E12" s="35"/>
      <c r="F12" s="24" t="s">
        <v>19</v>
      </c>
      <c r="G12" s="35"/>
      <c r="H12" s="35"/>
      <c r="I12" s="29" t="s">
        <v>20</v>
      </c>
      <c r="J12" s="71" t="str">
        <f>'Rekapitulácia stavby'!AN8</f>
        <v>16. 7. 2021</v>
      </c>
      <c r="K12" s="35"/>
      <c r="L12" s="5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5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36"/>
      <c r="C14" s="35"/>
      <c r="D14" s="29" t="s">
        <v>22</v>
      </c>
      <c r="E14" s="35"/>
      <c r="F14" s="35"/>
      <c r="G14" s="35"/>
      <c r="H14" s="35"/>
      <c r="I14" s="29" t="s">
        <v>23</v>
      </c>
      <c r="J14" s="24" t="s">
        <v>1</v>
      </c>
      <c r="K14" s="35"/>
      <c r="L14" s="5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36"/>
      <c r="C15" s="35"/>
      <c r="D15" s="35"/>
      <c r="E15" s="24" t="s">
        <v>24</v>
      </c>
      <c r="F15" s="35"/>
      <c r="G15" s="35"/>
      <c r="H15" s="35"/>
      <c r="I15" s="29" t="s">
        <v>25</v>
      </c>
      <c r="J15" s="24" t="s">
        <v>1</v>
      </c>
      <c r="K15" s="35"/>
      <c r="L15" s="5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5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36"/>
      <c r="C17" s="35"/>
      <c r="D17" s="29" t="s">
        <v>26</v>
      </c>
      <c r="E17" s="35"/>
      <c r="F17" s="35"/>
      <c r="G17" s="35"/>
      <c r="H17" s="35"/>
      <c r="I17" s="29" t="s">
        <v>23</v>
      </c>
      <c r="J17" s="30" t="str">
        <f>'Rekapitulácia stavby'!AN13</f>
        <v>Vyplň údaj</v>
      </c>
      <c r="K17" s="35"/>
      <c r="L17" s="5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36"/>
      <c r="C18" s="35"/>
      <c r="D18" s="35"/>
      <c r="E18" s="30" t="str">
        <f>'Rekapitulácia stavby'!E14</f>
        <v>Vyplň údaj</v>
      </c>
      <c r="F18" s="24"/>
      <c r="G18" s="24"/>
      <c r="H18" s="24"/>
      <c r="I18" s="29" t="s">
        <v>25</v>
      </c>
      <c r="J18" s="30" t="str">
        <f>'Rekapitulácia stavby'!AN14</f>
        <v>Vyplň údaj</v>
      </c>
      <c r="K18" s="35"/>
      <c r="L18" s="5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5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36"/>
      <c r="C20" s="35"/>
      <c r="D20" s="29" t="s">
        <v>28</v>
      </c>
      <c r="E20" s="35"/>
      <c r="F20" s="35"/>
      <c r="G20" s="35"/>
      <c r="H20" s="35"/>
      <c r="I20" s="29" t="s">
        <v>23</v>
      </c>
      <c r="J20" s="24" t="str">
        <f>IF('Rekapitulácia stavby'!AN16="","",'Rekapitulácia stavby'!AN16)</f>
        <v/>
      </c>
      <c r="K20" s="35"/>
      <c r="L20" s="5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36"/>
      <c r="C21" s="35"/>
      <c r="D21" s="35"/>
      <c r="E21" s="24" t="str">
        <f>IF('Rekapitulácia stavby'!E17="","",'Rekapitulácia stavby'!E17)</f>
        <v xml:space="preserve"> </v>
      </c>
      <c r="F21" s="35"/>
      <c r="G21" s="35"/>
      <c r="H21" s="35"/>
      <c r="I21" s="29" t="s">
        <v>25</v>
      </c>
      <c r="J21" s="24" t="str">
        <f>IF('Rekapitulácia stavby'!AN17="","",'Rekapitulácia stavby'!AN17)</f>
        <v/>
      </c>
      <c r="K21" s="35"/>
      <c r="L21" s="5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5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36"/>
      <c r="C23" s="35"/>
      <c r="D23" s="29" t="s">
        <v>32</v>
      </c>
      <c r="E23" s="35"/>
      <c r="F23" s="35"/>
      <c r="G23" s="35"/>
      <c r="H23" s="35"/>
      <c r="I23" s="29" t="s">
        <v>23</v>
      </c>
      <c r="J23" s="24" t="str">
        <f>IF('Rekapitulácia stavby'!AN19="","",'Rekapitulácia stavby'!AN19)</f>
        <v/>
      </c>
      <c r="K23" s="35"/>
      <c r="L23" s="5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36"/>
      <c r="C24" s="35"/>
      <c r="D24" s="35"/>
      <c r="E24" s="24" t="str">
        <f>IF('Rekapitulácia stavby'!E20="","",'Rekapitulácia stavby'!E20)</f>
        <v xml:space="preserve"> </v>
      </c>
      <c r="F24" s="35"/>
      <c r="G24" s="35"/>
      <c r="H24" s="35"/>
      <c r="I24" s="29" t="s">
        <v>25</v>
      </c>
      <c r="J24" s="24" t="str">
        <f>IF('Rekapitulácia stavby'!AN20="","",'Rekapitulácia stavby'!AN20)</f>
        <v/>
      </c>
      <c r="K24" s="35"/>
      <c r="L24" s="5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5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36"/>
      <c r="C26" s="35"/>
      <c r="D26" s="29" t="s">
        <v>33</v>
      </c>
      <c r="E26" s="35"/>
      <c r="F26" s="35"/>
      <c r="G26" s="35"/>
      <c r="H26" s="35"/>
      <c r="I26" s="35"/>
      <c r="J26" s="35"/>
      <c r="K26" s="35"/>
      <c r="L26" s="5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24"/>
      <c r="B27" s="125"/>
      <c r="C27" s="124"/>
      <c r="D27" s="124"/>
      <c r="E27" s="33" t="s">
        <v>1</v>
      </c>
      <c r="F27" s="33"/>
      <c r="G27" s="33"/>
      <c r="H27" s="33"/>
      <c r="I27" s="124"/>
      <c r="J27" s="124"/>
      <c r="K27" s="124"/>
      <c r="L27" s="126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</row>
    <row r="28" s="2" customFormat="1" ht="6.96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5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36"/>
      <c r="C29" s="35"/>
      <c r="D29" s="92"/>
      <c r="E29" s="92"/>
      <c r="F29" s="92"/>
      <c r="G29" s="92"/>
      <c r="H29" s="92"/>
      <c r="I29" s="92"/>
      <c r="J29" s="92"/>
      <c r="K29" s="92"/>
      <c r="L29" s="5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14.4" customHeight="1">
      <c r="A30" s="35"/>
      <c r="B30" s="36"/>
      <c r="C30" s="35"/>
      <c r="D30" s="24" t="s">
        <v>129</v>
      </c>
      <c r="E30" s="35"/>
      <c r="F30" s="35"/>
      <c r="G30" s="35"/>
      <c r="H30" s="35"/>
      <c r="I30" s="35"/>
      <c r="J30" s="127">
        <f>J96</f>
        <v>0</v>
      </c>
      <c r="K30" s="35"/>
      <c r="L30" s="5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14.4" customHeight="1">
      <c r="A31" s="35"/>
      <c r="B31" s="36"/>
      <c r="C31" s="35"/>
      <c r="D31" s="128" t="s">
        <v>130</v>
      </c>
      <c r="E31" s="35"/>
      <c r="F31" s="35"/>
      <c r="G31" s="35"/>
      <c r="H31" s="35"/>
      <c r="I31" s="35"/>
      <c r="J31" s="127">
        <f>J109</f>
        <v>0</v>
      </c>
      <c r="K31" s="35"/>
      <c r="L31" s="5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36"/>
      <c r="C32" s="35"/>
      <c r="D32" s="129" t="s">
        <v>34</v>
      </c>
      <c r="E32" s="35"/>
      <c r="F32" s="35"/>
      <c r="G32" s="35"/>
      <c r="H32" s="35"/>
      <c r="I32" s="35"/>
      <c r="J32" s="98">
        <f>ROUND(J30 + J31, 2)</f>
        <v>0</v>
      </c>
      <c r="K32" s="35"/>
      <c r="L32" s="5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36"/>
      <c r="C33" s="35"/>
      <c r="D33" s="92"/>
      <c r="E33" s="92"/>
      <c r="F33" s="92"/>
      <c r="G33" s="92"/>
      <c r="H33" s="92"/>
      <c r="I33" s="92"/>
      <c r="J33" s="92"/>
      <c r="K33" s="92"/>
      <c r="L33" s="5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36"/>
      <c r="C34" s="35"/>
      <c r="D34" s="35"/>
      <c r="E34" s="35"/>
      <c r="F34" s="40" t="s">
        <v>36</v>
      </c>
      <c r="G34" s="35"/>
      <c r="H34" s="35"/>
      <c r="I34" s="40" t="s">
        <v>35</v>
      </c>
      <c r="J34" s="40" t="s">
        <v>37</v>
      </c>
      <c r="K34" s="35"/>
      <c r="L34" s="5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36"/>
      <c r="C35" s="35"/>
      <c r="D35" s="130" t="s">
        <v>38</v>
      </c>
      <c r="E35" s="42" t="s">
        <v>39</v>
      </c>
      <c r="F35" s="131">
        <f>ROUND((SUM(BE109:BE116) + SUM(BE136:BE198)),  2)</f>
        <v>0</v>
      </c>
      <c r="G35" s="132"/>
      <c r="H35" s="132"/>
      <c r="I35" s="133">
        <v>0.20000000000000001</v>
      </c>
      <c r="J35" s="131">
        <f>ROUND(((SUM(BE109:BE116) + SUM(BE136:BE198))*I35),  2)</f>
        <v>0</v>
      </c>
      <c r="K35" s="35"/>
      <c r="L35" s="5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36"/>
      <c r="C36" s="35"/>
      <c r="D36" s="35"/>
      <c r="E36" s="42" t="s">
        <v>40</v>
      </c>
      <c r="F36" s="131">
        <f>ROUND((SUM(BF109:BF116) + SUM(BF136:BF198)),  2)</f>
        <v>0</v>
      </c>
      <c r="G36" s="132"/>
      <c r="H36" s="132"/>
      <c r="I36" s="133">
        <v>0.20000000000000001</v>
      </c>
      <c r="J36" s="131">
        <f>ROUND(((SUM(BF109:BF116) + SUM(BF136:BF198))*I36),  2)</f>
        <v>0</v>
      </c>
      <c r="K36" s="35"/>
      <c r="L36" s="5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36"/>
      <c r="C37" s="35"/>
      <c r="D37" s="35"/>
      <c r="E37" s="29" t="s">
        <v>41</v>
      </c>
      <c r="F37" s="134">
        <f>ROUND((SUM(BG109:BG116) + SUM(BG136:BG198)),  2)</f>
        <v>0</v>
      </c>
      <c r="G37" s="35"/>
      <c r="H37" s="35"/>
      <c r="I37" s="135">
        <v>0.20000000000000001</v>
      </c>
      <c r="J37" s="134">
        <f>0</f>
        <v>0</v>
      </c>
      <c r="K37" s="35"/>
      <c r="L37" s="5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36"/>
      <c r="C38" s="35"/>
      <c r="D38" s="35"/>
      <c r="E38" s="29" t="s">
        <v>42</v>
      </c>
      <c r="F38" s="134">
        <f>ROUND((SUM(BH109:BH116) + SUM(BH136:BH198)),  2)</f>
        <v>0</v>
      </c>
      <c r="G38" s="35"/>
      <c r="H38" s="35"/>
      <c r="I38" s="135">
        <v>0.20000000000000001</v>
      </c>
      <c r="J38" s="134">
        <f>0</f>
        <v>0</v>
      </c>
      <c r="K38" s="35"/>
      <c r="L38" s="5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36"/>
      <c r="C39" s="35"/>
      <c r="D39" s="35"/>
      <c r="E39" s="42" t="s">
        <v>43</v>
      </c>
      <c r="F39" s="131">
        <f>ROUND((SUM(BI109:BI116) + SUM(BI136:BI198)),  2)</f>
        <v>0</v>
      </c>
      <c r="G39" s="132"/>
      <c r="H39" s="132"/>
      <c r="I39" s="133">
        <v>0</v>
      </c>
      <c r="J39" s="131">
        <f>0</f>
        <v>0</v>
      </c>
      <c r="K39" s="35"/>
      <c r="L39" s="5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5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36"/>
      <c r="C41" s="136"/>
      <c r="D41" s="137" t="s">
        <v>44</v>
      </c>
      <c r="E41" s="83"/>
      <c r="F41" s="83"/>
      <c r="G41" s="138" t="s">
        <v>45</v>
      </c>
      <c r="H41" s="139" t="s">
        <v>46</v>
      </c>
      <c r="I41" s="83"/>
      <c r="J41" s="140">
        <f>SUM(J32:J39)</f>
        <v>0</v>
      </c>
      <c r="K41" s="141"/>
      <c r="L41" s="57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36"/>
      <c r="C42" s="35"/>
      <c r="D42" s="35"/>
      <c r="E42" s="35"/>
      <c r="F42" s="35"/>
      <c r="G42" s="35"/>
      <c r="H42" s="35"/>
      <c r="I42" s="35"/>
      <c r="J42" s="35"/>
      <c r="K42" s="35"/>
      <c r="L42" s="57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57"/>
      <c r="D50" s="58" t="s">
        <v>47</v>
      </c>
      <c r="E50" s="59"/>
      <c r="F50" s="59"/>
      <c r="G50" s="58" t="s">
        <v>48</v>
      </c>
      <c r="H50" s="59"/>
      <c r="I50" s="59"/>
      <c r="J50" s="59"/>
      <c r="K50" s="59"/>
      <c r="L50" s="57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5"/>
      <c r="B61" s="36"/>
      <c r="C61" s="35"/>
      <c r="D61" s="60" t="s">
        <v>49</v>
      </c>
      <c r="E61" s="38"/>
      <c r="F61" s="142" t="s">
        <v>50</v>
      </c>
      <c r="G61" s="60" t="s">
        <v>49</v>
      </c>
      <c r="H61" s="38"/>
      <c r="I61" s="38"/>
      <c r="J61" s="143" t="s">
        <v>50</v>
      </c>
      <c r="K61" s="38"/>
      <c r="L61" s="57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5"/>
      <c r="B65" s="36"/>
      <c r="C65" s="35"/>
      <c r="D65" s="58" t="s">
        <v>51</v>
      </c>
      <c r="E65" s="61"/>
      <c r="F65" s="61"/>
      <c r="G65" s="58" t="s">
        <v>52</v>
      </c>
      <c r="H65" s="61"/>
      <c r="I65" s="61"/>
      <c r="J65" s="61"/>
      <c r="K65" s="61"/>
      <c r="L65" s="5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5"/>
      <c r="B76" s="36"/>
      <c r="C76" s="35"/>
      <c r="D76" s="60" t="s">
        <v>49</v>
      </c>
      <c r="E76" s="38"/>
      <c r="F76" s="142" t="s">
        <v>50</v>
      </c>
      <c r="G76" s="60" t="s">
        <v>49</v>
      </c>
      <c r="H76" s="38"/>
      <c r="I76" s="38"/>
      <c r="J76" s="143" t="s">
        <v>50</v>
      </c>
      <c r="K76" s="38"/>
      <c r="L76" s="5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5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5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131</v>
      </c>
      <c r="D82" s="35"/>
      <c r="E82" s="35"/>
      <c r="F82" s="35"/>
      <c r="G82" s="35"/>
      <c r="H82" s="35"/>
      <c r="I82" s="35"/>
      <c r="J82" s="35"/>
      <c r="K82" s="35"/>
      <c r="L82" s="57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57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5"/>
      <c r="E84" s="35"/>
      <c r="F84" s="35"/>
      <c r="G84" s="35"/>
      <c r="H84" s="35"/>
      <c r="I84" s="35"/>
      <c r="J84" s="35"/>
      <c r="K84" s="35"/>
      <c r="L84" s="57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5"/>
      <c r="D85" s="35"/>
      <c r="E85" s="123" t="str">
        <f>E7</f>
        <v xml:space="preserve">Športová hala Angels Aréna  Rekonštrukcia a Modernizácia</v>
      </c>
      <c r="F85" s="29"/>
      <c r="G85" s="29"/>
      <c r="H85" s="29"/>
      <c r="I85" s="35"/>
      <c r="J85" s="35"/>
      <c r="K85" s="35"/>
      <c r="L85" s="57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127</v>
      </c>
      <c r="D86" s="35"/>
      <c r="E86" s="35"/>
      <c r="F86" s="35"/>
      <c r="G86" s="35"/>
      <c r="H86" s="35"/>
      <c r="I86" s="35"/>
      <c r="J86" s="35"/>
      <c r="K86" s="35"/>
      <c r="L86" s="57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30" customHeight="1">
      <c r="A87" s="35"/>
      <c r="B87" s="36"/>
      <c r="C87" s="35"/>
      <c r="D87" s="35"/>
      <c r="E87" s="69" t="str">
        <f>E9</f>
        <v>03 - SO 01.1b Športova hala - zdravotechnika časť 2 - kanalizácia pre Odovzdávaciu stanicu tepla</v>
      </c>
      <c r="F87" s="35"/>
      <c r="G87" s="35"/>
      <c r="H87" s="35"/>
      <c r="I87" s="35"/>
      <c r="J87" s="35"/>
      <c r="K87" s="35"/>
      <c r="L87" s="57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57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18</v>
      </c>
      <c r="D89" s="35"/>
      <c r="E89" s="35"/>
      <c r="F89" s="24" t="str">
        <f>F12</f>
        <v>Košice</v>
      </c>
      <c r="G89" s="35"/>
      <c r="H89" s="35"/>
      <c r="I89" s="29" t="s">
        <v>20</v>
      </c>
      <c r="J89" s="71" t="str">
        <f>IF(J12="","",J12)</f>
        <v>16. 7. 2021</v>
      </c>
      <c r="K89" s="35"/>
      <c r="L89" s="57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57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22</v>
      </c>
      <c r="D91" s="35"/>
      <c r="E91" s="35"/>
      <c r="F91" s="24" t="str">
        <f>E15</f>
        <v xml:space="preserve">Mesto Košice </v>
      </c>
      <c r="G91" s="35"/>
      <c r="H91" s="35"/>
      <c r="I91" s="29" t="s">
        <v>28</v>
      </c>
      <c r="J91" s="33" t="str">
        <f>E21</f>
        <v xml:space="preserve"> </v>
      </c>
      <c r="K91" s="35"/>
      <c r="L91" s="57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5"/>
      <c r="E92" s="35"/>
      <c r="F92" s="24" t="str">
        <f>IF(E18="","",E18)</f>
        <v>Vyplň údaj</v>
      </c>
      <c r="G92" s="35"/>
      <c r="H92" s="35"/>
      <c r="I92" s="29" t="s">
        <v>32</v>
      </c>
      <c r="J92" s="33" t="str">
        <f>E24</f>
        <v xml:space="preserve"> </v>
      </c>
      <c r="K92" s="35"/>
      <c r="L92" s="57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57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44" t="s">
        <v>132</v>
      </c>
      <c r="D94" s="136"/>
      <c r="E94" s="136"/>
      <c r="F94" s="136"/>
      <c r="G94" s="136"/>
      <c r="H94" s="136"/>
      <c r="I94" s="136"/>
      <c r="J94" s="145" t="s">
        <v>133</v>
      </c>
      <c r="K94" s="136"/>
      <c r="L94" s="57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57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46" t="s">
        <v>134</v>
      </c>
      <c r="D96" s="35"/>
      <c r="E96" s="35"/>
      <c r="F96" s="35"/>
      <c r="G96" s="35"/>
      <c r="H96" s="35"/>
      <c r="I96" s="35"/>
      <c r="J96" s="98">
        <f>J136</f>
        <v>0</v>
      </c>
      <c r="K96" s="35"/>
      <c r="L96" s="57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6" t="s">
        <v>135</v>
      </c>
    </row>
    <row r="97" s="9" customFormat="1" ht="24.96" customHeight="1">
      <c r="A97" s="9"/>
      <c r="B97" s="147"/>
      <c r="C97" s="9"/>
      <c r="D97" s="148" t="s">
        <v>1975</v>
      </c>
      <c r="E97" s="149"/>
      <c r="F97" s="149"/>
      <c r="G97" s="149"/>
      <c r="H97" s="149"/>
      <c r="I97" s="149"/>
      <c r="J97" s="150">
        <f>J137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1"/>
      <c r="C98" s="10"/>
      <c r="D98" s="152" t="s">
        <v>449</v>
      </c>
      <c r="E98" s="153"/>
      <c r="F98" s="153"/>
      <c r="G98" s="153"/>
      <c r="H98" s="153"/>
      <c r="I98" s="153"/>
      <c r="J98" s="154">
        <f>J138</f>
        <v>0</v>
      </c>
      <c r="K98" s="10"/>
      <c r="L98" s="15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1"/>
      <c r="C99" s="10"/>
      <c r="D99" s="152" t="s">
        <v>452</v>
      </c>
      <c r="E99" s="153"/>
      <c r="F99" s="153"/>
      <c r="G99" s="153"/>
      <c r="H99" s="153"/>
      <c r="I99" s="153"/>
      <c r="J99" s="154">
        <f>J151</f>
        <v>0</v>
      </c>
      <c r="K99" s="10"/>
      <c r="L99" s="15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1"/>
      <c r="C100" s="10"/>
      <c r="D100" s="152" t="s">
        <v>453</v>
      </c>
      <c r="E100" s="153"/>
      <c r="F100" s="153"/>
      <c r="G100" s="153"/>
      <c r="H100" s="153"/>
      <c r="I100" s="153"/>
      <c r="J100" s="154">
        <f>J153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1976</v>
      </c>
      <c r="E101" s="153"/>
      <c r="F101" s="153"/>
      <c r="G101" s="153"/>
      <c r="H101" s="153"/>
      <c r="I101" s="153"/>
      <c r="J101" s="154">
        <f>J155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1"/>
      <c r="C102" s="10"/>
      <c r="D102" s="152" t="s">
        <v>454</v>
      </c>
      <c r="E102" s="153"/>
      <c r="F102" s="153"/>
      <c r="G102" s="153"/>
      <c r="H102" s="153"/>
      <c r="I102" s="153"/>
      <c r="J102" s="154">
        <f>J166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1"/>
      <c r="C103" s="10"/>
      <c r="D103" s="152" t="s">
        <v>1977</v>
      </c>
      <c r="E103" s="153"/>
      <c r="F103" s="153"/>
      <c r="G103" s="153"/>
      <c r="H103" s="153"/>
      <c r="I103" s="153"/>
      <c r="J103" s="154">
        <f>J170</f>
        <v>0</v>
      </c>
      <c r="K103" s="10"/>
      <c r="L103" s="15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47"/>
      <c r="C104" s="9"/>
      <c r="D104" s="148" t="s">
        <v>138</v>
      </c>
      <c r="E104" s="149"/>
      <c r="F104" s="149"/>
      <c r="G104" s="149"/>
      <c r="H104" s="149"/>
      <c r="I104" s="149"/>
      <c r="J104" s="150">
        <f>J172</f>
        <v>0</v>
      </c>
      <c r="K104" s="9"/>
      <c r="L104" s="147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51"/>
      <c r="C105" s="10"/>
      <c r="D105" s="152" t="s">
        <v>1978</v>
      </c>
      <c r="E105" s="153"/>
      <c r="F105" s="153"/>
      <c r="G105" s="153"/>
      <c r="H105" s="153"/>
      <c r="I105" s="153"/>
      <c r="J105" s="154">
        <f>J173</f>
        <v>0</v>
      </c>
      <c r="K105" s="10"/>
      <c r="L105" s="15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47"/>
      <c r="C106" s="9"/>
      <c r="D106" s="148" t="s">
        <v>1979</v>
      </c>
      <c r="E106" s="149"/>
      <c r="F106" s="149"/>
      <c r="G106" s="149"/>
      <c r="H106" s="149"/>
      <c r="I106" s="149"/>
      <c r="J106" s="150">
        <f>J197</f>
        <v>0</v>
      </c>
      <c r="K106" s="9"/>
      <c r="L106" s="147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2" customFormat="1" ht="21.84" customHeight="1">
      <c r="A107" s="35"/>
      <c r="B107" s="36"/>
      <c r="C107" s="35"/>
      <c r="D107" s="35"/>
      <c r="E107" s="35"/>
      <c r="F107" s="35"/>
      <c r="G107" s="35"/>
      <c r="H107" s="35"/>
      <c r="I107" s="35"/>
      <c r="J107" s="35"/>
      <c r="K107" s="35"/>
      <c r="L107" s="57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36"/>
      <c r="C108" s="35"/>
      <c r="D108" s="35"/>
      <c r="E108" s="35"/>
      <c r="F108" s="35"/>
      <c r="G108" s="35"/>
      <c r="H108" s="35"/>
      <c r="I108" s="35"/>
      <c r="J108" s="35"/>
      <c r="K108" s="35"/>
      <c r="L108" s="57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9.28" customHeight="1">
      <c r="A109" s="35"/>
      <c r="B109" s="36"/>
      <c r="C109" s="146" t="s">
        <v>152</v>
      </c>
      <c r="D109" s="35"/>
      <c r="E109" s="35"/>
      <c r="F109" s="35"/>
      <c r="G109" s="35"/>
      <c r="H109" s="35"/>
      <c r="I109" s="35"/>
      <c r="J109" s="155">
        <f>ROUND(J110 + J111 + J112 + J113 + J114 + J115,2)</f>
        <v>0</v>
      </c>
      <c r="K109" s="35"/>
      <c r="L109" s="57"/>
      <c r="N109" s="156" t="s">
        <v>38</v>
      </c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8" customHeight="1">
      <c r="A110" s="35"/>
      <c r="B110" s="157"/>
      <c r="C110" s="158"/>
      <c r="D110" s="159" t="s">
        <v>153</v>
      </c>
      <c r="E110" s="160"/>
      <c r="F110" s="160"/>
      <c r="G110" s="158"/>
      <c r="H110" s="158"/>
      <c r="I110" s="158"/>
      <c r="J110" s="161">
        <v>0</v>
      </c>
      <c r="K110" s="158"/>
      <c r="L110" s="162"/>
      <c r="M110" s="163"/>
      <c r="N110" s="164" t="s">
        <v>40</v>
      </c>
      <c r="O110" s="163"/>
      <c r="P110" s="163"/>
      <c r="Q110" s="163"/>
      <c r="R110" s="163"/>
      <c r="S110" s="158"/>
      <c r="T110" s="158"/>
      <c r="U110" s="158"/>
      <c r="V110" s="158"/>
      <c r="W110" s="158"/>
      <c r="X110" s="158"/>
      <c r="Y110" s="158"/>
      <c r="Z110" s="158"/>
      <c r="AA110" s="158"/>
      <c r="AB110" s="158"/>
      <c r="AC110" s="158"/>
      <c r="AD110" s="158"/>
      <c r="AE110" s="158"/>
      <c r="AF110" s="163"/>
      <c r="AG110" s="163"/>
      <c r="AH110" s="163"/>
      <c r="AI110" s="163"/>
      <c r="AJ110" s="163"/>
      <c r="AK110" s="163"/>
      <c r="AL110" s="163"/>
      <c r="AM110" s="163"/>
      <c r="AN110" s="163"/>
      <c r="AO110" s="163"/>
      <c r="AP110" s="163"/>
      <c r="AQ110" s="163"/>
      <c r="AR110" s="163"/>
      <c r="AS110" s="163"/>
      <c r="AT110" s="163"/>
      <c r="AU110" s="163"/>
      <c r="AV110" s="163"/>
      <c r="AW110" s="163"/>
      <c r="AX110" s="163"/>
      <c r="AY110" s="165" t="s">
        <v>154</v>
      </c>
      <c r="AZ110" s="163"/>
      <c r="BA110" s="163"/>
      <c r="BB110" s="163"/>
      <c r="BC110" s="163"/>
      <c r="BD110" s="163"/>
      <c r="BE110" s="166">
        <f>IF(N110="základná",J110,0)</f>
        <v>0</v>
      </c>
      <c r="BF110" s="166">
        <f>IF(N110="znížená",J110,0)</f>
        <v>0</v>
      </c>
      <c r="BG110" s="166">
        <f>IF(N110="zákl. prenesená",J110,0)</f>
        <v>0</v>
      </c>
      <c r="BH110" s="166">
        <f>IF(N110="zníž. prenesená",J110,0)</f>
        <v>0</v>
      </c>
      <c r="BI110" s="166">
        <f>IF(N110="nulová",J110,0)</f>
        <v>0</v>
      </c>
      <c r="BJ110" s="165" t="s">
        <v>155</v>
      </c>
      <c r="BK110" s="163"/>
      <c r="BL110" s="163"/>
      <c r="BM110" s="163"/>
    </row>
    <row r="111" s="2" customFormat="1" ht="18" customHeight="1">
      <c r="A111" s="35"/>
      <c r="B111" s="157"/>
      <c r="C111" s="158"/>
      <c r="D111" s="159" t="s">
        <v>156</v>
      </c>
      <c r="E111" s="160"/>
      <c r="F111" s="160"/>
      <c r="G111" s="158"/>
      <c r="H111" s="158"/>
      <c r="I111" s="158"/>
      <c r="J111" s="161">
        <v>0</v>
      </c>
      <c r="K111" s="158"/>
      <c r="L111" s="162"/>
      <c r="M111" s="163"/>
      <c r="N111" s="164" t="s">
        <v>40</v>
      </c>
      <c r="O111" s="163"/>
      <c r="P111" s="163"/>
      <c r="Q111" s="163"/>
      <c r="R111" s="163"/>
      <c r="S111" s="158"/>
      <c r="T111" s="158"/>
      <c r="U111" s="158"/>
      <c r="V111" s="158"/>
      <c r="W111" s="158"/>
      <c r="X111" s="158"/>
      <c r="Y111" s="158"/>
      <c r="Z111" s="158"/>
      <c r="AA111" s="158"/>
      <c r="AB111" s="158"/>
      <c r="AC111" s="158"/>
      <c r="AD111" s="158"/>
      <c r="AE111" s="158"/>
      <c r="AF111" s="163"/>
      <c r="AG111" s="163"/>
      <c r="AH111" s="163"/>
      <c r="AI111" s="163"/>
      <c r="AJ111" s="163"/>
      <c r="AK111" s="163"/>
      <c r="AL111" s="163"/>
      <c r="AM111" s="163"/>
      <c r="AN111" s="163"/>
      <c r="AO111" s="163"/>
      <c r="AP111" s="163"/>
      <c r="AQ111" s="163"/>
      <c r="AR111" s="163"/>
      <c r="AS111" s="163"/>
      <c r="AT111" s="163"/>
      <c r="AU111" s="163"/>
      <c r="AV111" s="163"/>
      <c r="AW111" s="163"/>
      <c r="AX111" s="163"/>
      <c r="AY111" s="165" t="s">
        <v>154</v>
      </c>
      <c r="AZ111" s="163"/>
      <c r="BA111" s="163"/>
      <c r="BB111" s="163"/>
      <c r="BC111" s="163"/>
      <c r="BD111" s="163"/>
      <c r="BE111" s="166">
        <f>IF(N111="základná",J111,0)</f>
        <v>0</v>
      </c>
      <c r="BF111" s="166">
        <f>IF(N111="znížená",J111,0)</f>
        <v>0</v>
      </c>
      <c r="BG111" s="166">
        <f>IF(N111="zákl. prenesená",J111,0)</f>
        <v>0</v>
      </c>
      <c r="BH111" s="166">
        <f>IF(N111="zníž. prenesená",J111,0)</f>
        <v>0</v>
      </c>
      <c r="BI111" s="166">
        <f>IF(N111="nulová",J111,0)</f>
        <v>0</v>
      </c>
      <c r="BJ111" s="165" t="s">
        <v>155</v>
      </c>
      <c r="BK111" s="163"/>
      <c r="BL111" s="163"/>
      <c r="BM111" s="163"/>
    </row>
    <row r="112" s="2" customFormat="1" ht="18" customHeight="1">
      <c r="A112" s="35"/>
      <c r="B112" s="157"/>
      <c r="C112" s="158"/>
      <c r="D112" s="159" t="s">
        <v>157</v>
      </c>
      <c r="E112" s="160"/>
      <c r="F112" s="160"/>
      <c r="G112" s="158"/>
      <c r="H112" s="158"/>
      <c r="I112" s="158"/>
      <c r="J112" s="161">
        <v>0</v>
      </c>
      <c r="K112" s="158"/>
      <c r="L112" s="162"/>
      <c r="M112" s="163"/>
      <c r="N112" s="164" t="s">
        <v>40</v>
      </c>
      <c r="O112" s="163"/>
      <c r="P112" s="163"/>
      <c r="Q112" s="163"/>
      <c r="R112" s="163"/>
      <c r="S112" s="158"/>
      <c r="T112" s="158"/>
      <c r="U112" s="158"/>
      <c r="V112" s="158"/>
      <c r="W112" s="158"/>
      <c r="X112" s="158"/>
      <c r="Y112" s="158"/>
      <c r="Z112" s="158"/>
      <c r="AA112" s="158"/>
      <c r="AB112" s="158"/>
      <c r="AC112" s="158"/>
      <c r="AD112" s="158"/>
      <c r="AE112" s="158"/>
      <c r="AF112" s="163"/>
      <c r="AG112" s="163"/>
      <c r="AH112" s="163"/>
      <c r="AI112" s="163"/>
      <c r="AJ112" s="163"/>
      <c r="AK112" s="163"/>
      <c r="AL112" s="163"/>
      <c r="AM112" s="163"/>
      <c r="AN112" s="163"/>
      <c r="AO112" s="163"/>
      <c r="AP112" s="163"/>
      <c r="AQ112" s="163"/>
      <c r="AR112" s="163"/>
      <c r="AS112" s="163"/>
      <c r="AT112" s="163"/>
      <c r="AU112" s="163"/>
      <c r="AV112" s="163"/>
      <c r="AW112" s="163"/>
      <c r="AX112" s="163"/>
      <c r="AY112" s="165" t="s">
        <v>154</v>
      </c>
      <c r="AZ112" s="163"/>
      <c r="BA112" s="163"/>
      <c r="BB112" s="163"/>
      <c r="BC112" s="163"/>
      <c r="BD112" s="163"/>
      <c r="BE112" s="166">
        <f>IF(N112="základná",J112,0)</f>
        <v>0</v>
      </c>
      <c r="BF112" s="166">
        <f>IF(N112="znížená",J112,0)</f>
        <v>0</v>
      </c>
      <c r="BG112" s="166">
        <f>IF(N112="zákl. prenesená",J112,0)</f>
        <v>0</v>
      </c>
      <c r="BH112" s="166">
        <f>IF(N112="zníž. prenesená",J112,0)</f>
        <v>0</v>
      </c>
      <c r="BI112" s="166">
        <f>IF(N112="nulová",J112,0)</f>
        <v>0</v>
      </c>
      <c r="BJ112" s="165" t="s">
        <v>155</v>
      </c>
      <c r="BK112" s="163"/>
      <c r="BL112" s="163"/>
      <c r="BM112" s="163"/>
    </row>
    <row r="113" s="2" customFormat="1" ht="18" customHeight="1">
      <c r="A113" s="35"/>
      <c r="B113" s="157"/>
      <c r="C113" s="158"/>
      <c r="D113" s="159" t="s">
        <v>158</v>
      </c>
      <c r="E113" s="160"/>
      <c r="F113" s="160"/>
      <c r="G113" s="158"/>
      <c r="H113" s="158"/>
      <c r="I113" s="158"/>
      <c r="J113" s="161">
        <v>0</v>
      </c>
      <c r="K113" s="158"/>
      <c r="L113" s="162"/>
      <c r="M113" s="163"/>
      <c r="N113" s="164" t="s">
        <v>40</v>
      </c>
      <c r="O113" s="163"/>
      <c r="P113" s="163"/>
      <c r="Q113" s="163"/>
      <c r="R113" s="163"/>
      <c r="S113" s="158"/>
      <c r="T113" s="158"/>
      <c r="U113" s="158"/>
      <c r="V113" s="158"/>
      <c r="W113" s="158"/>
      <c r="X113" s="158"/>
      <c r="Y113" s="158"/>
      <c r="Z113" s="158"/>
      <c r="AA113" s="158"/>
      <c r="AB113" s="158"/>
      <c r="AC113" s="158"/>
      <c r="AD113" s="158"/>
      <c r="AE113" s="158"/>
      <c r="AF113" s="163"/>
      <c r="AG113" s="163"/>
      <c r="AH113" s="163"/>
      <c r="AI113" s="163"/>
      <c r="AJ113" s="163"/>
      <c r="AK113" s="163"/>
      <c r="AL113" s="163"/>
      <c r="AM113" s="163"/>
      <c r="AN113" s="163"/>
      <c r="AO113" s="163"/>
      <c r="AP113" s="163"/>
      <c r="AQ113" s="163"/>
      <c r="AR113" s="163"/>
      <c r="AS113" s="163"/>
      <c r="AT113" s="163"/>
      <c r="AU113" s="163"/>
      <c r="AV113" s="163"/>
      <c r="AW113" s="163"/>
      <c r="AX113" s="163"/>
      <c r="AY113" s="165" t="s">
        <v>154</v>
      </c>
      <c r="AZ113" s="163"/>
      <c r="BA113" s="163"/>
      <c r="BB113" s="163"/>
      <c r="BC113" s="163"/>
      <c r="BD113" s="163"/>
      <c r="BE113" s="166">
        <f>IF(N113="základná",J113,0)</f>
        <v>0</v>
      </c>
      <c r="BF113" s="166">
        <f>IF(N113="znížená",J113,0)</f>
        <v>0</v>
      </c>
      <c r="BG113" s="166">
        <f>IF(N113="zákl. prenesená",J113,0)</f>
        <v>0</v>
      </c>
      <c r="BH113" s="166">
        <f>IF(N113="zníž. prenesená",J113,0)</f>
        <v>0</v>
      </c>
      <c r="BI113" s="166">
        <f>IF(N113="nulová",J113,0)</f>
        <v>0</v>
      </c>
      <c r="BJ113" s="165" t="s">
        <v>155</v>
      </c>
      <c r="BK113" s="163"/>
      <c r="BL113" s="163"/>
      <c r="BM113" s="163"/>
    </row>
    <row r="114" s="2" customFormat="1" ht="18" customHeight="1">
      <c r="A114" s="35"/>
      <c r="B114" s="157"/>
      <c r="C114" s="158"/>
      <c r="D114" s="159" t="s">
        <v>159</v>
      </c>
      <c r="E114" s="160"/>
      <c r="F114" s="160"/>
      <c r="G114" s="158"/>
      <c r="H114" s="158"/>
      <c r="I114" s="158"/>
      <c r="J114" s="161">
        <v>0</v>
      </c>
      <c r="K114" s="158"/>
      <c r="L114" s="162"/>
      <c r="M114" s="163"/>
      <c r="N114" s="164" t="s">
        <v>40</v>
      </c>
      <c r="O114" s="163"/>
      <c r="P114" s="163"/>
      <c r="Q114" s="163"/>
      <c r="R114" s="163"/>
      <c r="S114" s="158"/>
      <c r="T114" s="158"/>
      <c r="U114" s="158"/>
      <c r="V114" s="158"/>
      <c r="W114" s="158"/>
      <c r="X114" s="158"/>
      <c r="Y114" s="158"/>
      <c r="Z114" s="158"/>
      <c r="AA114" s="158"/>
      <c r="AB114" s="158"/>
      <c r="AC114" s="158"/>
      <c r="AD114" s="158"/>
      <c r="AE114" s="158"/>
      <c r="AF114" s="163"/>
      <c r="AG114" s="163"/>
      <c r="AH114" s="163"/>
      <c r="AI114" s="163"/>
      <c r="AJ114" s="163"/>
      <c r="AK114" s="163"/>
      <c r="AL114" s="163"/>
      <c r="AM114" s="163"/>
      <c r="AN114" s="163"/>
      <c r="AO114" s="163"/>
      <c r="AP114" s="163"/>
      <c r="AQ114" s="163"/>
      <c r="AR114" s="163"/>
      <c r="AS114" s="163"/>
      <c r="AT114" s="163"/>
      <c r="AU114" s="163"/>
      <c r="AV114" s="163"/>
      <c r="AW114" s="163"/>
      <c r="AX114" s="163"/>
      <c r="AY114" s="165" t="s">
        <v>154</v>
      </c>
      <c r="AZ114" s="163"/>
      <c r="BA114" s="163"/>
      <c r="BB114" s="163"/>
      <c r="BC114" s="163"/>
      <c r="BD114" s="163"/>
      <c r="BE114" s="166">
        <f>IF(N114="základná",J114,0)</f>
        <v>0</v>
      </c>
      <c r="BF114" s="166">
        <f>IF(N114="znížená",J114,0)</f>
        <v>0</v>
      </c>
      <c r="BG114" s="166">
        <f>IF(N114="zákl. prenesená",J114,0)</f>
        <v>0</v>
      </c>
      <c r="BH114" s="166">
        <f>IF(N114="zníž. prenesená",J114,0)</f>
        <v>0</v>
      </c>
      <c r="BI114" s="166">
        <f>IF(N114="nulová",J114,0)</f>
        <v>0</v>
      </c>
      <c r="BJ114" s="165" t="s">
        <v>155</v>
      </c>
      <c r="BK114" s="163"/>
      <c r="BL114" s="163"/>
      <c r="BM114" s="163"/>
    </row>
    <row r="115" s="2" customFormat="1" ht="18" customHeight="1">
      <c r="A115" s="35"/>
      <c r="B115" s="157"/>
      <c r="C115" s="158"/>
      <c r="D115" s="160" t="s">
        <v>160</v>
      </c>
      <c r="E115" s="158"/>
      <c r="F115" s="158"/>
      <c r="G115" s="158"/>
      <c r="H115" s="158"/>
      <c r="I115" s="158"/>
      <c r="J115" s="161">
        <f>ROUND(J30*T115,2)</f>
        <v>0</v>
      </c>
      <c r="K115" s="158"/>
      <c r="L115" s="162"/>
      <c r="M115" s="163"/>
      <c r="N115" s="164" t="s">
        <v>40</v>
      </c>
      <c r="O115" s="163"/>
      <c r="P115" s="163"/>
      <c r="Q115" s="163"/>
      <c r="R115" s="163"/>
      <c r="S115" s="158"/>
      <c r="T115" s="158"/>
      <c r="U115" s="158"/>
      <c r="V115" s="158"/>
      <c r="W115" s="158"/>
      <c r="X115" s="158"/>
      <c r="Y115" s="158"/>
      <c r="Z115" s="158"/>
      <c r="AA115" s="158"/>
      <c r="AB115" s="158"/>
      <c r="AC115" s="158"/>
      <c r="AD115" s="158"/>
      <c r="AE115" s="158"/>
      <c r="AF115" s="163"/>
      <c r="AG115" s="163"/>
      <c r="AH115" s="163"/>
      <c r="AI115" s="163"/>
      <c r="AJ115" s="163"/>
      <c r="AK115" s="163"/>
      <c r="AL115" s="163"/>
      <c r="AM115" s="163"/>
      <c r="AN115" s="163"/>
      <c r="AO115" s="163"/>
      <c r="AP115" s="163"/>
      <c r="AQ115" s="163"/>
      <c r="AR115" s="163"/>
      <c r="AS115" s="163"/>
      <c r="AT115" s="163"/>
      <c r="AU115" s="163"/>
      <c r="AV115" s="163"/>
      <c r="AW115" s="163"/>
      <c r="AX115" s="163"/>
      <c r="AY115" s="165" t="s">
        <v>161</v>
      </c>
      <c r="AZ115" s="163"/>
      <c r="BA115" s="163"/>
      <c r="BB115" s="163"/>
      <c r="BC115" s="163"/>
      <c r="BD115" s="163"/>
      <c r="BE115" s="166">
        <f>IF(N115="základná",J115,0)</f>
        <v>0</v>
      </c>
      <c r="BF115" s="166">
        <f>IF(N115="znížená",J115,0)</f>
        <v>0</v>
      </c>
      <c r="BG115" s="166">
        <f>IF(N115="zákl. prenesená",J115,0)</f>
        <v>0</v>
      </c>
      <c r="BH115" s="166">
        <f>IF(N115="zníž. prenesená",J115,0)</f>
        <v>0</v>
      </c>
      <c r="BI115" s="166">
        <f>IF(N115="nulová",J115,0)</f>
        <v>0</v>
      </c>
      <c r="BJ115" s="165" t="s">
        <v>155</v>
      </c>
      <c r="BK115" s="163"/>
      <c r="BL115" s="163"/>
      <c r="BM115" s="163"/>
    </row>
    <row r="116" s="2" customFormat="1">
      <c r="A116" s="35"/>
      <c r="B116" s="36"/>
      <c r="C116" s="35"/>
      <c r="D116" s="35"/>
      <c r="E116" s="35"/>
      <c r="F116" s="35"/>
      <c r="G116" s="35"/>
      <c r="H116" s="35"/>
      <c r="I116" s="35"/>
      <c r="J116" s="35"/>
      <c r="K116" s="35"/>
      <c r="L116" s="57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29.28" customHeight="1">
      <c r="A117" s="35"/>
      <c r="B117" s="36"/>
      <c r="C117" s="167" t="s">
        <v>162</v>
      </c>
      <c r="D117" s="136"/>
      <c r="E117" s="136"/>
      <c r="F117" s="136"/>
      <c r="G117" s="136"/>
      <c r="H117" s="136"/>
      <c r="I117" s="136"/>
      <c r="J117" s="168">
        <f>ROUND(J96+J109,2)</f>
        <v>0</v>
      </c>
      <c r="K117" s="136"/>
      <c r="L117" s="57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62"/>
      <c r="C118" s="63"/>
      <c r="D118" s="63"/>
      <c r="E118" s="63"/>
      <c r="F118" s="63"/>
      <c r="G118" s="63"/>
      <c r="H118" s="63"/>
      <c r="I118" s="63"/>
      <c r="J118" s="63"/>
      <c r="K118" s="63"/>
      <c r="L118" s="57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22" s="2" customFormat="1" ht="6.96" customHeight="1">
      <c r="A122" s="35"/>
      <c r="B122" s="64"/>
      <c r="C122" s="65"/>
      <c r="D122" s="65"/>
      <c r="E122" s="65"/>
      <c r="F122" s="65"/>
      <c r="G122" s="65"/>
      <c r="H122" s="65"/>
      <c r="I122" s="65"/>
      <c r="J122" s="65"/>
      <c r="K122" s="65"/>
      <c r="L122" s="57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24.96" customHeight="1">
      <c r="A123" s="35"/>
      <c r="B123" s="36"/>
      <c r="C123" s="20" t="s">
        <v>163</v>
      </c>
      <c r="D123" s="35"/>
      <c r="E123" s="35"/>
      <c r="F123" s="35"/>
      <c r="G123" s="35"/>
      <c r="H123" s="35"/>
      <c r="I123" s="35"/>
      <c r="J123" s="35"/>
      <c r="K123" s="35"/>
      <c r="L123" s="57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36"/>
      <c r="C124" s="35"/>
      <c r="D124" s="35"/>
      <c r="E124" s="35"/>
      <c r="F124" s="35"/>
      <c r="G124" s="35"/>
      <c r="H124" s="35"/>
      <c r="I124" s="35"/>
      <c r="J124" s="35"/>
      <c r="K124" s="35"/>
      <c r="L124" s="57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2" customHeight="1">
      <c r="A125" s="35"/>
      <c r="B125" s="36"/>
      <c r="C125" s="29" t="s">
        <v>14</v>
      </c>
      <c r="D125" s="35"/>
      <c r="E125" s="35"/>
      <c r="F125" s="35"/>
      <c r="G125" s="35"/>
      <c r="H125" s="35"/>
      <c r="I125" s="35"/>
      <c r="J125" s="35"/>
      <c r="K125" s="35"/>
      <c r="L125" s="57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6.5" customHeight="1">
      <c r="A126" s="35"/>
      <c r="B126" s="36"/>
      <c r="C126" s="35"/>
      <c r="D126" s="35"/>
      <c r="E126" s="123" t="str">
        <f>E7</f>
        <v xml:space="preserve">Športová hala Angels Aréna  Rekonštrukcia a Modernizácia</v>
      </c>
      <c r="F126" s="29"/>
      <c r="G126" s="29"/>
      <c r="H126" s="29"/>
      <c r="I126" s="35"/>
      <c r="J126" s="35"/>
      <c r="K126" s="35"/>
      <c r="L126" s="57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2" customHeight="1">
      <c r="A127" s="35"/>
      <c r="B127" s="36"/>
      <c r="C127" s="29" t="s">
        <v>127</v>
      </c>
      <c r="D127" s="35"/>
      <c r="E127" s="35"/>
      <c r="F127" s="35"/>
      <c r="G127" s="35"/>
      <c r="H127" s="35"/>
      <c r="I127" s="35"/>
      <c r="J127" s="35"/>
      <c r="K127" s="35"/>
      <c r="L127" s="57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30" customHeight="1">
      <c r="A128" s="35"/>
      <c r="B128" s="36"/>
      <c r="C128" s="35"/>
      <c r="D128" s="35"/>
      <c r="E128" s="69" t="str">
        <f>E9</f>
        <v>03 - SO 01.1b Športova hala - zdravotechnika časť 2 - kanalizácia pre Odovzdávaciu stanicu tepla</v>
      </c>
      <c r="F128" s="35"/>
      <c r="G128" s="35"/>
      <c r="H128" s="35"/>
      <c r="I128" s="35"/>
      <c r="J128" s="35"/>
      <c r="K128" s="35"/>
      <c r="L128" s="57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6.96" customHeight="1">
      <c r="A129" s="35"/>
      <c r="B129" s="36"/>
      <c r="C129" s="35"/>
      <c r="D129" s="35"/>
      <c r="E129" s="35"/>
      <c r="F129" s="35"/>
      <c r="G129" s="35"/>
      <c r="H129" s="35"/>
      <c r="I129" s="35"/>
      <c r="J129" s="35"/>
      <c r="K129" s="35"/>
      <c r="L129" s="57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2" customFormat="1" ht="12" customHeight="1">
      <c r="A130" s="35"/>
      <c r="B130" s="36"/>
      <c r="C130" s="29" t="s">
        <v>18</v>
      </c>
      <c r="D130" s="35"/>
      <c r="E130" s="35"/>
      <c r="F130" s="24" t="str">
        <f>F12</f>
        <v>Košice</v>
      </c>
      <c r="G130" s="35"/>
      <c r="H130" s="35"/>
      <c r="I130" s="29" t="s">
        <v>20</v>
      </c>
      <c r="J130" s="71" t="str">
        <f>IF(J12="","",J12)</f>
        <v>16. 7. 2021</v>
      </c>
      <c r="K130" s="35"/>
      <c r="L130" s="57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="2" customFormat="1" ht="6.96" customHeight="1">
      <c r="A131" s="35"/>
      <c r="B131" s="36"/>
      <c r="C131" s="35"/>
      <c r="D131" s="35"/>
      <c r="E131" s="35"/>
      <c r="F131" s="35"/>
      <c r="G131" s="35"/>
      <c r="H131" s="35"/>
      <c r="I131" s="35"/>
      <c r="J131" s="35"/>
      <c r="K131" s="35"/>
      <c r="L131" s="57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="2" customFormat="1" ht="15.15" customHeight="1">
      <c r="A132" s="35"/>
      <c r="B132" s="36"/>
      <c r="C132" s="29" t="s">
        <v>22</v>
      </c>
      <c r="D132" s="35"/>
      <c r="E132" s="35"/>
      <c r="F132" s="24" t="str">
        <f>E15</f>
        <v xml:space="preserve">Mesto Košice </v>
      </c>
      <c r="G132" s="35"/>
      <c r="H132" s="35"/>
      <c r="I132" s="29" t="s">
        <v>28</v>
      </c>
      <c r="J132" s="33" t="str">
        <f>E21</f>
        <v xml:space="preserve"> </v>
      </c>
      <c r="K132" s="35"/>
      <c r="L132" s="57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="2" customFormat="1" ht="15.15" customHeight="1">
      <c r="A133" s="35"/>
      <c r="B133" s="36"/>
      <c r="C133" s="29" t="s">
        <v>26</v>
      </c>
      <c r="D133" s="35"/>
      <c r="E133" s="35"/>
      <c r="F133" s="24" t="str">
        <f>IF(E18="","",E18)</f>
        <v>Vyplň údaj</v>
      </c>
      <c r="G133" s="35"/>
      <c r="H133" s="35"/>
      <c r="I133" s="29" t="s">
        <v>32</v>
      </c>
      <c r="J133" s="33" t="str">
        <f>E24</f>
        <v xml:space="preserve"> </v>
      </c>
      <c r="K133" s="35"/>
      <c r="L133" s="57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="2" customFormat="1" ht="10.32" customHeight="1">
      <c r="A134" s="35"/>
      <c r="B134" s="36"/>
      <c r="C134" s="35"/>
      <c r="D134" s="35"/>
      <c r="E134" s="35"/>
      <c r="F134" s="35"/>
      <c r="G134" s="35"/>
      <c r="H134" s="35"/>
      <c r="I134" s="35"/>
      <c r="J134" s="35"/>
      <c r="K134" s="35"/>
      <c r="L134" s="57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="11" customFormat="1" ht="29.28" customHeight="1">
      <c r="A135" s="169"/>
      <c r="B135" s="170"/>
      <c r="C135" s="171" t="s">
        <v>164</v>
      </c>
      <c r="D135" s="172" t="s">
        <v>59</v>
      </c>
      <c r="E135" s="172" t="s">
        <v>55</v>
      </c>
      <c r="F135" s="172" t="s">
        <v>56</v>
      </c>
      <c r="G135" s="172" t="s">
        <v>165</v>
      </c>
      <c r="H135" s="172" t="s">
        <v>166</v>
      </c>
      <c r="I135" s="172" t="s">
        <v>167</v>
      </c>
      <c r="J135" s="173" t="s">
        <v>133</v>
      </c>
      <c r="K135" s="174" t="s">
        <v>168</v>
      </c>
      <c r="L135" s="175"/>
      <c r="M135" s="88" t="s">
        <v>1</v>
      </c>
      <c r="N135" s="89" t="s">
        <v>38</v>
      </c>
      <c r="O135" s="89" t="s">
        <v>169</v>
      </c>
      <c r="P135" s="89" t="s">
        <v>170</v>
      </c>
      <c r="Q135" s="89" t="s">
        <v>171</v>
      </c>
      <c r="R135" s="89" t="s">
        <v>172</v>
      </c>
      <c r="S135" s="89" t="s">
        <v>173</v>
      </c>
      <c r="T135" s="90" t="s">
        <v>174</v>
      </c>
      <c r="U135" s="169"/>
      <c r="V135" s="169"/>
      <c r="W135" s="169"/>
      <c r="X135" s="169"/>
      <c r="Y135" s="169"/>
      <c r="Z135" s="169"/>
      <c r="AA135" s="169"/>
      <c r="AB135" s="169"/>
      <c r="AC135" s="169"/>
      <c r="AD135" s="169"/>
      <c r="AE135" s="169"/>
    </row>
    <row r="136" s="2" customFormat="1" ht="22.8" customHeight="1">
      <c r="A136" s="35"/>
      <c r="B136" s="36"/>
      <c r="C136" s="95" t="s">
        <v>129</v>
      </c>
      <c r="D136" s="35"/>
      <c r="E136" s="35"/>
      <c r="F136" s="35"/>
      <c r="G136" s="35"/>
      <c r="H136" s="35"/>
      <c r="I136" s="35"/>
      <c r="J136" s="176">
        <f>BK136</f>
        <v>0</v>
      </c>
      <c r="K136" s="35"/>
      <c r="L136" s="36"/>
      <c r="M136" s="91"/>
      <c r="N136" s="75"/>
      <c r="O136" s="92"/>
      <c r="P136" s="177">
        <f>P137+P172+P197</f>
        <v>0</v>
      </c>
      <c r="Q136" s="92"/>
      <c r="R136" s="177">
        <f>R137+R172+R197</f>
        <v>9.5203500000000005</v>
      </c>
      <c r="S136" s="92"/>
      <c r="T136" s="178">
        <f>T137+T172+T197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6" t="s">
        <v>73</v>
      </c>
      <c r="AU136" s="16" t="s">
        <v>135</v>
      </c>
      <c r="BK136" s="179">
        <f>BK137+BK172+BK197</f>
        <v>0</v>
      </c>
    </row>
    <row r="137" s="12" customFormat="1" ht="25.92" customHeight="1">
      <c r="A137" s="12"/>
      <c r="B137" s="180"/>
      <c r="C137" s="12"/>
      <c r="D137" s="181" t="s">
        <v>73</v>
      </c>
      <c r="E137" s="182" t="s">
        <v>175</v>
      </c>
      <c r="F137" s="182" t="s">
        <v>1980</v>
      </c>
      <c r="G137" s="12"/>
      <c r="H137" s="12"/>
      <c r="I137" s="183"/>
      <c r="J137" s="184">
        <f>BK137</f>
        <v>0</v>
      </c>
      <c r="K137" s="12"/>
      <c r="L137" s="180"/>
      <c r="M137" s="185"/>
      <c r="N137" s="186"/>
      <c r="O137" s="186"/>
      <c r="P137" s="187">
        <f>P138+P151+P153+P155+P166+P170</f>
        <v>0</v>
      </c>
      <c r="Q137" s="186"/>
      <c r="R137" s="187">
        <f>R138+R151+R153+R155+R166+R170</f>
        <v>9.4925300000000004</v>
      </c>
      <c r="S137" s="186"/>
      <c r="T137" s="188">
        <f>T138+T151+T153+T155+T166+T170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81" t="s">
        <v>82</v>
      </c>
      <c r="AT137" s="189" t="s">
        <v>73</v>
      </c>
      <c r="AU137" s="189" t="s">
        <v>74</v>
      </c>
      <c r="AY137" s="181" t="s">
        <v>177</v>
      </c>
      <c r="BK137" s="190">
        <f>BK138+BK151+BK153+BK155+BK166+BK170</f>
        <v>0</v>
      </c>
    </row>
    <row r="138" s="12" customFormat="1" ht="22.8" customHeight="1">
      <c r="A138" s="12"/>
      <c r="B138" s="180"/>
      <c r="C138" s="12"/>
      <c r="D138" s="181" t="s">
        <v>73</v>
      </c>
      <c r="E138" s="191" t="s">
        <v>82</v>
      </c>
      <c r="F138" s="191" t="s">
        <v>474</v>
      </c>
      <c r="G138" s="12"/>
      <c r="H138" s="12"/>
      <c r="I138" s="183"/>
      <c r="J138" s="192">
        <f>BK138</f>
        <v>0</v>
      </c>
      <c r="K138" s="12"/>
      <c r="L138" s="180"/>
      <c r="M138" s="185"/>
      <c r="N138" s="186"/>
      <c r="O138" s="186"/>
      <c r="P138" s="187">
        <f>SUM(P139:P150)</f>
        <v>0</v>
      </c>
      <c r="Q138" s="186"/>
      <c r="R138" s="187">
        <f>SUM(R139:R150)</f>
        <v>8.9197000000000006</v>
      </c>
      <c r="S138" s="186"/>
      <c r="T138" s="188">
        <f>SUM(T139:T150)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81" t="s">
        <v>82</v>
      </c>
      <c r="AT138" s="189" t="s">
        <v>73</v>
      </c>
      <c r="AU138" s="189" t="s">
        <v>82</v>
      </c>
      <c r="AY138" s="181" t="s">
        <v>177</v>
      </c>
      <c r="BK138" s="190">
        <f>SUM(BK139:BK150)</f>
        <v>0</v>
      </c>
    </row>
    <row r="139" s="2" customFormat="1" ht="37.8" customHeight="1">
      <c r="A139" s="35"/>
      <c r="B139" s="157"/>
      <c r="C139" s="193" t="s">
        <v>82</v>
      </c>
      <c r="D139" s="193" t="s">
        <v>180</v>
      </c>
      <c r="E139" s="194" t="s">
        <v>1981</v>
      </c>
      <c r="F139" s="195" t="s">
        <v>1982</v>
      </c>
      <c r="G139" s="196" t="s">
        <v>192</v>
      </c>
      <c r="H139" s="197">
        <v>2</v>
      </c>
      <c r="I139" s="198"/>
      <c r="J139" s="197">
        <f>ROUND(I139*H139,3)</f>
        <v>0</v>
      </c>
      <c r="K139" s="199"/>
      <c r="L139" s="36"/>
      <c r="M139" s="200" t="s">
        <v>1</v>
      </c>
      <c r="N139" s="201" t="s">
        <v>40</v>
      </c>
      <c r="O139" s="79"/>
      <c r="P139" s="202">
        <f>O139*H139</f>
        <v>0</v>
      </c>
      <c r="Q139" s="202">
        <v>0</v>
      </c>
      <c r="R139" s="202">
        <f>Q139*H139</f>
        <v>0</v>
      </c>
      <c r="S139" s="202">
        <v>0</v>
      </c>
      <c r="T139" s="203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4" t="s">
        <v>184</v>
      </c>
      <c r="AT139" s="204" t="s">
        <v>180</v>
      </c>
      <c r="AU139" s="204" t="s">
        <v>155</v>
      </c>
      <c r="AY139" s="16" t="s">
        <v>177</v>
      </c>
      <c r="BE139" s="205">
        <f>IF(N139="základná",J139,0)</f>
        <v>0</v>
      </c>
      <c r="BF139" s="205">
        <f>IF(N139="znížená",J139,0)</f>
        <v>0</v>
      </c>
      <c r="BG139" s="205">
        <f>IF(N139="zákl. prenesená",J139,0)</f>
        <v>0</v>
      </c>
      <c r="BH139" s="205">
        <f>IF(N139="zníž. prenesená",J139,0)</f>
        <v>0</v>
      </c>
      <c r="BI139" s="205">
        <f>IF(N139="nulová",J139,0)</f>
        <v>0</v>
      </c>
      <c r="BJ139" s="16" t="s">
        <v>155</v>
      </c>
      <c r="BK139" s="206">
        <f>ROUND(I139*H139,3)</f>
        <v>0</v>
      </c>
      <c r="BL139" s="16" t="s">
        <v>184</v>
      </c>
      <c r="BM139" s="204" t="s">
        <v>1983</v>
      </c>
    </row>
    <row r="140" s="2" customFormat="1" ht="24.15" customHeight="1">
      <c r="A140" s="35"/>
      <c r="B140" s="157"/>
      <c r="C140" s="193" t="s">
        <v>155</v>
      </c>
      <c r="D140" s="193" t="s">
        <v>180</v>
      </c>
      <c r="E140" s="194" t="s">
        <v>1984</v>
      </c>
      <c r="F140" s="195" t="s">
        <v>1985</v>
      </c>
      <c r="G140" s="196" t="s">
        <v>192</v>
      </c>
      <c r="H140" s="197">
        <v>8.9100000000000001</v>
      </c>
      <c r="I140" s="198"/>
      <c r="J140" s="197">
        <f>ROUND(I140*H140,3)</f>
        <v>0</v>
      </c>
      <c r="K140" s="199"/>
      <c r="L140" s="36"/>
      <c r="M140" s="200" t="s">
        <v>1</v>
      </c>
      <c r="N140" s="201" t="s">
        <v>40</v>
      </c>
      <c r="O140" s="79"/>
      <c r="P140" s="202">
        <f>O140*H140</f>
        <v>0</v>
      </c>
      <c r="Q140" s="202">
        <v>0</v>
      </c>
      <c r="R140" s="202">
        <f>Q140*H140</f>
        <v>0</v>
      </c>
      <c r="S140" s="202">
        <v>0</v>
      </c>
      <c r="T140" s="203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4" t="s">
        <v>184</v>
      </c>
      <c r="AT140" s="204" t="s">
        <v>180</v>
      </c>
      <c r="AU140" s="204" t="s">
        <v>155</v>
      </c>
      <c r="AY140" s="16" t="s">
        <v>177</v>
      </c>
      <c r="BE140" s="205">
        <f>IF(N140="základná",J140,0)</f>
        <v>0</v>
      </c>
      <c r="BF140" s="205">
        <f>IF(N140="znížená",J140,0)</f>
        <v>0</v>
      </c>
      <c r="BG140" s="205">
        <f>IF(N140="zákl. prenesená",J140,0)</f>
        <v>0</v>
      </c>
      <c r="BH140" s="205">
        <f>IF(N140="zníž. prenesená",J140,0)</f>
        <v>0</v>
      </c>
      <c r="BI140" s="205">
        <f>IF(N140="nulová",J140,0)</f>
        <v>0</v>
      </c>
      <c r="BJ140" s="16" t="s">
        <v>155</v>
      </c>
      <c r="BK140" s="206">
        <f>ROUND(I140*H140,3)</f>
        <v>0</v>
      </c>
      <c r="BL140" s="16" t="s">
        <v>184</v>
      </c>
      <c r="BM140" s="204" t="s">
        <v>1986</v>
      </c>
    </row>
    <row r="141" s="2" customFormat="1" ht="24.15" customHeight="1">
      <c r="A141" s="35"/>
      <c r="B141" s="157"/>
      <c r="C141" s="193" t="s">
        <v>189</v>
      </c>
      <c r="D141" s="193" t="s">
        <v>180</v>
      </c>
      <c r="E141" s="194" t="s">
        <v>1987</v>
      </c>
      <c r="F141" s="195" t="s">
        <v>1988</v>
      </c>
      <c r="G141" s="196" t="s">
        <v>192</v>
      </c>
      <c r="H141" s="197">
        <v>0.5</v>
      </c>
      <c r="I141" s="198"/>
      <c r="J141" s="197">
        <f>ROUND(I141*H141,3)</f>
        <v>0</v>
      </c>
      <c r="K141" s="199"/>
      <c r="L141" s="36"/>
      <c r="M141" s="200" t="s">
        <v>1</v>
      </c>
      <c r="N141" s="201" t="s">
        <v>40</v>
      </c>
      <c r="O141" s="79"/>
      <c r="P141" s="202">
        <f>O141*H141</f>
        <v>0</v>
      </c>
      <c r="Q141" s="202">
        <v>0</v>
      </c>
      <c r="R141" s="202">
        <f>Q141*H141</f>
        <v>0</v>
      </c>
      <c r="S141" s="202">
        <v>0</v>
      </c>
      <c r="T141" s="203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4" t="s">
        <v>184</v>
      </c>
      <c r="AT141" s="204" t="s">
        <v>180</v>
      </c>
      <c r="AU141" s="204" t="s">
        <v>155</v>
      </c>
      <c r="AY141" s="16" t="s">
        <v>177</v>
      </c>
      <c r="BE141" s="205">
        <f>IF(N141="základná",J141,0)</f>
        <v>0</v>
      </c>
      <c r="BF141" s="205">
        <f>IF(N141="znížená",J141,0)</f>
        <v>0</v>
      </c>
      <c r="BG141" s="205">
        <f>IF(N141="zákl. prenesená",J141,0)</f>
        <v>0</v>
      </c>
      <c r="BH141" s="205">
        <f>IF(N141="zníž. prenesená",J141,0)</f>
        <v>0</v>
      </c>
      <c r="BI141" s="205">
        <f>IF(N141="nulová",J141,0)</f>
        <v>0</v>
      </c>
      <c r="BJ141" s="16" t="s">
        <v>155</v>
      </c>
      <c r="BK141" s="206">
        <f>ROUND(I141*H141,3)</f>
        <v>0</v>
      </c>
      <c r="BL141" s="16" t="s">
        <v>184</v>
      </c>
      <c r="BM141" s="204" t="s">
        <v>1989</v>
      </c>
    </row>
    <row r="142" s="2" customFormat="1" ht="24.15" customHeight="1">
      <c r="A142" s="35"/>
      <c r="B142" s="157"/>
      <c r="C142" s="193" t="s">
        <v>184</v>
      </c>
      <c r="D142" s="193" t="s">
        <v>180</v>
      </c>
      <c r="E142" s="194" t="s">
        <v>1990</v>
      </c>
      <c r="F142" s="195" t="s">
        <v>1991</v>
      </c>
      <c r="G142" s="196" t="s">
        <v>183</v>
      </c>
      <c r="H142" s="197">
        <v>10</v>
      </c>
      <c r="I142" s="198"/>
      <c r="J142" s="197">
        <f>ROUND(I142*H142,3)</f>
        <v>0</v>
      </c>
      <c r="K142" s="199"/>
      <c r="L142" s="36"/>
      <c r="M142" s="200" t="s">
        <v>1</v>
      </c>
      <c r="N142" s="201" t="s">
        <v>40</v>
      </c>
      <c r="O142" s="79"/>
      <c r="P142" s="202">
        <f>O142*H142</f>
        <v>0</v>
      </c>
      <c r="Q142" s="202">
        <v>0.00097000000000000005</v>
      </c>
      <c r="R142" s="202">
        <f>Q142*H142</f>
        <v>0.0097000000000000003</v>
      </c>
      <c r="S142" s="202">
        <v>0</v>
      </c>
      <c r="T142" s="203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4" t="s">
        <v>184</v>
      </c>
      <c r="AT142" s="204" t="s">
        <v>180</v>
      </c>
      <c r="AU142" s="204" t="s">
        <v>155</v>
      </c>
      <c r="AY142" s="16" t="s">
        <v>177</v>
      </c>
      <c r="BE142" s="205">
        <f>IF(N142="základná",J142,0)</f>
        <v>0</v>
      </c>
      <c r="BF142" s="205">
        <f>IF(N142="znížená",J142,0)</f>
        <v>0</v>
      </c>
      <c r="BG142" s="205">
        <f>IF(N142="zákl. prenesená",J142,0)</f>
        <v>0</v>
      </c>
      <c r="BH142" s="205">
        <f>IF(N142="zníž. prenesená",J142,0)</f>
        <v>0</v>
      </c>
      <c r="BI142" s="205">
        <f>IF(N142="nulová",J142,0)</f>
        <v>0</v>
      </c>
      <c r="BJ142" s="16" t="s">
        <v>155</v>
      </c>
      <c r="BK142" s="206">
        <f>ROUND(I142*H142,3)</f>
        <v>0</v>
      </c>
      <c r="BL142" s="16" t="s">
        <v>184</v>
      </c>
      <c r="BM142" s="204" t="s">
        <v>1992</v>
      </c>
    </row>
    <row r="143" s="2" customFormat="1" ht="24.15" customHeight="1">
      <c r="A143" s="35"/>
      <c r="B143" s="157"/>
      <c r="C143" s="193" t="s">
        <v>197</v>
      </c>
      <c r="D143" s="193" t="s">
        <v>180</v>
      </c>
      <c r="E143" s="194" t="s">
        <v>1993</v>
      </c>
      <c r="F143" s="195" t="s">
        <v>1994</v>
      </c>
      <c r="G143" s="196" t="s">
        <v>183</v>
      </c>
      <c r="H143" s="197">
        <v>10</v>
      </c>
      <c r="I143" s="198"/>
      <c r="J143" s="197">
        <f>ROUND(I143*H143,3)</f>
        <v>0</v>
      </c>
      <c r="K143" s="199"/>
      <c r="L143" s="36"/>
      <c r="M143" s="200" t="s">
        <v>1</v>
      </c>
      <c r="N143" s="201" t="s">
        <v>40</v>
      </c>
      <c r="O143" s="79"/>
      <c r="P143" s="202">
        <f>O143*H143</f>
        <v>0</v>
      </c>
      <c r="Q143" s="202">
        <v>0</v>
      </c>
      <c r="R143" s="202">
        <f>Q143*H143</f>
        <v>0</v>
      </c>
      <c r="S143" s="202">
        <v>0</v>
      </c>
      <c r="T143" s="203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4" t="s">
        <v>184</v>
      </c>
      <c r="AT143" s="204" t="s">
        <v>180</v>
      </c>
      <c r="AU143" s="204" t="s">
        <v>155</v>
      </c>
      <c r="AY143" s="16" t="s">
        <v>177</v>
      </c>
      <c r="BE143" s="205">
        <f>IF(N143="základná",J143,0)</f>
        <v>0</v>
      </c>
      <c r="BF143" s="205">
        <f>IF(N143="znížená",J143,0)</f>
        <v>0</v>
      </c>
      <c r="BG143" s="205">
        <f>IF(N143="zákl. prenesená",J143,0)</f>
        <v>0</v>
      </c>
      <c r="BH143" s="205">
        <f>IF(N143="zníž. prenesená",J143,0)</f>
        <v>0</v>
      </c>
      <c r="BI143" s="205">
        <f>IF(N143="nulová",J143,0)</f>
        <v>0</v>
      </c>
      <c r="BJ143" s="16" t="s">
        <v>155</v>
      </c>
      <c r="BK143" s="206">
        <f>ROUND(I143*H143,3)</f>
        <v>0</v>
      </c>
      <c r="BL143" s="16" t="s">
        <v>184</v>
      </c>
      <c r="BM143" s="204" t="s">
        <v>1995</v>
      </c>
    </row>
    <row r="144" s="2" customFormat="1" ht="24.15" customHeight="1">
      <c r="A144" s="35"/>
      <c r="B144" s="157"/>
      <c r="C144" s="193" t="s">
        <v>201</v>
      </c>
      <c r="D144" s="193" t="s">
        <v>180</v>
      </c>
      <c r="E144" s="194" t="s">
        <v>1996</v>
      </c>
      <c r="F144" s="195" t="s">
        <v>1997</v>
      </c>
      <c r="G144" s="196" t="s">
        <v>192</v>
      </c>
      <c r="H144" s="197">
        <v>4.9500000000000002</v>
      </c>
      <c r="I144" s="198"/>
      <c r="J144" s="197">
        <f>ROUND(I144*H144,3)</f>
        <v>0</v>
      </c>
      <c r="K144" s="199"/>
      <c r="L144" s="36"/>
      <c r="M144" s="200" t="s">
        <v>1</v>
      </c>
      <c r="N144" s="201" t="s">
        <v>40</v>
      </c>
      <c r="O144" s="79"/>
      <c r="P144" s="202">
        <f>O144*H144</f>
        <v>0</v>
      </c>
      <c r="Q144" s="202">
        <v>0</v>
      </c>
      <c r="R144" s="202">
        <f>Q144*H144</f>
        <v>0</v>
      </c>
      <c r="S144" s="202">
        <v>0</v>
      </c>
      <c r="T144" s="203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4" t="s">
        <v>184</v>
      </c>
      <c r="AT144" s="204" t="s">
        <v>180</v>
      </c>
      <c r="AU144" s="204" t="s">
        <v>155</v>
      </c>
      <c r="AY144" s="16" t="s">
        <v>177</v>
      </c>
      <c r="BE144" s="205">
        <f>IF(N144="základná",J144,0)</f>
        <v>0</v>
      </c>
      <c r="BF144" s="205">
        <f>IF(N144="znížená",J144,0)</f>
        <v>0</v>
      </c>
      <c r="BG144" s="205">
        <f>IF(N144="zákl. prenesená",J144,0)</f>
        <v>0</v>
      </c>
      <c r="BH144" s="205">
        <f>IF(N144="zníž. prenesená",J144,0)</f>
        <v>0</v>
      </c>
      <c r="BI144" s="205">
        <f>IF(N144="nulová",J144,0)</f>
        <v>0</v>
      </c>
      <c r="BJ144" s="16" t="s">
        <v>155</v>
      </c>
      <c r="BK144" s="206">
        <f>ROUND(I144*H144,3)</f>
        <v>0</v>
      </c>
      <c r="BL144" s="16" t="s">
        <v>184</v>
      </c>
      <c r="BM144" s="204" t="s">
        <v>1998</v>
      </c>
    </row>
    <row r="145" s="2" customFormat="1" ht="33" customHeight="1">
      <c r="A145" s="35"/>
      <c r="B145" s="157"/>
      <c r="C145" s="193" t="s">
        <v>205</v>
      </c>
      <c r="D145" s="193" t="s">
        <v>180</v>
      </c>
      <c r="E145" s="194" t="s">
        <v>490</v>
      </c>
      <c r="F145" s="195" t="s">
        <v>491</v>
      </c>
      <c r="G145" s="196" t="s">
        <v>192</v>
      </c>
      <c r="H145" s="197">
        <v>4.9500000000000002</v>
      </c>
      <c r="I145" s="198"/>
      <c r="J145" s="197">
        <f>ROUND(I145*H145,3)</f>
        <v>0</v>
      </c>
      <c r="K145" s="199"/>
      <c r="L145" s="36"/>
      <c r="M145" s="200" t="s">
        <v>1</v>
      </c>
      <c r="N145" s="201" t="s">
        <v>40</v>
      </c>
      <c r="O145" s="79"/>
      <c r="P145" s="202">
        <f>O145*H145</f>
        <v>0</v>
      </c>
      <c r="Q145" s="202">
        <v>0</v>
      </c>
      <c r="R145" s="202">
        <f>Q145*H145</f>
        <v>0</v>
      </c>
      <c r="S145" s="202">
        <v>0</v>
      </c>
      <c r="T145" s="203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4" t="s">
        <v>184</v>
      </c>
      <c r="AT145" s="204" t="s">
        <v>180</v>
      </c>
      <c r="AU145" s="204" t="s">
        <v>155</v>
      </c>
      <c r="AY145" s="16" t="s">
        <v>177</v>
      </c>
      <c r="BE145" s="205">
        <f>IF(N145="základná",J145,0)</f>
        <v>0</v>
      </c>
      <c r="BF145" s="205">
        <f>IF(N145="znížená",J145,0)</f>
        <v>0</v>
      </c>
      <c r="BG145" s="205">
        <f>IF(N145="zákl. prenesená",J145,0)</f>
        <v>0</v>
      </c>
      <c r="BH145" s="205">
        <f>IF(N145="zníž. prenesená",J145,0)</f>
        <v>0</v>
      </c>
      <c r="BI145" s="205">
        <f>IF(N145="nulová",J145,0)</f>
        <v>0</v>
      </c>
      <c r="BJ145" s="16" t="s">
        <v>155</v>
      </c>
      <c r="BK145" s="206">
        <f>ROUND(I145*H145,3)</f>
        <v>0</v>
      </c>
      <c r="BL145" s="16" t="s">
        <v>184</v>
      </c>
      <c r="BM145" s="204" t="s">
        <v>1999</v>
      </c>
    </row>
    <row r="146" s="2" customFormat="1" ht="24.15" customHeight="1">
      <c r="A146" s="35"/>
      <c r="B146" s="157"/>
      <c r="C146" s="193" t="s">
        <v>209</v>
      </c>
      <c r="D146" s="193" t="s">
        <v>180</v>
      </c>
      <c r="E146" s="194" t="s">
        <v>2000</v>
      </c>
      <c r="F146" s="195" t="s">
        <v>2001</v>
      </c>
      <c r="G146" s="196" t="s">
        <v>192</v>
      </c>
      <c r="H146" s="197">
        <v>4.9500000000000002</v>
      </c>
      <c r="I146" s="198"/>
      <c r="J146" s="197">
        <f>ROUND(I146*H146,3)</f>
        <v>0</v>
      </c>
      <c r="K146" s="199"/>
      <c r="L146" s="36"/>
      <c r="M146" s="200" t="s">
        <v>1</v>
      </c>
      <c r="N146" s="201" t="s">
        <v>40</v>
      </c>
      <c r="O146" s="79"/>
      <c r="P146" s="202">
        <f>O146*H146</f>
        <v>0</v>
      </c>
      <c r="Q146" s="202">
        <v>0</v>
      </c>
      <c r="R146" s="202">
        <f>Q146*H146</f>
        <v>0</v>
      </c>
      <c r="S146" s="202">
        <v>0</v>
      </c>
      <c r="T146" s="203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4" t="s">
        <v>184</v>
      </c>
      <c r="AT146" s="204" t="s">
        <v>180</v>
      </c>
      <c r="AU146" s="204" t="s">
        <v>155</v>
      </c>
      <c r="AY146" s="16" t="s">
        <v>177</v>
      </c>
      <c r="BE146" s="205">
        <f>IF(N146="základná",J146,0)</f>
        <v>0</v>
      </c>
      <c r="BF146" s="205">
        <f>IF(N146="znížená",J146,0)</f>
        <v>0</v>
      </c>
      <c r="BG146" s="205">
        <f>IF(N146="zákl. prenesená",J146,0)</f>
        <v>0</v>
      </c>
      <c r="BH146" s="205">
        <f>IF(N146="zníž. prenesená",J146,0)</f>
        <v>0</v>
      </c>
      <c r="BI146" s="205">
        <f>IF(N146="nulová",J146,0)</f>
        <v>0</v>
      </c>
      <c r="BJ146" s="16" t="s">
        <v>155</v>
      </c>
      <c r="BK146" s="206">
        <f>ROUND(I146*H146,3)</f>
        <v>0</v>
      </c>
      <c r="BL146" s="16" t="s">
        <v>184</v>
      </c>
      <c r="BM146" s="204" t="s">
        <v>2002</v>
      </c>
    </row>
    <row r="147" s="2" customFormat="1" ht="33" customHeight="1">
      <c r="A147" s="35"/>
      <c r="B147" s="157"/>
      <c r="C147" s="193" t="s">
        <v>178</v>
      </c>
      <c r="D147" s="193" t="s">
        <v>180</v>
      </c>
      <c r="E147" s="194" t="s">
        <v>2003</v>
      </c>
      <c r="F147" s="195" t="s">
        <v>2004</v>
      </c>
      <c r="G147" s="196" t="s">
        <v>192</v>
      </c>
      <c r="H147" s="197">
        <v>4.9500000000000002</v>
      </c>
      <c r="I147" s="198"/>
      <c r="J147" s="197">
        <f>ROUND(I147*H147,3)</f>
        <v>0</v>
      </c>
      <c r="K147" s="199"/>
      <c r="L147" s="36"/>
      <c r="M147" s="200" t="s">
        <v>1</v>
      </c>
      <c r="N147" s="201" t="s">
        <v>40</v>
      </c>
      <c r="O147" s="79"/>
      <c r="P147" s="202">
        <f>O147*H147</f>
        <v>0</v>
      </c>
      <c r="Q147" s="202">
        <v>0</v>
      </c>
      <c r="R147" s="202">
        <f>Q147*H147</f>
        <v>0</v>
      </c>
      <c r="S147" s="202">
        <v>0</v>
      </c>
      <c r="T147" s="203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4" t="s">
        <v>184</v>
      </c>
      <c r="AT147" s="204" t="s">
        <v>180</v>
      </c>
      <c r="AU147" s="204" t="s">
        <v>155</v>
      </c>
      <c r="AY147" s="16" t="s">
        <v>177</v>
      </c>
      <c r="BE147" s="205">
        <f>IF(N147="základná",J147,0)</f>
        <v>0</v>
      </c>
      <c r="BF147" s="205">
        <f>IF(N147="znížená",J147,0)</f>
        <v>0</v>
      </c>
      <c r="BG147" s="205">
        <f>IF(N147="zákl. prenesená",J147,0)</f>
        <v>0</v>
      </c>
      <c r="BH147" s="205">
        <f>IF(N147="zníž. prenesená",J147,0)</f>
        <v>0</v>
      </c>
      <c r="BI147" s="205">
        <f>IF(N147="nulová",J147,0)</f>
        <v>0</v>
      </c>
      <c r="BJ147" s="16" t="s">
        <v>155</v>
      </c>
      <c r="BK147" s="206">
        <f>ROUND(I147*H147,3)</f>
        <v>0</v>
      </c>
      <c r="BL147" s="16" t="s">
        <v>184</v>
      </c>
      <c r="BM147" s="204" t="s">
        <v>2005</v>
      </c>
    </row>
    <row r="148" s="2" customFormat="1" ht="24.15" customHeight="1">
      <c r="A148" s="35"/>
      <c r="B148" s="157"/>
      <c r="C148" s="193" t="s">
        <v>111</v>
      </c>
      <c r="D148" s="193" t="s">
        <v>180</v>
      </c>
      <c r="E148" s="194" t="s">
        <v>499</v>
      </c>
      <c r="F148" s="195" t="s">
        <v>500</v>
      </c>
      <c r="G148" s="196" t="s">
        <v>192</v>
      </c>
      <c r="H148" s="197">
        <v>4.9500000000000002</v>
      </c>
      <c r="I148" s="198"/>
      <c r="J148" s="197">
        <f>ROUND(I148*H148,3)</f>
        <v>0</v>
      </c>
      <c r="K148" s="199"/>
      <c r="L148" s="36"/>
      <c r="M148" s="200" t="s">
        <v>1</v>
      </c>
      <c r="N148" s="201" t="s">
        <v>40</v>
      </c>
      <c r="O148" s="79"/>
      <c r="P148" s="202">
        <f>O148*H148</f>
        <v>0</v>
      </c>
      <c r="Q148" s="202">
        <v>0</v>
      </c>
      <c r="R148" s="202">
        <f>Q148*H148</f>
        <v>0</v>
      </c>
      <c r="S148" s="202">
        <v>0</v>
      </c>
      <c r="T148" s="203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4" t="s">
        <v>184</v>
      </c>
      <c r="AT148" s="204" t="s">
        <v>180</v>
      </c>
      <c r="AU148" s="204" t="s">
        <v>155</v>
      </c>
      <c r="AY148" s="16" t="s">
        <v>177</v>
      </c>
      <c r="BE148" s="205">
        <f>IF(N148="základná",J148,0)</f>
        <v>0</v>
      </c>
      <c r="BF148" s="205">
        <f>IF(N148="znížená",J148,0)</f>
        <v>0</v>
      </c>
      <c r="BG148" s="205">
        <f>IF(N148="zákl. prenesená",J148,0)</f>
        <v>0</v>
      </c>
      <c r="BH148" s="205">
        <f>IF(N148="zníž. prenesená",J148,0)</f>
        <v>0</v>
      </c>
      <c r="BI148" s="205">
        <f>IF(N148="nulová",J148,0)</f>
        <v>0</v>
      </c>
      <c r="BJ148" s="16" t="s">
        <v>155</v>
      </c>
      <c r="BK148" s="206">
        <f>ROUND(I148*H148,3)</f>
        <v>0</v>
      </c>
      <c r="BL148" s="16" t="s">
        <v>184</v>
      </c>
      <c r="BM148" s="204" t="s">
        <v>2006</v>
      </c>
    </row>
    <row r="149" s="2" customFormat="1" ht="16.5" customHeight="1">
      <c r="A149" s="35"/>
      <c r="B149" s="157"/>
      <c r="C149" s="212" t="s">
        <v>114</v>
      </c>
      <c r="D149" s="212" t="s">
        <v>439</v>
      </c>
      <c r="E149" s="213" t="s">
        <v>2007</v>
      </c>
      <c r="F149" s="214" t="s">
        <v>2008</v>
      </c>
      <c r="G149" s="215" t="s">
        <v>283</v>
      </c>
      <c r="H149" s="216">
        <v>8.9100000000000001</v>
      </c>
      <c r="I149" s="217"/>
      <c r="J149" s="216">
        <f>ROUND(I149*H149,3)</f>
        <v>0</v>
      </c>
      <c r="K149" s="218"/>
      <c r="L149" s="219"/>
      <c r="M149" s="220" t="s">
        <v>1</v>
      </c>
      <c r="N149" s="221" t="s">
        <v>40</v>
      </c>
      <c r="O149" s="79"/>
      <c r="P149" s="202">
        <f>O149*H149</f>
        <v>0</v>
      </c>
      <c r="Q149" s="202">
        <v>1</v>
      </c>
      <c r="R149" s="202">
        <f>Q149*H149</f>
        <v>8.9100000000000001</v>
      </c>
      <c r="S149" s="202">
        <v>0</v>
      </c>
      <c r="T149" s="203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4" t="s">
        <v>209</v>
      </c>
      <c r="AT149" s="204" t="s">
        <v>439</v>
      </c>
      <c r="AU149" s="204" t="s">
        <v>155</v>
      </c>
      <c r="AY149" s="16" t="s">
        <v>177</v>
      </c>
      <c r="BE149" s="205">
        <f>IF(N149="základná",J149,0)</f>
        <v>0</v>
      </c>
      <c r="BF149" s="205">
        <f>IF(N149="znížená",J149,0)</f>
        <v>0</v>
      </c>
      <c r="BG149" s="205">
        <f>IF(N149="zákl. prenesená",J149,0)</f>
        <v>0</v>
      </c>
      <c r="BH149" s="205">
        <f>IF(N149="zníž. prenesená",J149,0)</f>
        <v>0</v>
      </c>
      <c r="BI149" s="205">
        <f>IF(N149="nulová",J149,0)</f>
        <v>0</v>
      </c>
      <c r="BJ149" s="16" t="s">
        <v>155</v>
      </c>
      <c r="BK149" s="206">
        <f>ROUND(I149*H149,3)</f>
        <v>0</v>
      </c>
      <c r="BL149" s="16" t="s">
        <v>184</v>
      </c>
      <c r="BM149" s="204" t="s">
        <v>2009</v>
      </c>
    </row>
    <row r="150" s="2" customFormat="1" ht="24.15" customHeight="1">
      <c r="A150" s="35"/>
      <c r="B150" s="157"/>
      <c r="C150" s="193" t="s">
        <v>117</v>
      </c>
      <c r="D150" s="193" t="s">
        <v>180</v>
      </c>
      <c r="E150" s="194" t="s">
        <v>2010</v>
      </c>
      <c r="F150" s="195" t="s">
        <v>2011</v>
      </c>
      <c r="G150" s="196" t="s">
        <v>192</v>
      </c>
      <c r="H150" s="197">
        <v>2.9700000000000002</v>
      </c>
      <c r="I150" s="198"/>
      <c r="J150" s="197">
        <f>ROUND(I150*H150,3)</f>
        <v>0</v>
      </c>
      <c r="K150" s="199"/>
      <c r="L150" s="36"/>
      <c r="M150" s="200" t="s">
        <v>1</v>
      </c>
      <c r="N150" s="201" t="s">
        <v>40</v>
      </c>
      <c r="O150" s="79"/>
      <c r="P150" s="202">
        <f>O150*H150</f>
        <v>0</v>
      </c>
      <c r="Q150" s="202">
        <v>0</v>
      </c>
      <c r="R150" s="202">
        <f>Q150*H150</f>
        <v>0</v>
      </c>
      <c r="S150" s="202">
        <v>0</v>
      </c>
      <c r="T150" s="203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4" t="s">
        <v>184</v>
      </c>
      <c r="AT150" s="204" t="s">
        <v>180</v>
      </c>
      <c r="AU150" s="204" t="s">
        <v>155</v>
      </c>
      <c r="AY150" s="16" t="s">
        <v>177</v>
      </c>
      <c r="BE150" s="205">
        <f>IF(N150="základná",J150,0)</f>
        <v>0</v>
      </c>
      <c r="BF150" s="205">
        <f>IF(N150="znížená",J150,0)</f>
        <v>0</v>
      </c>
      <c r="BG150" s="205">
        <f>IF(N150="zákl. prenesená",J150,0)</f>
        <v>0</v>
      </c>
      <c r="BH150" s="205">
        <f>IF(N150="zníž. prenesená",J150,0)</f>
        <v>0</v>
      </c>
      <c r="BI150" s="205">
        <f>IF(N150="nulová",J150,0)</f>
        <v>0</v>
      </c>
      <c r="BJ150" s="16" t="s">
        <v>155</v>
      </c>
      <c r="BK150" s="206">
        <f>ROUND(I150*H150,3)</f>
        <v>0</v>
      </c>
      <c r="BL150" s="16" t="s">
        <v>184</v>
      </c>
      <c r="BM150" s="204" t="s">
        <v>2012</v>
      </c>
    </row>
    <row r="151" s="12" customFormat="1" ht="22.8" customHeight="1">
      <c r="A151" s="12"/>
      <c r="B151" s="180"/>
      <c r="C151" s="12"/>
      <c r="D151" s="181" t="s">
        <v>73</v>
      </c>
      <c r="E151" s="191" t="s">
        <v>184</v>
      </c>
      <c r="F151" s="191" t="s">
        <v>588</v>
      </c>
      <c r="G151" s="12"/>
      <c r="H151" s="12"/>
      <c r="I151" s="183"/>
      <c r="J151" s="192">
        <f>BK151</f>
        <v>0</v>
      </c>
      <c r="K151" s="12"/>
      <c r="L151" s="180"/>
      <c r="M151" s="185"/>
      <c r="N151" s="186"/>
      <c r="O151" s="186"/>
      <c r="P151" s="187">
        <f>P152</f>
        <v>0</v>
      </c>
      <c r="Q151" s="186"/>
      <c r="R151" s="187">
        <f>R152</f>
        <v>0</v>
      </c>
      <c r="S151" s="186"/>
      <c r="T151" s="188">
        <f>T152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81" t="s">
        <v>82</v>
      </c>
      <c r="AT151" s="189" t="s">
        <v>73</v>
      </c>
      <c r="AU151" s="189" t="s">
        <v>82</v>
      </c>
      <c r="AY151" s="181" t="s">
        <v>177</v>
      </c>
      <c r="BK151" s="190">
        <f>BK152</f>
        <v>0</v>
      </c>
    </row>
    <row r="152" s="2" customFormat="1" ht="24.15" customHeight="1">
      <c r="A152" s="35"/>
      <c r="B152" s="157"/>
      <c r="C152" s="193" t="s">
        <v>120</v>
      </c>
      <c r="D152" s="193" t="s">
        <v>180</v>
      </c>
      <c r="E152" s="194" t="s">
        <v>2013</v>
      </c>
      <c r="F152" s="195" t="s">
        <v>2014</v>
      </c>
      <c r="G152" s="196" t="s">
        <v>192</v>
      </c>
      <c r="H152" s="197">
        <v>0.98999999999999999</v>
      </c>
      <c r="I152" s="198"/>
      <c r="J152" s="197">
        <f>ROUND(I152*H152,3)</f>
        <v>0</v>
      </c>
      <c r="K152" s="199"/>
      <c r="L152" s="36"/>
      <c r="M152" s="200" t="s">
        <v>1</v>
      </c>
      <c r="N152" s="201" t="s">
        <v>40</v>
      </c>
      <c r="O152" s="79"/>
      <c r="P152" s="202">
        <f>O152*H152</f>
        <v>0</v>
      </c>
      <c r="Q152" s="202">
        <v>0</v>
      </c>
      <c r="R152" s="202">
        <f>Q152*H152</f>
        <v>0</v>
      </c>
      <c r="S152" s="202">
        <v>0</v>
      </c>
      <c r="T152" s="203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4" t="s">
        <v>184</v>
      </c>
      <c r="AT152" s="204" t="s">
        <v>180</v>
      </c>
      <c r="AU152" s="204" t="s">
        <v>155</v>
      </c>
      <c r="AY152" s="16" t="s">
        <v>177</v>
      </c>
      <c r="BE152" s="205">
        <f>IF(N152="základná",J152,0)</f>
        <v>0</v>
      </c>
      <c r="BF152" s="205">
        <f>IF(N152="znížená",J152,0)</f>
        <v>0</v>
      </c>
      <c r="BG152" s="205">
        <f>IF(N152="zákl. prenesená",J152,0)</f>
        <v>0</v>
      </c>
      <c r="BH152" s="205">
        <f>IF(N152="zníž. prenesená",J152,0)</f>
        <v>0</v>
      </c>
      <c r="BI152" s="205">
        <f>IF(N152="nulová",J152,0)</f>
        <v>0</v>
      </c>
      <c r="BJ152" s="16" t="s">
        <v>155</v>
      </c>
      <c r="BK152" s="206">
        <f>ROUND(I152*H152,3)</f>
        <v>0</v>
      </c>
      <c r="BL152" s="16" t="s">
        <v>184</v>
      </c>
      <c r="BM152" s="204" t="s">
        <v>2015</v>
      </c>
    </row>
    <row r="153" s="12" customFormat="1" ht="22.8" customHeight="1">
      <c r="A153" s="12"/>
      <c r="B153" s="180"/>
      <c r="C153" s="12"/>
      <c r="D153" s="181" t="s">
        <v>73</v>
      </c>
      <c r="E153" s="191" t="s">
        <v>201</v>
      </c>
      <c r="F153" s="191" t="s">
        <v>640</v>
      </c>
      <c r="G153" s="12"/>
      <c r="H153" s="12"/>
      <c r="I153" s="183"/>
      <c r="J153" s="192">
        <f>BK153</f>
        <v>0</v>
      </c>
      <c r="K153" s="12"/>
      <c r="L153" s="180"/>
      <c r="M153" s="185"/>
      <c r="N153" s="186"/>
      <c r="O153" s="186"/>
      <c r="P153" s="187">
        <f>P154</f>
        <v>0</v>
      </c>
      <c r="Q153" s="186"/>
      <c r="R153" s="187">
        <f>R154</f>
        <v>0</v>
      </c>
      <c r="S153" s="186"/>
      <c r="T153" s="188">
        <f>T154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81" t="s">
        <v>82</v>
      </c>
      <c r="AT153" s="189" t="s">
        <v>73</v>
      </c>
      <c r="AU153" s="189" t="s">
        <v>82</v>
      </c>
      <c r="AY153" s="181" t="s">
        <v>177</v>
      </c>
      <c r="BK153" s="190">
        <f>BK154</f>
        <v>0</v>
      </c>
    </row>
    <row r="154" s="2" customFormat="1" ht="16.5" customHeight="1">
      <c r="A154" s="35"/>
      <c r="B154" s="157"/>
      <c r="C154" s="193" t="s">
        <v>123</v>
      </c>
      <c r="D154" s="193" t="s">
        <v>180</v>
      </c>
      <c r="E154" s="194" t="s">
        <v>2016</v>
      </c>
      <c r="F154" s="195" t="s">
        <v>2017</v>
      </c>
      <c r="G154" s="196" t="s">
        <v>183</v>
      </c>
      <c r="H154" s="197">
        <v>0</v>
      </c>
      <c r="I154" s="198"/>
      <c r="J154" s="197">
        <f>ROUND(I154*H154,3)</f>
        <v>0</v>
      </c>
      <c r="K154" s="199"/>
      <c r="L154" s="36"/>
      <c r="M154" s="200" t="s">
        <v>1</v>
      </c>
      <c r="N154" s="201" t="s">
        <v>40</v>
      </c>
      <c r="O154" s="79"/>
      <c r="P154" s="202">
        <f>O154*H154</f>
        <v>0</v>
      </c>
      <c r="Q154" s="202">
        <v>0</v>
      </c>
      <c r="R154" s="202">
        <f>Q154*H154</f>
        <v>0</v>
      </c>
      <c r="S154" s="202">
        <v>0</v>
      </c>
      <c r="T154" s="203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4" t="s">
        <v>184</v>
      </c>
      <c r="AT154" s="204" t="s">
        <v>180</v>
      </c>
      <c r="AU154" s="204" t="s">
        <v>155</v>
      </c>
      <c r="AY154" s="16" t="s">
        <v>177</v>
      </c>
      <c r="BE154" s="205">
        <f>IF(N154="základná",J154,0)</f>
        <v>0</v>
      </c>
      <c r="BF154" s="205">
        <f>IF(N154="znížená",J154,0)</f>
        <v>0</v>
      </c>
      <c r="BG154" s="205">
        <f>IF(N154="zákl. prenesená",J154,0)</f>
        <v>0</v>
      </c>
      <c r="BH154" s="205">
        <f>IF(N154="zníž. prenesená",J154,0)</f>
        <v>0</v>
      </c>
      <c r="BI154" s="205">
        <f>IF(N154="nulová",J154,0)</f>
        <v>0</v>
      </c>
      <c r="BJ154" s="16" t="s">
        <v>155</v>
      </c>
      <c r="BK154" s="206">
        <f>ROUND(I154*H154,3)</f>
        <v>0</v>
      </c>
      <c r="BL154" s="16" t="s">
        <v>184</v>
      </c>
      <c r="BM154" s="204" t="s">
        <v>2018</v>
      </c>
    </row>
    <row r="155" s="12" customFormat="1" ht="22.8" customHeight="1">
      <c r="A155" s="12"/>
      <c r="B155" s="180"/>
      <c r="C155" s="12"/>
      <c r="D155" s="181" t="s">
        <v>73</v>
      </c>
      <c r="E155" s="191" t="s">
        <v>209</v>
      </c>
      <c r="F155" s="191" t="s">
        <v>2019</v>
      </c>
      <c r="G155" s="12"/>
      <c r="H155" s="12"/>
      <c r="I155" s="183"/>
      <c r="J155" s="192">
        <f>BK155</f>
        <v>0</v>
      </c>
      <c r="K155" s="12"/>
      <c r="L155" s="180"/>
      <c r="M155" s="185"/>
      <c r="N155" s="186"/>
      <c r="O155" s="186"/>
      <c r="P155" s="187">
        <f>SUM(P156:P165)</f>
        <v>0</v>
      </c>
      <c r="Q155" s="186"/>
      <c r="R155" s="187">
        <f>SUM(R156:R165)</f>
        <v>0.57282999999999995</v>
      </c>
      <c r="S155" s="186"/>
      <c r="T155" s="188">
        <f>SUM(T156:T165)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81" t="s">
        <v>82</v>
      </c>
      <c r="AT155" s="189" t="s">
        <v>73</v>
      </c>
      <c r="AU155" s="189" t="s">
        <v>82</v>
      </c>
      <c r="AY155" s="181" t="s">
        <v>177</v>
      </c>
      <c r="BK155" s="190">
        <f>SUM(BK156:BK165)</f>
        <v>0</v>
      </c>
    </row>
    <row r="156" s="2" customFormat="1" ht="24.15" customHeight="1">
      <c r="A156" s="35"/>
      <c r="B156" s="157"/>
      <c r="C156" s="193" t="s">
        <v>231</v>
      </c>
      <c r="D156" s="193" t="s">
        <v>180</v>
      </c>
      <c r="E156" s="194" t="s">
        <v>2020</v>
      </c>
      <c r="F156" s="195" t="s">
        <v>2021</v>
      </c>
      <c r="G156" s="196" t="s">
        <v>253</v>
      </c>
      <c r="H156" s="197">
        <v>2.2000000000000002</v>
      </c>
      <c r="I156" s="198"/>
      <c r="J156" s="197">
        <f>ROUND(I156*H156,3)</f>
        <v>0</v>
      </c>
      <c r="K156" s="199"/>
      <c r="L156" s="36"/>
      <c r="M156" s="200" t="s">
        <v>1</v>
      </c>
      <c r="N156" s="201" t="s">
        <v>40</v>
      </c>
      <c r="O156" s="79"/>
      <c r="P156" s="202">
        <f>O156*H156</f>
        <v>0</v>
      </c>
      <c r="Q156" s="202">
        <v>9.0909090909090893E-06</v>
      </c>
      <c r="R156" s="202">
        <f>Q156*H156</f>
        <v>1.9999999999999998E-05</v>
      </c>
      <c r="S156" s="202">
        <v>0</v>
      </c>
      <c r="T156" s="203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4" t="s">
        <v>184</v>
      </c>
      <c r="AT156" s="204" t="s">
        <v>180</v>
      </c>
      <c r="AU156" s="204" t="s">
        <v>155</v>
      </c>
      <c r="AY156" s="16" t="s">
        <v>177</v>
      </c>
      <c r="BE156" s="205">
        <f>IF(N156="základná",J156,0)</f>
        <v>0</v>
      </c>
      <c r="BF156" s="205">
        <f>IF(N156="znížená",J156,0)</f>
        <v>0</v>
      </c>
      <c r="BG156" s="205">
        <f>IF(N156="zákl. prenesená",J156,0)</f>
        <v>0</v>
      </c>
      <c r="BH156" s="205">
        <f>IF(N156="zníž. prenesená",J156,0)</f>
        <v>0</v>
      </c>
      <c r="BI156" s="205">
        <f>IF(N156="nulová",J156,0)</f>
        <v>0</v>
      </c>
      <c r="BJ156" s="16" t="s">
        <v>155</v>
      </c>
      <c r="BK156" s="206">
        <f>ROUND(I156*H156,3)</f>
        <v>0</v>
      </c>
      <c r="BL156" s="16" t="s">
        <v>184</v>
      </c>
      <c r="BM156" s="204" t="s">
        <v>2022</v>
      </c>
    </row>
    <row r="157" s="2" customFormat="1" ht="24.15" customHeight="1">
      <c r="A157" s="35"/>
      <c r="B157" s="157"/>
      <c r="C157" s="212" t="s">
        <v>235</v>
      </c>
      <c r="D157" s="212" t="s">
        <v>439</v>
      </c>
      <c r="E157" s="213" t="s">
        <v>2023</v>
      </c>
      <c r="F157" s="214" t="s">
        <v>2024</v>
      </c>
      <c r="G157" s="215" t="s">
        <v>258</v>
      </c>
      <c r="H157" s="216">
        <v>0.36699999999999999</v>
      </c>
      <c r="I157" s="217"/>
      <c r="J157" s="216">
        <f>ROUND(I157*H157,3)</f>
        <v>0</v>
      </c>
      <c r="K157" s="218"/>
      <c r="L157" s="219"/>
      <c r="M157" s="220" t="s">
        <v>1</v>
      </c>
      <c r="N157" s="221" t="s">
        <v>40</v>
      </c>
      <c r="O157" s="79"/>
      <c r="P157" s="202">
        <f>O157*H157</f>
        <v>0</v>
      </c>
      <c r="Q157" s="202">
        <v>0.021525885558583101</v>
      </c>
      <c r="R157" s="202">
        <f>Q157*H157</f>
        <v>0.0078999999999999973</v>
      </c>
      <c r="S157" s="202">
        <v>0</v>
      </c>
      <c r="T157" s="203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4" t="s">
        <v>209</v>
      </c>
      <c r="AT157" s="204" t="s">
        <v>439</v>
      </c>
      <c r="AU157" s="204" t="s">
        <v>155</v>
      </c>
      <c r="AY157" s="16" t="s">
        <v>177</v>
      </c>
      <c r="BE157" s="205">
        <f>IF(N157="základná",J157,0)</f>
        <v>0</v>
      </c>
      <c r="BF157" s="205">
        <f>IF(N157="znížená",J157,0)</f>
        <v>0</v>
      </c>
      <c r="BG157" s="205">
        <f>IF(N157="zákl. prenesená",J157,0)</f>
        <v>0</v>
      </c>
      <c r="BH157" s="205">
        <f>IF(N157="zníž. prenesená",J157,0)</f>
        <v>0</v>
      </c>
      <c r="BI157" s="205">
        <f>IF(N157="nulová",J157,0)</f>
        <v>0</v>
      </c>
      <c r="BJ157" s="16" t="s">
        <v>155</v>
      </c>
      <c r="BK157" s="206">
        <f>ROUND(I157*H157,3)</f>
        <v>0</v>
      </c>
      <c r="BL157" s="16" t="s">
        <v>184</v>
      </c>
      <c r="BM157" s="204" t="s">
        <v>2025</v>
      </c>
    </row>
    <row r="158" s="2" customFormat="1" ht="16.5" customHeight="1">
      <c r="A158" s="35"/>
      <c r="B158" s="157"/>
      <c r="C158" s="193" t="s">
        <v>239</v>
      </c>
      <c r="D158" s="193" t="s">
        <v>180</v>
      </c>
      <c r="E158" s="194" t="s">
        <v>2026</v>
      </c>
      <c r="F158" s="195" t="s">
        <v>2027</v>
      </c>
      <c r="G158" s="196" t="s">
        <v>258</v>
      </c>
      <c r="H158" s="197">
        <v>1</v>
      </c>
      <c r="I158" s="198"/>
      <c r="J158" s="197">
        <f>ROUND(I158*H158,3)</f>
        <v>0</v>
      </c>
      <c r="K158" s="199"/>
      <c r="L158" s="36"/>
      <c r="M158" s="200" t="s">
        <v>1</v>
      </c>
      <c r="N158" s="201" t="s">
        <v>40</v>
      </c>
      <c r="O158" s="79"/>
      <c r="P158" s="202">
        <f>O158*H158</f>
        <v>0</v>
      </c>
      <c r="Q158" s="202">
        <v>5.0000000000000002E-05</v>
      </c>
      <c r="R158" s="202">
        <f>Q158*H158</f>
        <v>5.0000000000000002E-05</v>
      </c>
      <c r="S158" s="202">
        <v>0</v>
      </c>
      <c r="T158" s="203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4" t="s">
        <v>184</v>
      </c>
      <c r="AT158" s="204" t="s">
        <v>180</v>
      </c>
      <c r="AU158" s="204" t="s">
        <v>155</v>
      </c>
      <c r="AY158" s="16" t="s">
        <v>177</v>
      </c>
      <c r="BE158" s="205">
        <f>IF(N158="základná",J158,0)</f>
        <v>0</v>
      </c>
      <c r="BF158" s="205">
        <f>IF(N158="znížená",J158,0)</f>
        <v>0</v>
      </c>
      <c r="BG158" s="205">
        <f>IF(N158="zákl. prenesená",J158,0)</f>
        <v>0</v>
      </c>
      <c r="BH158" s="205">
        <f>IF(N158="zníž. prenesená",J158,0)</f>
        <v>0</v>
      </c>
      <c r="BI158" s="205">
        <f>IF(N158="nulová",J158,0)</f>
        <v>0</v>
      </c>
      <c r="BJ158" s="16" t="s">
        <v>155</v>
      </c>
      <c r="BK158" s="206">
        <f>ROUND(I158*H158,3)</f>
        <v>0</v>
      </c>
      <c r="BL158" s="16" t="s">
        <v>184</v>
      </c>
      <c r="BM158" s="204" t="s">
        <v>2028</v>
      </c>
    </row>
    <row r="159" s="2" customFormat="1" ht="24.15" customHeight="1">
      <c r="A159" s="35"/>
      <c r="B159" s="157"/>
      <c r="C159" s="212" t="s">
        <v>243</v>
      </c>
      <c r="D159" s="212" t="s">
        <v>439</v>
      </c>
      <c r="E159" s="213" t="s">
        <v>2029</v>
      </c>
      <c r="F159" s="214" t="s">
        <v>2030</v>
      </c>
      <c r="G159" s="215" t="s">
        <v>258</v>
      </c>
      <c r="H159" s="216">
        <v>1</v>
      </c>
      <c r="I159" s="217"/>
      <c r="J159" s="216">
        <f>ROUND(I159*H159,3)</f>
        <v>0</v>
      </c>
      <c r="K159" s="218"/>
      <c r="L159" s="219"/>
      <c r="M159" s="220" t="s">
        <v>1</v>
      </c>
      <c r="N159" s="221" t="s">
        <v>40</v>
      </c>
      <c r="O159" s="79"/>
      <c r="P159" s="202">
        <f>O159*H159</f>
        <v>0</v>
      </c>
      <c r="Q159" s="202">
        <v>0.00072000000000000005</v>
      </c>
      <c r="R159" s="202">
        <f>Q159*H159</f>
        <v>0.00072000000000000005</v>
      </c>
      <c r="S159" s="202">
        <v>0</v>
      </c>
      <c r="T159" s="203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4" t="s">
        <v>209</v>
      </c>
      <c r="AT159" s="204" t="s">
        <v>439</v>
      </c>
      <c r="AU159" s="204" t="s">
        <v>155</v>
      </c>
      <c r="AY159" s="16" t="s">
        <v>177</v>
      </c>
      <c r="BE159" s="205">
        <f>IF(N159="základná",J159,0)</f>
        <v>0</v>
      </c>
      <c r="BF159" s="205">
        <f>IF(N159="znížená",J159,0)</f>
        <v>0</v>
      </c>
      <c r="BG159" s="205">
        <f>IF(N159="zákl. prenesená",J159,0)</f>
        <v>0</v>
      </c>
      <c r="BH159" s="205">
        <f>IF(N159="zníž. prenesená",J159,0)</f>
        <v>0</v>
      </c>
      <c r="BI159" s="205">
        <f>IF(N159="nulová",J159,0)</f>
        <v>0</v>
      </c>
      <c r="BJ159" s="16" t="s">
        <v>155</v>
      </c>
      <c r="BK159" s="206">
        <f>ROUND(I159*H159,3)</f>
        <v>0</v>
      </c>
      <c r="BL159" s="16" t="s">
        <v>184</v>
      </c>
      <c r="BM159" s="204" t="s">
        <v>2031</v>
      </c>
    </row>
    <row r="160" s="2" customFormat="1" ht="16.5" customHeight="1">
      <c r="A160" s="35"/>
      <c r="B160" s="157"/>
      <c r="C160" s="193" t="s">
        <v>247</v>
      </c>
      <c r="D160" s="193" t="s">
        <v>180</v>
      </c>
      <c r="E160" s="194" t="s">
        <v>2032</v>
      </c>
      <c r="F160" s="195" t="s">
        <v>2033</v>
      </c>
      <c r="G160" s="196" t="s">
        <v>253</v>
      </c>
      <c r="H160" s="197">
        <v>2.2000000000000002</v>
      </c>
      <c r="I160" s="198"/>
      <c r="J160" s="197">
        <f>ROUND(I160*H160,3)</f>
        <v>0</v>
      </c>
      <c r="K160" s="199"/>
      <c r="L160" s="36"/>
      <c r="M160" s="200" t="s">
        <v>1</v>
      </c>
      <c r="N160" s="201" t="s">
        <v>40</v>
      </c>
      <c r="O160" s="79"/>
      <c r="P160" s="202">
        <f>O160*H160</f>
        <v>0</v>
      </c>
      <c r="Q160" s="202">
        <v>0</v>
      </c>
      <c r="R160" s="202">
        <f>Q160*H160</f>
        <v>0</v>
      </c>
      <c r="S160" s="202">
        <v>0</v>
      </c>
      <c r="T160" s="203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4" t="s">
        <v>184</v>
      </c>
      <c r="AT160" s="204" t="s">
        <v>180</v>
      </c>
      <c r="AU160" s="204" t="s">
        <v>155</v>
      </c>
      <c r="AY160" s="16" t="s">
        <v>177</v>
      </c>
      <c r="BE160" s="205">
        <f>IF(N160="základná",J160,0)</f>
        <v>0</v>
      </c>
      <c r="BF160" s="205">
        <f>IF(N160="znížená",J160,0)</f>
        <v>0</v>
      </c>
      <c r="BG160" s="205">
        <f>IF(N160="zákl. prenesená",J160,0)</f>
        <v>0</v>
      </c>
      <c r="BH160" s="205">
        <f>IF(N160="zníž. prenesená",J160,0)</f>
        <v>0</v>
      </c>
      <c r="BI160" s="205">
        <f>IF(N160="nulová",J160,0)</f>
        <v>0</v>
      </c>
      <c r="BJ160" s="16" t="s">
        <v>155</v>
      </c>
      <c r="BK160" s="206">
        <f>ROUND(I160*H160,3)</f>
        <v>0</v>
      </c>
      <c r="BL160" s="16" t="s">
        <v>184</v>
      </c>
      <c r="BM160" s="204" t="s">
        <v>2034</v>
      </c>
    </row>
    <row r="161" s="2" customFormat="1" ht="33" customHeight="1">
      <c r="A161" s="35"/>
      <c r="B161" s="157"/>
      <c r="C161" s="193" t="s">
        <v>7</v>
      </c>
      <c r="D161" s="193" t="s">
        <v>180</v>
      </c>
      <c r="E161" s="194" t="s">
        <v>2035</v>
      </c>
      <c r="F161" s="195" t="s">
        <v>2036</v>
      </c>
      <c r="G161" s="196" t="s">
        <v>192</v>
      </c>
      <c r="H161" s="197">
        <v>0.25</v>
      </c>
      <c r="I161" s="198"/>
      <c r="J161" s="197">
        <f>ROUND(I161*H161,3)</f>
        <v>0</v>
      </c>
      <c r="K161" s="199"/>
      <c r="L161" s="36"/>
      <c r="M161" s="200" t="s">
        <v>1</v>
      </c>
      <c r="N161" s="201" t="s">
        <v>40</v>
      </c>
      <c r="O161" s="79"/>
      <c r="P161" s="202">
        <f>O161*H161</f>
        <v>0</v>
      </c>
      <c r="Q161" s="202">
        <v>2.2354400000000001</v>
      </c>
      <c r="R161" s="202">
        <f>Q161*H161</f>
        <v>0.55886000000000002</v>
      </c>
      <c r="S161" s="202">
        <v>0</v>
      </c>
      <c r="T161" s="203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4" t="s">
        <v>184</v>
      </c>
      <c r="AT161" s="204" t="s">
        <v>180</v>
      </c>
      <c r="AU161" s="204" t="s">
        <v>155</v>
      </c>
      <c r="AY161" s="16" t="s">
        <v>177</v>
      </c>
      <c r="BE161" s="205">
        <f>IF(N161="základná",J161,0)</f>
        <v>0</v>
      </c>
      <c r="BF161" s="205">
        <f>IF(N161="znížená",J161,0)</f>
        <v>0</v>
      </c>
      <c r="BG161" s="205">
        <f>IF(N161="zákl. prenesená",J161,0)</f>
        <v>0</v>
      </c>
      <c r="BH161" s="205">
        <f>IF(N161="zníž. prenesená",J161,0)</f>
        <v>0</v>
      </c>
      <c r="BI161" s="205">
        <f>IF(N161="nulová",J161,0)</f>
        <v>0</v>
      </c>
      <c r="BJ161" s="16" t="s">
        <v>155</v>
      </c>
      <c r="BK161" s="206">
        <f>ROUND(I161*H161,3)</f>
        <v>0</v>
      </c>
      <c r="BL161" s="16" t="s">
        <v>184</v>
      </c>
      <c r="BM161" s="204" t="s">
        <v>2037</v>
      </c>
    </row>
    <row r="162" s="2" customFormat="1" ht="24.15" customHeight="1">
      <c r="A162" s="35"/>
      <c r="B162" s="157"/>
      <c r="C162" s="193" t="s">
        <v>255</v>
      </c>
      <c r="D162" s="193" t="s">
        <v>180</v>
      </c>
      <c r="E162" s="194" t="s">
        <v>2038</v>
      </c>
      <c r="F162" s="195" t="s">
        <v>2039</v>
      </c>
      <c r="G162" s="196" t="s">
        <v>192</v>
      </c>
      <c r="H162" s="197">
        <v>0.25</v>
      </c>
      <c r="I162" s="198"/>
      <c r="J162" s="197">
        <f>ROUND(I162*H162,3)</f>
        <v>0</v>
      </c>
      <c r="K162" s="199"/>
      <c r="L162" s="36"/>
      <c r="M162" s="200" t="s">
        <v>1</v>
      </c>
      <c r="N162" s="201" t="s">
        <v>40</v>
      </c>
      <c r="O162" s="79"/>
      <c r="P162" s="202">
        <f>O162*H162</f>
        <v>0</v>
      </c>
      <c r="Q162" s="202">
        <v>0</v>
      </c>
      <c r="R162" s="202">
        <f>Q162*H162</f>
        <v>0</v>
      </c>
      <c r="S162" s="202">
        <v>0</v>
      </c>
      <c r="T162" s="203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4" t="s">
        <v>184</v>
      </c>
      <c r="AT162" s="204" t="s">
        <v>180</v>
      </c>
      <c r="AU162" s="204" t="s">
        <v>155</v>
      </c>
      <c r="AY162" s="16" t="s">
        <v>177</v>
      </c>
      <c r="BE162" s="205">
        <f>IF(N162="základná",J162,0)</f>
        <v>0</v>
      </c>
      <c r="BF162" s="205">
        <f>IF(N162="znížená",J162,0)</f>
        <v>0</v>
      </c>
      <c r="BG162" s="205">
        <f>IF(N162="zákl. prenesená",J162,0)</f>
        <v>0</v>
      </c>
      <c r="BH162" s="205">
        <f>IF(N162="zníž. prenesená",J162,0)</f>
        <v>0</v>
      </c>
      <c r="BI162" s="205">
        <f>IF(N162="nulová",J162,0)</f>
        <v>0</v>
      </c>
      <c r="BJ162" s="16" t="s">
        <v>155</v>
      </c>
      <c r="BK162" s="206">
        <f>ROUND(I162*H162,3)</f>
        <v>0</v>
      </c>
      <c r="BL162" s="16" t="s">
        <v>184</v>
      </c>
      <c r="BM162" s="204" t="s">
        <v>2040</v>
      </c>
    </row>
    <row r="163" s="2" customFormat="1" ht="24.15" customHeight="1">
      <c r="A163" s="35"/>
      <c r="B163" s="157"/>
      <c r="C163" s="193" t="s">
        <v>260</v>
      </c>
      <c r="D163" s="193" t="s">
        <v>180</v>
      </c>
      <c r="E163" s="194" t="s">
        <v>2041</v>
      </c>
      <c r="F163" s="195" t="s">
        <v>2042</v>
      </c>
      <c r="G163" s="196" t="s">
        <v>183</v>
      </c>
      <c r="H163" s="197">
        <v>1</v>
      </c>
      <c r="I163" s="198"/>
      <c r="J163" s="197">
        <f>ROUND(I163*H163,3)</f>
        <v>0</v>
      </c>
      <c r="K163" s="199"/>
      <c r="L163" s="36"/>
      <c r="M163" s="200" t="s">
        <v>1</v>
      </c>
      <c r="N163" s="201" t="s">
        <v>40</v>
      </c>
      <c r="O163" s="79"/>
      <c r="P163" s="202">
        <f>O163*H163</f>
        <v>0</v>
      </c>
      <c r="Q163" s="202">
        <v>0.0041799999999999997</v>
      </c>
      <c r="R163" s="202">
        <f>Q163*H163</f>
        <v>0.0041799999999999997</v>
      </c>
      <c r="S163" s="202">
        <v>0</v>
      </c>
      <c r="T163" s="203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4" t="s">
        <v>184</v>
      </c>
      <c r="AT163" s="204" t="s">
        <v>180</v>
      </c>
      <c r="AU163" s="204" t="s">
        <v>155</v>
      </c>
      <c r="AY163" s="16" t="s">
        <v>177</v>
      </c>
      <c r="BE163" s="205">
        <f>IF(N163="základná",J163,0)</f>
        <v>0</v>
      </c>
      <c r="BF163" s="205">
        <f>IF(N163="znížená",J163,0)</f>
        <v>0</v>
      </c>
      <c r="BG163" s="205">
        <f>IF(N163="zákl. prenesená",J163,0)</f>
        <v>0</v>
      </c>
      <c r="BH163" s="205">
        <f>IF(N163="zníž. prenesená",J163,0)</f>
        <v>0</v>
      </c>
      <c r="BI163" s="205">
        <f>IF(N163="nulová",J163,0)</f>
        <v>0</v>
      </c>
      <c r="BJ163" s="16" t="s">
        <v>155</v>
      </c>
      <c r="BK163" s="206">
        <f>ROUND(I163*H163,3)</f>
        <v>0</v>
      </c>
      <c r="BL163" s="16" t="s">
        <v>184</v>
      </c>
      <c r="BM163" s="204" t="s">
        <v>2043</v>
      </c>
    </row>
    <row r="164" s="2" customFormat="1" ht="24.15" customHeight="1">
      <c r="A164" s="35"/>
      <c r="B164" s="157"/>
      <c r="C164" s="193" t="s">
        <v>264</v>
      </c>
      <c r="D164" s="193" t="s">
        <v>180</v>
      </c>
      <c r="E164" s="194" t="s">
        <v>2044</v>
      </c>
      <c r="F164" s="195" t="s">
        <v>2045</v>
      </c>
      <c r="G164" s="196" t="s">
        <v>183</v>
      </c>
      <c r="H164" s="197">
        <v>1</v>
      </c>
      <c r="I164" s="198"/>
      <c r="J164" s="197">
        <f>ROUND(I164*H164,3)</f>
        <v>0</v>
      </c>
      <c r="K164" s="199"/>
      <c r="L164" s="36"/>
      <c r="M164" s="200" t="s">
        <v>1</v>
      </c>
      <c r="N164" s="201" t="s">
        <v>40</v>
      </c>
      <c r="O164" s="79"/>
      <c r="P164" s="202">
        <f>O164*H164</f>
        <v>0</v>
      </c>
      <c r="Q164" s="202">
        <v>0</v>
      </c>
      <c r="R164" s="202">
        <f>Q164*H164</f>
        <v>0</v>
      </c>
      <c r="S164" s="202">
        <v>0</v>
      </c>
      <c r="T164" s="203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4" t="s">
        <v>184</v>
      </c>
      <c r="AT164" s="204" t="s">
        <v>180</v>
      </c>
      <c r="AU164" s="204" t="s">
        <v>155</v>
      </c>
      <c r="AY164" s="16" t="s">
        <v>177</v>
      </c>
      <c r="BE164" s="205">
        <f>IF(N164="základná",J164,0)</f>
        <v>0</v>
      </c>
      <c r="BF164" s="205">
        <f>IF(N164="znížená",J164,0)</f>
        <v>0</v>
      </c>
      <c r="BG164" s="205">
        <f>IF(N164="zákl. prenesená",J164,0)</f>
        <v>0</v>
      </c>
      <c r="BH164" s="205">
        <f>IF(N164="zníž. prenesená",J164,0)</f>
        <v>0</v>
      </c>
      <c r="BI164" s="205">
        <f>IF(N164="nulová",J164,0)</f>
        <v>0</v>
      </c>
      <c r="BJ164" s="16" t="s">
        <v>155</v>
      </c>
      <c r="BK164" s="206">
        <f>ROUND(I164*H164,3)</f>
        <v>0</v>
      </c>
      <c r="BL164" s="16" t="s">
        <v>184</v>
      </c>
      <c r="BM164" s="204" t="s">
        <v>2046</v>
      </c>
    </row>
    <row r="165" s="2" customFormat="1" ht="24.15" customHeight="1">
      <c r="A165" s="35"/>
      <c r="B165" s="157"/>
      <c r="C165" s="193" t="s">
        <v>268</v>
      </c>
      <c r="D165" s="193" t="s">
        <v>180</v>
      </c>
      <c r="E165" s="194" t="s">
        <v>2047</v>
      </c>
      <c r="F165" s="195" t="s">
        <v>2048</v>
      </c>
      <c r="G165" s="196" t="s">
        <v>253</v>
      </c>
      <c r="H165" s="197">
        <v>11</v>
      </c>
      <c r="I165" s="198"/>
      <c r="J165" s="197">
        <f>ROUND(I165*H165,3)</f>
        <v>0</v>
      </c>
      <c r="K165" s="199"/>
      <c r="L165" s="36"/>
      <c r="M165" s="200" t="s">
        <v>1</v>
      </c>
      <c r="N165" s="201" t="s">
        <v>40</v>
      </c>
      <c r="O165" s="79"/>
      <c r="P165" s="202">
        <f>O165*H165</f>
        <v>0</v>
      </c>
      <c r="Q165" s="202">
        <v>0.00010000000000000001</v>
      </c>
      <c r="R165" s="202">
        <f>Q165*H165</f>
        <v>0.0011000000000000001</v>
      </c>
      <c r="S165" s="202">
        <v>0</v>
      </c>
      <c r="T165" s="203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4" t="s">
        <v>184</v>
      </c>
      <c r="AT165" s="204" t="s">
        <v>180</v>
      </c>
      <c r="AU165" s="204" t="s">
        <v>155</v>
      </c>
      <c r="AY165" s="16" t="s">
        <v>177</v>
      </c>
      <c r="BE165" s="205">
        <f>IF(N165="základná",J165,0)</f>
        <v>0</v>
      </c>
      <c r="BF165" s="205">
        <f>IF(N165="znížená",J165,0)</f>
        <v>0</v>
      </c>
      <c r="BG165" s="205">
        <f>IF(N165="zákl. prenesená",J165,0)</f>
        <v>0</v>
      </c>
      <c r="BH165" s="205">
        <f>IF(N165="zníž. prenesená",J165,0)</f>
        <v>0</v>
      </c>
      <c r="BI165" s="205">
        <f>IF(N165="nulová",J165,0)</f>
        <v>0</v>
      </c>
      <c r="BJ165" s="16" t="s">
        <v>155</v>
      </c>
      <c r="BK165" s="206">
        <f>ROUND(I165*H165,3)</f>
        <v>0</v>
      </c>
      <c r="BL165" s="16" t="s">
        <v>184</v>
      </c>
      <c r="BM165" s="204" t="s">
        <v>2049</v>
      </c>
    </row>
    <row r="166" s="12" customFormat="1" ht="22.8" customHeight="1">
      <c r="A166" s="12"/>
      <c r="B166" s="180"/>
      <c r="C166" s="12"/>
      <c r="D166" s="181" t="s">
        <v>73</v>
      </c>
      <c r="E166" s="191" t="s">
        <v>178</v>
      </c>
      <c r="F166" s="191" t="s">
        <v>726</v>
      </c>
      <c r="G166" s="12"/>
      <c r="H166" s="12"/>
      <c r="I166" s="183"/>
      <c r="J166" s="192">
        <f>BK166</f>
        <v>0</v>
      </c>
      <c r="K166" s="12"/>
      <c r="L166" s="180"/>
      <c r="M166" s="185"/>
      <c r="N166" s="186"/>
      <c r="O166" s="186"/>
      <c r="P166" s="187">
        <f>SUM(P167:P169)</f>
        <v>0</v>
      </c>
      <c r="Q166" s="186"/>
      <c r="R166" s="187">
        <f>SUM(R167:R169)</f>
        <v>0</v>
      </c>
      <c r="S166" s="186"/>
      <c r="T166" s="188">
        <f>SUM(T167:T169)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81" t="s">
        <v>82</v>
      </c>
      <c r="AT166" s="189" t="s">
        <v>73</v>
      </c>
      <c r="AU166" s="189" t="s">
        <v>82</v>
      </c>
      <c r="AY166" s="181" t="s">
        <v>177</v>
      </c>
      <c r="BK166" s="190">
        <f>SUM(BK167:BK169)</f>
        <v>0</v>
      </c>
    </row>
    <row r="167" s="2" customFormat="1" ht="24.15" customHeight="1">
      <c r="A167" s="35"/>
      <c r="B167" s="157"/>
      <c r="C167" s="193" t="s">
        <v>272</v>
      </c>
      <c r="D167" s="193" t="s">
        <v>180</v>
      </c>
      <c r="E167" s="194" t="s">
        <v>2050</v>
      </c>
      <c r="F167" s="195" t="s">
        <v>2051</v>
      </c>
      <c r="G167" s="196" t="s">
        <v>253</v>
      </c>
      <c r="H167" s="197">
        <v>0</v>
      </c>
      <c r="I167" s="198"/>
      <c r="J167" s="197">
        <f>ROUND(I167*H167,3)</f>
        <v>0</v>
      </c>
      <c r="K167" s="199"/>
      <c r="L167" s="36"/>
      <c r="M167" s="200" t="s">
        <v>1</v>
      </c>
      <c r="N167" s="201" t="s">
        <v>40</v>
      </c>
      <c r="O167" s="79"/>
      <c r="P167" s="202">
        <f>O167*H167</f>
        <v>0</v>
      </c>
      <c r="Q167" s="202">
        <v>0</v>
      </c>
      <c r="R167" s="202">
        <f>Q167*H167</f>
        <v>0</v>
      </c>
      <c r="S167" s="202">
        <v>0</v>
      </c>
      <c r="T167" s="203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4" t="s">
        <v>184</v>
      </c>
      <c r="AT167" s="204" t="s">
        <v>180</v>
      </c>
      <c r="AU167" s="204" t="s">
        <v>155</v>
      </c>
      <c r="AY167" s="16" t="s">
        <v>177</v>
      </c>
      <c r="BE167" s="205">
        <f>IF(N167="základná",J167,0)</f>
        <v>0</v>
      </c>
      <c r="BF167" s="205">
        <f>IF(N167="znížená",J167,0)</f>
        <v>0</v>
      </c>
      <c r="BG167" s="205">
        <f>IF(N167="zákl. prenesená",J167,0)</f>
        <v>0</v>
      </c>
      <c r="BH167" s="205">
        <f>IF(N167="zníž. prenesená",J167,0)</f>
        <v>0</v>
      </c>
      <c r="BI167" s="205">
        <f>IF(N167="nulová",J167,0)</f>
        <v>0</v>
      </c>
      <c r="BJ167" s="16" t="s">
        <v>155</v>
      </c>
      <c r="BK167" s="206">
        <f>ROUND(I167*H167,3)</f>
        <v>0</v>
      </c>
      <c r="BL167" s="16" t="s">
        <v>184</v>
      </c>
      <c r="BM167" s="204" t="s">
        <v>2052</v>
      </c>
    </row>
    <row r="168" s="2" customFormat="1" ht="37.8" customHeight="1">
      <c r="A168" s="35"/>
      <c r="B168" s="157"/>
      <c r="C168" s="193" t="s">
        <v>276</v>
      </c>
      <c r="D168" s="193" t="s">
        <v>180</v>
      </c>
      <c r="E168" s="194" t="s">
        <v>2053</v>
      </c>
      <c r="F168" s="195" t="s">
        <v>2054</v>
      </c>
      <c r="G168" s="196" t="s">
        <v>192</v>
      </c>
      <c r="H168" s="197">
        <v>6</v>
      </c>
      <c r="I168" s="198"/>
      <c r="J168" s="197">
        <f>ROUND(I168*H168,3)</f>
        <v>0</v>
      </c>
      <c r="K168" s="199"/>
      <c r="L168" s="36"/>
      <c r="M168" s="200" t="s">
        <v>1</v>
      </c>
      <c r="N168" s="201" t="s">
        <v>40</v>
      </c>
      <c r="O168" s="79"/>
      <c r="P168" s="202">
        <f>O168*H168</f>
        <v>0</v>
      </c>
      <c r="Q168" s="202">
        <v>0</v>
      </c>
      <c r="R168" s="202">
        <f>Q168*H168</f>
        <v>0</v>
      </c>
      <c r="S168" s="202">
        <v>0</v>
      </c>
      <c r="T168" s="203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4" t="s">
        <v>184</v>
      </c>
      <c r="AT168" s="204" t="s">
        <v>180</v>
      </c>
      <c r="AU168" s="204" t="s">
        <v>155</v>
      </c>
      <c r="AY168" s="16" t="s">
        <v>177</v>
      </c>
      <c r="BE168" s="205">
        <f>IF(N168="základná",J168,0)</f>
        <v>0</v>
      </c>
      <c r="BF168" s="205">
        <f>IF(N168="znížená",J168,0)</f>
        <v>0</v>
      </c>
      <c r="BG168" s="205">
        <f>IF(N168="zákl. prenesená",J168,0)</f>
        <v>0</v>
      </c>
      <c r="BH168" s="205">
        <f>IF(N168="zníž. prenesená",J168,0)</f>
        <v>0</v>
      </c>
      <c r="BI168" s="205">
        <f>IF(N168="nulová",J168,0)</f>
        <v>0</v>
      </c>
      <c r="BJ168" s="16" t="s">
        <v>155</v>
      </c>
      <c r="BK168" s="206">
        <f>ROUND(I168*H168,3)</f>
        <v>0</v>
      </c>
      <c r="BL168" s="16" t="s">
        <v>184</v>
      </c>
      <c r="BM168" s="204" t="s">
        <v>2055</v>
      </c>
    </row>
    <row r="169" s="2" customFormat="1" ht="33" customHeight="1">
      <c r="A169" s="35"/>
      <c r="B169" s="157"/>
      <c r="C169" s="193" t="s">
        <v>280</v>
      </c>
      <c r="D169" s="193" t="s">
        <v>180</v>
      </c>
      <c r="E169" s="194" t="s">
        <v>2056</v>
      </c>
      <c r="F169" s="195" t="s">
        <v>2057</v>
      </c>
      <c r="G169" s="196" t="s">
        <v>258</v>
      </c>
      <c r="H169" s="197">
        <v>1</v>
      </c>
      <c r="I169" s="198"/>
      <c r="J169" s="197">
        <f>ROUND(I169*H169,3)</f>
        <v>0</v>
      </c>
      <c r="K169" s="199"/>
      <c r="L169" s="36"/>
      <c r="M169" s="200" t="s">
        <v>1</v>
      </c>
      <c r="N169" s="201" t="s">
        <v>40</v>
      </c>
      <c r="O169" s="79"/>
      <c r="P169" s="202">
        <f>O169*H169</f>
        <v>0</v>
      </c>
      <c r="Q169" s="202">
        <v>0</v>
      </c>
      <c r="R169" s="202">
        <f>Q169*H169</f>
        <v>0</v>
      </c>
      <c r="S169" s="202">
        <v>0</v>
      </c>
      <c r="T169" s="203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4" t="s">
        <v>184</v>
      </c>
      <c r="AT169" s="204" t="s">
        <v>180</v>
      </c>
      <c r="AU169" s="204" t="s">
        <v>155</v>
      </c>
      <c r="AY169" s="16" t="s">
        <v>177</v>
      </c>
      <c r="BE169" s="205">
        <f>IF(N169="základná",J169,0)</f>
        <v>0</v>
      </c>
      <c r="BF169" s="205">
        <f>IF(N169="znížená",J169,0)</f>
        <v>0</v>
      </c>
      <c r="BG169" s="205">
        <f>IF(N169="zákl. prenesená",J169,0)</f>
        <v>0</v>
      </c>
      <c r="BH169" s="205">
        <f>IF(N169="zníž. prenesená",J169,0)</f>
        <v>0</v>
      </c>
      <c r="BI169" s="205">
        <f>IF(N169="nulová",J169,0)</f>
        <v>0</v>
      </c>
      <c r="BJ169" s="16" t="s">
        <v>155</v>
      </c>
      <c r="BK169" s="206">
        <f>ROUND(I169*H169,3)</f>
        <v>0</v>
      </c>
      <c r="BL169" s="16" t="s">
        <v>184</v>
      </c>
      <c r="BM169" s="204" t="s">
        <v>2058</v>
      </c>
    </row>
    <row r="170" s="12" customFormat="1" ht="22.8" customHeight="1">
      <c r="A170" s="12"/>
      <c r="B170" s="180"/>
      <c r="C170" s="12"/>
      <c r="D170" s="181" t="s">
        <v>73</v>
      </c>
      <c r="E170" s="191" t="s">
        <v>762</v>
      </c>
      <c r="F170" s="191" t="s">
        <v>2059</v>
      </c>
      <c r="G170" s="12"/>
      <c r="H170" s="12"/>
      <c r="I170" s="183"/>
      <c r="J170" s="192">
        <f>BK170</f>
        <v>0</v>
      </c>
      <c r="K170" s="12"/>
      <c r="L170" s="180"/>
      <c r="M170" s="185"/>
      <c r="N170" s="186"/>
      <c r="O170" s="186"/>
      <c r="P170" s="187">
        <f>P171</f>
        <v>0</v>
      </c>
      <c r="Q170" s="186"/>
      <c r="R170" s="187">
        <f>R171</f>
        <v>0</v>
      </c>
      <c r="S170" s="186"/>
      <c r="T170" s="188">
        <f>T171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181" t="s">
        <v>82</v>
      </c>
      <c r="AT170" s="189" t="s">
        <v>73</v>
      </c>
      <c r="AU170" s="189" t="s">
        <v>82</v>
      </c>
      <c r="AY170" s="181" t="s">
        <v>177</v>
      </c>
      <c r="BK170" s="190">
        <f>BK171</f>
        <v>0</v>
      </c>
    </row>
    <row r="171" s="2" customFormat="1" ht="33" customHeight="1">
      <c r="A171" s="35"/>
      <c r="B171" s="157"/>
      <c r="C171" s="193" t="s">
        <v>285</v>
      </c>
      <c r="D171" s="193" t="s">
        <v>180</v>
      </c>
      <c r="E171" s="194" t="s">
        <v>2060</v>
      </c>
      <c r="F171" s="195" t="s">
        <v>2061</v>
      </c>
      <c r="G171" s="196" t="s">
        <v>283</v>
      </c>
      <c r="H171" s="197">
        <v>9.4930000000000003</v>
      </c>
      <c r="I171" s="198"/>
      <c r="J171" s="197">
        <f>ROUND(I171*H171,3)</f>
        <v>0</v>
      </c>
      <c r="K171" s="199"/>
      <c r="L171" s="36"/>
      <c r="M171" s="200" t="s">
        <v>1</v>
      </c>
      <c r="N171" s="201" t="s">
        <v>40</v>
      </c>
      <c r="O171" s="79"/>
      <c r="P171" s="202">
        <f>O171*H171</f>
        <v>0</v>
      </c>
      <c r="Q171" s="202">
        <v>0</v>
      </c>
      <c r="R171" s="202">
        <f>Q171*H171</f>
        <v>0</v>
      </c>
      <c r="S171" s="202">
        <v>0</v>
      </c>
      <c r="T171" s="203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4" t="s">
        <v>184</v>
      </c>
      <c r="AT171" s="204" t="s">
        <v>180</v>
      </c>
      <c r="AU171" s="204" t="s">
        <v>155</v>
      </c>
      <c r="AY171" s="16" t="s">
        <v>177</v>
      </c>
      <c r="BE171" s="205">
        <f>IF(N171="základná",J171,0)</f>
        <v>0</v>
      </c>
      <c r="BF171" s="205">
        <f>IF(N171="znížená",J171,0)</f>
        <v>0</v>
      </c>
      <c r="BG171" s="205">
        <f>IF(N171="zákl. prenesená",J171,0)</f>
        <v>0</v>
      </c>
      <c r="BH171" s="205">
        <f>IF(N171="zníž. prenesená",J171,0)</f>
        <v>0</v>
      </c>
      <c r="BI171" s="205">
        <f>IF(N171="nulová",J171,0)</f>
        <v>0</v>
      </c>
      <c r="BJ171" s="16" t="s">
        <v>155</v>
      </c>
      <c r="BK171" s="206">
        <f>ROUND(I171*H171,3)</f>
        <v>0</v>
      </c>
      <c r="BL171" s="16" t="s">
        <v>184</v>
      </c>
      <c r="BM171" s="204" t="s">
        <v>2062</v>
      </c>
    </row>
    <row r="172" s="12" customFormat="1" ht="25.92" customHeight="1">
      <c r="A172" s="12"/>
      <c r="B172" s="180"/>
      <c r="C172" s="12"/>
      <c r="D172" s="181" t="s">
        <v>73</v>
      </c>
      <c r="E172" s="182" t="s">
        <v>305</v>
      </c>
      <c r="F172" s="182" t="s">
        <v>306</v>
      </c>
      <c r="G172" s="12"/>
      <c r="H172" s="12"/>
      <c r="I172" s="183"/>
      <c r="J172" s="184">
        <f>BK172</f>
        <v>0</v>
      </c>
      <c r="K172" s="12"/>
      <c r="L172" s="180"/>
      <c r="M172" s="185"/>
      <c r="N172" s="186"/>
      <c r="O172" s="186"/>
      <c r="P172" s="187">
        <f>P173</f>
        <v>0</v>
      </c>
      <c r="Q172" s="186"/>
      <c r="R172" s="187">
        <f>R173</f>
        <v>0.027819999999999998</v>
      </c>
      <c r="S172" s="186"/>
      <c r="T172" s="188">
        <f>T173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81" t="s">
        <v>155</v>
      </c>
      <c r="AT172" s="189" t="s">
        <v>73</v>
      </c>
      <c r="AU172" s="189" t="s">
        <v>74</v>
      </c>
      <c r="AY172" s="181" t="s">
        <v>177</v>
      </c>
      <c r="BK172" s="190">
        <f>BK173</f>
        <v>0</v>
      </c>
    </row>
    <row r="173" s="12" customFormat="1" ht="22.8" customHeight="1">
      <c r="A173" s="12"/>
      <c r="B173" s="180"/>
      <c r="C173" s="12"/>
      <c r="D173" s="181" t="s">
        <v>73</v>
      </c>
      <c r="E173" s="191" t="s">
        <v>1565</v>
      </c>
      <c r="F173" s="191" t="s">
        <v>2063</v>
      </c>
      <c r="G173" s="12"/>
      <c r="H173" s="12"/>
      <c r="I173" s="183"/>
      <c r="J173" s="192">
        <f>BK173</f>
        <v>0</v>
      </c>
      <c r="K173" s="12"/>
      <c r="L173" s="180"/>
      <c r="M173" s="185"/>
      <c r="N173" s="186"/>
      <c r="O173" s="186"/>
      <c r="P173" s="187">
        <f>SUM(P174:P196)</f>
        <v>0</v>
      </c>
      <c r="Q173" s="186"/>
      <c r="R173" s="187">
        <f>SUM(R174:R196)</f>
        <v>0.027819999999999998</v>
      </c>
      <c r="S173" s="186"/>
      <c r="T173" s="188">
        <f>SUM(T174:T196)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181" t="s">
        <v>155</v>
      </c>
      <c r="AT173" s="189" t="s">
        <v>73</v>
      </c>
      <c r="AU173" s="189" t="s">
        <v>82</v>
      </c>
      <c r="AY173" s="181" t="s">
        <v>177</v>
      </c>
      <c r="BK173" s="190">
        <f>SUM(BK174:BK196)</f>
        <v>0</v>
      </c>
    </row>
    <row r="174" s="2" customFormat="1" ht="21.75" customHeight="1">
      <c r="A174" s="35"/>
      <c r="B174" s="157"/>
      <c r="C174" s="193" t="s">
        <v>289</v>
      </c>
      <c r="D174" s="193" t="s">
        <v>180</v>
      </c>
      <c r="E174" s="194" t="s">
        <v>2064</v>
      </c>
      <c r="F174" s="195" t="s">
        <v>2065</v>
      </c>
      <c r="G174" s="196" t="s">
        <v>253</v>
      </c>
      <c r="H174" s="197">
        <v>4.2999999999999998</v>
      </c>
      <c r="I174" s="198"/>
      <c r="J174" s="197">
        <f>ROUND(I174*H174,3)</f>
        <v>0</v>
      </c>
      <c r="K174" s="199"/>
      <c r="L174" s="36"/>
      <c r="M174" s="200" t="s">
        <v>1</v>
      </c>
      <c r="N174" s="201" t="s">
        <v>40</v>
      </c>
      <c r="O174" s="79"/>
      <c r="P174" s="202">
        <f>O174*H174</f>
        <v>0</v>
      </c>
      <c r="Q174" s="202">
        <v>0.00176046511627907</v>
      </c>
      <c r="R174" s="202">
        <f>Q174*H174</f>
        <v>0.0075700000000000012</v>
      </c>
      <c r="S174" s="202">
        <v>0</v>
      </c>
      <c r="T174" s="203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4" t="s">
        <v>235</v>
      </c>
      <c r="AT174" s="204" t="s">
        <v>180</v>
      </c>
      <c r="AU174" s="204" t="s">
        <v>155</v>
      </c>
      <c r="AY174" s="16" t="s">
        <v>177</v>
      </c>
      <c r="BE174" s="205">
        <f>IF(N174="základná",J174,0)</f>
        <v>0</v>
      </c>
      <c r="BF174" s="205">
        <f>IF(N174="znížená",J174,0)</f>
        <v>0</v>
      </c>
      <c r="BG174" s="205">
        <f>IF(N174="zákl. prenesená",J174,0)</f>
        <v>0</v>
      </c>
      <c r="BH174" s="205">
        <f>IF(N174="zníž. prenesená",J174,0)</f>
        <v>0</v>
      </c>
      <c r="BI174" s="205">
        <f>IF(N174="nulová",J174,0)</f>
        <v>0</v>
      </c>
      <c r="BJ174" s="16" t="s">
        <v>155</v>
      </c>
      <c r="BK174" s="206">
        <f>ROUND(I174*H174,3)</f>
        <v>0</v>
      </c>
      <c r="BL174" s="16" t="s">
        <v>235</v>
      </c>
      <c r="BM174" s="204" t="s">
        <v>2066</v>
      </c>
    </row>
    <row r="175" s="2" customFormat="1" ht="24.15" customHeight="1">
      <c r="A175" s="35"/>
      <c r="B175" s="157"/>
      <c r="C175" s="212" t="s">
        <v>293</v>
      </c>
      <c r="D175" s="212" t="s">
        <v>439</v>
      </c>
      <c r="E175" s="213" t="s">
        <v>2067</v>
      </c>
      <c r="F175" s="214" t="s">
        <v>2068</v>
      </c>
      <c r="G175" s="215" t="s">
        <v>258</v>
      </c>
      <c r="H175" s="216">
        <v>2</v>
      </c>
      <c r="I175" s="217"/>
      <c r="J175" s="216">
        <f>ROUND(I175*H175,3)</f>
        <v>0</v>
      </c>
      <c r="K175" s="218"/>
      <c r="L175" s="219"/>
      <c r="M175" s="220" t="s">
        <v>1</v>
      </c>
      <c r="N175" s="221" t="s">
        <v>40</v>
      </c>
      <c r="O175" s="79"/>
      <c r="P175" s="202">
        <f>O175*H175</f>
        <v>0</v>
      </c>
      <c r="Q175" s="202">
        <v>0.00018000000000000001</v>
      </c>
      <c r="R175" s="202">
        <f>Q175*H175</f>
        <v>0.00036000000000000002</v>
      </c>
      <c r="S175" s="202">
        <v>0</v>
      </c>
      <c r="T175" s="203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4" t="s">
        <v>301</v>
      </c>
      <c r="AT175" s="204" t="s">
        <v>439</v>
      </c>
      <c r="AU175" s="204" t="s">
        <v>155</v>
      </c>
      <c r="AY175" s="16" t="s">
        <v>177</v>
      </c>
      <c r="BE175" s="205">
        <f>IF(N175="základná",J175,0)</f>
        <v>0</v>
      </c>
      <c r="BF175" s="205">
        <f>IF(N175="znížená",J175,0)</f>
        <v>0</v>
      </c>
      <c r="BG175" s="205">
        <f>IF(N175="zákl. prenesená",J175,0)</f>
        <v>0</v>
      </c>
      <c r="BH175" s="205">
        <f>IF(N175="zníž. prenesená",J175,0)</f>
        <v>0</v>
      </c>
      <c r="BI175" s="205">
        <f>IF(N175="nulová",J175,0)</f>
        <v>0</v>
      </c>
      <c r="BJ175" s="16" t="s">
        <v>155</v>
      </c>
      <c r="BK175" s="206">
        <f>ROUND(I175*H175,3)</f>
        <v>0</v>
      </c>
      <c r="BL175" s="16" t="s">
        <v>235</v>
      </c>
      <c r="BM175" s="204" t="s">
        <v>2069</v>
      </c>
    </row>
    <row r="176" s="2" customFormat="1" ht="24.15" customHeight="1">
      <c r="A176" s="35"/>
      <c r="B176" s="157"/>
      <c r="C176" s="212" t="s">
        <v>297</v>
      </c>
      <c r="D176" s="212" t="s">
        <v>439</v>
      </c>
      <c r="E176" s="213" t="s">
        <v>2070</v>
      </c>
      <c r="F176" s="214" t="s">
        <v>2071</v>
      </c>
      <c r="G176" s="215" t="s">
        <v>258</v>
      </c>
      <c r="H176" s="216">
        <v>2</v>
      </c>
      <c r="I176" s="217"/>
      <c r="J176" s="216">
        <f>ROUND(I176*H176,3)</f>
        <v>0</v>
      </c>
      <c r="K176" s="218"/>
      <c r="L176" s="219"/>
      <c r="M176" s="220" t="s">
        <v>1</v>
      </c>
      <c r="N176" s="221" t="s">
        <v>40</v>
      </c>
      <c r="O176" s="79"/>
      <c r="P176" s="202">
        <f>O176*H176</f>
        <v>0</v>
      </c>
      <c r="Q176" s="202">
        <v>1.0000000000000001E-05</v>
      </c>
      <c r="R176" s="202">
        <f>Q176*H176</f>
        <v>2.0000000000000002E-05</v>
      </c>
      <c r="S176" s="202">
        <v>0</v>
      </c>
      <c r="T176" s="203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4" t="s">
        <v>301</v>
      </c>
      <c r="AT176" s="204" t="s">
        <v>439</v>
      </c>
      <c r="AU176" s="204" t="s">
        <v>155</v>
      </c>
      <c r="AY176" s="16" t="s">
        <v>177</v>
      </c>
      <c r="BE176" s="205">
        <f>IF(N176="základná",J176,0)</f>
        <v>0</v>
      </c>
      <c r="BF176" s="205">
        <f>IF(N176="znížená",J176,0)</f>
        <v>0</v>
      </c>
      <c r="BG176" s="205">
        <f>IF(N176="zákl. prenesená",J176,0)</f>
        <v>0</v>
      </c>
      <c r="BH176" s="205">
        <f>IF(N176="zníž. prenesená",J176,0)</f>
        <v>0</v>
      </c>
      <c r="BI176" s="205">
        <f>IF(N176="nulová",J176,0)</f>
        <v>0</v>
      </c>
      <c r="BJ176" s="16" t="s">
        <v>155</v>
      </c>
      <c r="BK176" s="206">
        <f>ROUND(I176*H176,3)</f>
        <v>0</v>
      </c>
      <c r="BL176" s="16" t="s">
        <v>235</v>
      </c>
      <c r="BM176" s="204" t="s">
        <v>2072</v>
      </c>
    </row>
    <row r="177" s="2" customFormat="1" ht="24.15" customHeight="1">
      <c r="A177" s="35"/>
      <c r="B177" s="157"/>
      <c r="C177" s="212" t="s">
        <v>301</v>
      </c>
      <c r="D177" s="212" t="s">
        <v>439</v>
      </c>
      <c r="E177" s="213" t="s">
        <v>2073</v>
      </c>
      <c r="F177" s="214" t="s">
        <v>2074</v>
      </c>
      <c r="G177" s="215" t="s">
        <v>258</v>
      </c>
      <c r="H177" s="216">
        <v>1</v>
      </c>
      <c r="I177" s="217"/>
      <c r="J177" s="216">
        <f>ROUND(I177*H177,3)</f>
        <v>0</v>
      </c>
      <c r="K177" s="218"/>
      <c r="L177" s="219"/>
      <c r="M177" s="220" t="s">
        <v>1</v>
      </c>
      <c r="N177" s="221" t="s">
        <v>40</v>
      </c>
      <c r="O177" s="79"/>
      <c r="P177" s="202">
        <f>O177*H177</f>
        <v>0</v>
      </c>
      <c r="Q177" s="202">
        <v>0.00012</v>
      </c>
      <c r="R177" s="202">
        <f>Q177*H177</f>
        <v>0.00012</v>
      </c>
      <c r="S177" s="202">
        <v>0</v>
      </c>
      <c r="T177" s="203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4" t="s">
        <v>301</v>
      </c>
      <c r="AT177" s="204" t="s">
        <v>439</v>
      </c>
      <c r="AU177" s="204" t="s">
        <v>155</v>
      </c>
      <c r="AY177" s="16" t="s">
        <v>177</v>
      </c>
      <c r="BE177" s="205">
        <f>IF(N177="základná",J177,0)</f>
        <v>0</v>
      </c>
      <c r="BF177" s="205">
        <f>IF(N177="znížená",J177,0)</f>
        <v>0</v>
      </c>
      <c r="BG177" s="205">
        <f>IF(N177="zákl. prenesená",J177,0)</f>
        <v>0</v>
      </c>
      <c r="BH177" s="205">
        <f>IF(N177="zníž. prenesená",J177,0)</f>
        <v>0</v>
      </c>
      <c r="BI177" s="205">
        <f>IF(N177="nulová",J177,0)</f>
        <v>0</v>
      </c>
      <c r="BJ177" s="16" t="s">
        <v>155</v>
      </c>
      <c r="BK177" s="206">
        <f>ROUND(I177*H177,3)</f>
        <v>0</v>
      </c>
      <c r="BL177" s="16" t="s">
        <v>235</v>
      </c>
      <c r="BM177" s="204" t="s">
        <v>2075</v>
      </c>
    </row>
    <row r="178" s="2" customFormat="1" ht="24.15" customHeight="1">
      <c r="A178" s="35"/>
      <c r="B178" s="157"/>
      <c r="C178" s="212" t="s">
        <v>309</v>
      </c>
      <c r="D178" s="212" t="s">
        <v>439</v>
      </c>
      <c r="E178" s="213" t="s">
        <v>2076</v>
      </c>
      <c r="F178" s="214" t="s">
        <v>2077</v>
      </c>
      <c r="G178" s="215" t="s">
        <v>258</v>
      </c>
      <c r="H178" s="216">
        <v>1</v>
      </c>
      <c r="I178" s="217"/>
      <c r="J178" s="216">
        <f>ROUND(I178*H178,3)</f>
        <v>0</v>
      </c>
      <c r="K178" s="218"/>
      <c r="L178" s="219"/>
      <c r="M178" s="220" t="s">
        <v>1</v>
      </c>
      <c r="N178" s="221" t="s">
        <v>40</v>
      </c>
      <c r="O178" s="79"/>
      <c r="P178" s="202">
        <f>O178*H178</f>
        <v>0</v>
      </c>
      <c r="Q178" s="202">
        <v>0.00035</v>
      </c>
      <c r="R178" s="202">
        <f>Q178*H178</f>
        <v>0.00035</v>
      </c>
      <c r="S178" s="202">
        <v>0</v>
      </c>
      <c r="T178" s="203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4" t="s">
        <v>301</v>
      </c>
      <c r="AT178" s="204" t="s">
        <v>439</v>
      </c>
      <c r="AU178" s="204" t="s">
        <v>155</v>
      </c>
      <c r="AY178" s="16" t="s">
        <v>177</v>
      </c>
      <c r="BE178" s="205">
        <f>IF(N178="základná",J178,0)</f>
        <v>0</v>
      </c>
      <c r="BF178" s="205">
        <f>IF(N178="znížená",J178,0)</f>
        <v>0</v>
      </c>
      <c r="BG178" s="205">
        <f>IF(N178="zákl. prenesená",J178,0)</f>
        <v>0</v>
      </c>
      <c r="BH178" s="205">
        <f>IF(N178="zníž. prenesená",J178,0)</f>
        <v>0</v>
      </c>
      <c r="BI178" s="205">
        <f>IF(N178="nulová",J178,0)</f>
        <v>0</v>
      </c>
      <c r="BJ178" s="16" t="s">
        <v>155</v>
      </c>
      <c r="BK178" s="206">
        <f>ROUND(I178*H178,3)</f>
        <v>0</v>
      </c>
      <c r="BL178" s="16" t="s">
        <v>235</v>
      </c>
      <c r="BM178" s="204" t="s">
        <v>2078</v>
      </c>
    </row>
    <row r="179" s="2" customFormat="1" ht="21.75" customHeight="1">
      <c r="A179" s="35"/>
      <c r="B179" s="157"/>
      <c r="C179" s="212" t="s">
        <v>314</v>
      </c>
      <c r="D179" s="212" t="s">
        <v>439</v>
      </c>
      <c r="E179" s="213" t="s">
        <v>2079</v>
      </c>
      <c r="F179" s="214" t="s">
        <v>2080</v>
      </c>
      <c r="G179" s="215" t="s">
        <v>258</v>
      </c>
      <c r="H179" s="216">
        <v>1</v>
      </c>
      <c r="I179" s="217"/>
      <c r="J179" s="216">
        <f>ROUND(I179*H179,3)</f>
        <v>0</v>
      </c>
      <c r="K179" s="218"/>
      <c r="L179" s="219"/>
      <c r="M179" s="220" t="s">
        <v>1</v>
      </c>
      <c r="N179" s="221" t="s">
        <v>40</v>
      </c>
      <c r="O179" s="79"/>
      <c r="P179" s="202">
        <f>O179*H179</f>
        <v>0</v>
      </c>
      <c r="Q179" s="202">
        <v>0.00032000000000000003</v>
      </c>
      <c r="R179" s="202">
        <f>Q179*H179</f>
        <v>0.00032000000000000003</v>
      </c>
      <c r="S179" s="202">
        <v>0</v>
      </c>
      <c r="T179" s="203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4" t="s">
        <v>301</v>
      </c>
      <c r="AT179" s="204" t="s">
        <v>439</v>
      </c>
      <c r="AU179" s="204" t="s">
        <v>155</v>
      </c>
      <c r="AY179" s="16" t="s">
        <v>177</v>
      </c>
      <c r="BE179" s="205">
        <f>IF(N179="základná",J179,0)</f>
        <v>0</v>
      </c>
      <c r="BF179" s="205">
        <f>IF(N179="znížená",J179,0)</f>
        <v>0</v>
      </c>
      <c r="BG179" s="205">
        <f>IF(N179="zákl. prenesená",J179,0)</f>
        <v>0</v>
      </c>
      <c r="BH179" s="205">
        <f>IF(N179="zníž. prenesená",J179,0)</f>
        <v>0</v>
      </c>
      <c r="BI179" s="205">
        <f>IF(N179="nulová",J179,0)</f>
        <v>0</v>
      </c>
      <c r="BJ179" s="16" t="s">
        <v>155</v>
      </c>
      <c r="BK179" s="206">
        <f>ROUND(I179*H179,3)</f>
        <v>0</v>
      </c>
      <c r="BL179" s="16" t="s">
        <v>235</v>
      </c>
      <c r="BM179" s="204" t="s">
        <v>2081</v>
      </c>
    </row>
    <row r="180" s="2" customFormat="1" ht="24.15" customHeight="1">
      <c r="A180" s="35"/>
      <c r="B180" s="157"/>
      <c r="C180" s="212" t="s">
        <v>318</v>
      </c>
      <c r="D180" s="212" t="s">
        <v>439</v>
      </c>
      <c r="E180" s="213" t="s">
        <v>2082</v>
      </c>
      <c r="F180" s="214" t="s">
        <v>2083</v>
      </c>
      <c r="G180" s="215" t="s">
        <v>258</v>
      </c>
      <c r="H180" s="216">
        <v>3</v>
      </c>
      <c r="I180" s="217"/>
      <c r="J180" s="216">
        <f>ROUND(I180*H180,3)</f>
        <v>0</v>
      </c>
      <c r="K180" s="218"/>
      <c r="L180" s="219"/>
      <c r="M180" s="220" t="s">
        <v>1</v>
      </c>
      <c r="N180" s="221" t="s">
        <v>40</v>
      </c>
      <c r="O180" s="79"/>
      <c r="P180" s="202">
        <f>O180*H180</f>
        <v>0</v>
      </c>
      <c r="Q180" s="202">
        <v>0.00032000000000000003</v>
      </c>
      <c r="R180" s="202">
        <f>Q180*H180</f>
        <v>0.00096000000000000013</v>
      </c>
      <c r="S180" s="202">
        <v>0</v>
      </c>
      <c r="T180" s="203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4" t="s">
        <v>301</v>
      </c>
      <c r="AT180" s="204" t="s">
        <v>439</v>
      </c>
      <c r="AU180" s="204" t="s">
        <v>155</v>
      </c>
      <c r="AY180" s="16" t="s">
        <v>177</v>
      </c>
      <c r="BE180" s="205">
        <f>IF(N180="základná",J180,0)</f>
        <v>0</v>
      </c>
      <c r="BF180" s="205">
        <f>IF(N180="znížená",J180,0)</f>
        <v>0</v>
      </c>
      <c r="BG180" s="205">
        <f>IF(N180="zákl. prenesená",J180,0)</f>
        <v>0</v>
      </c>
      <c r="BH180" s="205">
        <f>IF(N180="zníž. prenesená",J180,0)</f>
        <v>0</v>
      </c>
      <c r="BI180" s="205">
        <f>IF(N180="nulová",J180,0)</f>
        <v>0</v>
      </c>
      <c r="BJ180" s="16" t="s">
        <v>155</v>
      </c>
      <c r="BK180" s="206">
        <f>ROUND(I180*H180,3)</f>
        <v>0</v>
      </c>
      <c r="BL180" s="16" t="s">
        <v>235</v>
      </c>
      <c r="BM180" s="204" t="s">
        <v>2084</v>
      </c>
    </row>
    <row r="181" s="2" customFormat="1" ht="24.15" customHeight="1">
      <c r="A181" s="35"/>
      <c r="B181" s="157"/>
      <c r="C181" s="212" t="s">
        <v>322</v>
      </c>
      <c r="D181" s="212" t="s">
        <v>439</v>
      </c>
      <c r="E181" s="213" t="s">
        <v>2085</v>
      </c>
      <c r="F181" s="214" t="s">
        <v>2086</v>
      </c>
      <c r="G181" s="215" t="s">
        <v>258</v>
      </c>
      <c r="H181" s="216">
        <v>2</v>
      </c>
      <c r="I181" s="217"/>
      <c r="J181" s="216">
        <f>ROUND(I181*H181,3)</f>
        <v>0</v>
      </c>
      <c r="K181" s="218"/>
      <c r="L181" s="219"/>
      <c r="M181" s="220" t="s">
        <v>1</v>
      </c>
      <c r="N181" s="221" t="s">
        <v>40</v>
      </c>
      <c r="O181" s="79"/>
      <c r="P181" s="202">
        <f>O181*H181</f>
        <v>0</v>
      </c>
      <c r="Q181" s="202">
        <v>0.00038999999999999999</v>
      </c>
      <c r="R181" s="202">
        <f>Q181*H181</f>
        <v>0.00077999999999999999</v>
      </c>
      <c r="S181" s="202">
        <v>0</v>
      </c>
      <c r="T181" s="203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4" t="s">
        <v>301</v>
      </c>
      <c r="AT181" s="204" t="s">
        <v>439</v>
      </c>
      <c r="AU181" s="204" t="s">
        <v>155</v>
      </c>
      <c r="AY181" s="16" t="s">
        <v>177</v>
      </c>
      <c r="BE181" s="205">
        <f>IF(N181="základná",J181,0)</f>
        <v>0</v>
      </c>
      <c r="BF181" s="205">
        <f>IF(N181="znížená",J181,0)</f>
        <v>0</v>
      </c>
      <c r="BG181" s="205">
        <f>IF(N181="zákl. prenesená",J181,0)</f>
        <v>0</v>
      </c>
      <c r="BH181" s="205">
        <f>IF(N181="zníž. prenesená",J181,0)</f>
        <v>0</v>
      </c>
      <c r="BI181" s="205">
        <f>IF(N181="nulová",J181,0)</f>
        <v>0</v>
      </c>
      <c r="BJ181" s="16" t="s">
        <v>155</v>
      </c>
      <c r="BK181" s="206">
        <f>ROUND(I181*H181,3)</f>
        <v>0</v>
      </c>
      <c r="BL181" s="16" t="s">
        <v>235</v>
      </c>
      <c r="BM181" s="204" t="s">
        <v>2087</v>
      </c>
    </row>
    <row r="182" s="2" customFormat="1" ht="21.75" customHeight="1">
      <c r="A182" s="35"/>
      <c r="B182" s="157"/>
      <c r="C182" s="193" t="s">
        <v>326</v>
      </c>
      <c r="D182" s="193" t="s">
        <v>180</v>
      </c>
      <c r="E182" s="194" t="s">
        <v>2088</v>
      </c>
      <c r="F182" s="195" t="s">
        <v>2089</v>
      </c>
      <c r="G182" s="196" t="s">
        <v>253</v>
      </c>
      <c r="H182" s="197">
        <v>4.5</v>
      </c>
      <c r="I182" s="198"/>
      <c r="J182" s="197">
        <f>ROUND(I182*H182,3)</f>
        <v>0</v>
      </c>
      <c r="K182" s="199"/>
      <c r="L182" s="36"/>
      <c r="M182" s="200" t="s">
        <v>1</v>
      </c>
      <c r="N182" s="201" t="s">
        <v>40</v>
      </c>
      <c r="O182" s="79"/>
      <c r="P182" s="202">
        <f>O182*H182</f>
        <v>0</v>
      </c>
      <c r="Q182" s="202">
        <v>0.00081111111111111097</v>
      </c>
      <c r="R182" s="202">
        <f>Q182*H182</f>
        <v>0.0036499999999999996</v>
      </c>
      <c r="S182" s="202">
        <v>0</v>
      </c>
      <c r="T182" s="203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4" t="s">
        <v>235</v>
      </c>
      <c r="AT182" s="204" t="s">
        <v>180</v>
      </c>
      <c r="AU182" s="204" t="s">
        <v>155</v>
      </c>
      <c r="AY182" s="16" t="s">
        <v>177</v>
      </c>
      <c r="BE182" s="205">
        <f>IF(N182="základná",J182,0)</f>
        <v>0</v>
      </c>
      <c r="BF182" s="205">
        <f>IF(N182="znížená",J182,0)</f>
        <v>0</v>
      </c>
      <c r="BG182" s="205">
        <f>IF(N182="zákl. prenesená",J182,0)</f>
        <v>0</v>
      </c>
      <c r="BH182" s="205">
        <f>IF(N182="zníž. prenesená",J182,0)</f>
        <v>0</v>
      </c>
      <c r="BI182" s="205">
        <f>IF(N182="nulová",J182,0)</f>
        <v>0</v>
      </c>
      <c r="BJ182" s="16" t="s">
        <v>155</v>
      </c>
      <c r="BK182" s="206">
        <f>ROUND(I182*H182,3)</f>
        <v>0</v>
      </c>
      <c r="BL182" s="16" t="s">
        <v>235</v>
      </c>
      <c r="BM182" s="204" t="s">
        <v>2090</v>
      </c>
    </row>
    <row r="183" s="2" customFormat="1" ht="24.15" customHeight="1">
      <c r="A183" s="35"/>
      <c r="B183" s="157"/>
      <c r="C183" s="212" t="s">
        <v>330</v>
      </c>
      <c r="D183" s="212" t="s">
        <v>439</v>
      </c>
      <c r="E183" s="213" t="s">
        <v>2091</v>
      </c>
      <c r="F183" s="214" t="s">
        <v>2092</v>
      </c>
      <c r="G183" s="215" t="s">
        <v>258</v>
      </c>
      <c r="H183" s="216">
        <v>2</v>
      </c>
      <c r="I183" s="217"/>
      <c r="J183" s="216">
        <f>ROUND(I183*H183,3)</f>
        <v>0</v>
      </c>
      <c r="K183" s="218"/>
      <c r="L183" s="219"/>
      <c r="M183" s="220" t="s">
        <v>1</v>
      </c>
      <c r="N183" s="221" t="s">
        <v>40</v>
      </c>
      <c r="O183" s="79"/>
      <c r="P183" s="202">
        <f>O183*H183</f>
        <v>0</v>
      </c>
      <c r="Q183" s="202">
        <v>0.00072000000000000005</v>
      </c>
      <c r="R183" s="202">
        <f>Q183*H183</f>
        <v>0.0014400000000000001</v>
      </c>
      <c r="S183" s="202">
        <v>0</v>
      </c>
      <c r="T183" s="203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4" t="s">
        <v>301</v>
      </c>
      <c r="AT183" s="204" t="s">
        <v>439</v>
      </c>
      <c r="AU183" s="204" t="s">
        <v>155</v>
      </c>
      <c r="AY183" s="16" t="s">
        <v>177</v>
      </c>
      <c r="BE183" s="205">
        <f>IF(N183="základná",J183,0)</f>
        <v>0</v>
      </c>
      <c r="BF183" s="205">
        <f>IF(N183="znížená",J183,0)</f>
        <v>0</v>
      </c>
      <c r="BG183" s="205">
        <f>IF(N183="zákl. prenesená",J183,0)</f>
        <v>0</v>
      </c>
      <c r="BH183" s="205">
        <f>IF(N183="zníž. prenesená",J183,0)</f>
        <v>0</v>
      </c>
      <c r="BI183" s="205">
        <f>IF(N183="nulová",J183,0)</f>
        <v>0</v>
      </c>
      <c r="BJ183" s="16" t="s">
        <v>155</v>
      </c>
      <c r="BK183" s="206">
        <f>ROUND(I183*H183,3)</f>
        <v>0</v>
      </c>
      <c r="BL183" s="16" t="s">
        <v>235</v>
      </c>
      <c r="BM183" s="204" t="s">
        <v>2093</v>
      </c>
    </row>
    <row r="184" s="2" customFormat="1" ht="24.15" customHeight="1">
      <c r="A184" s="35"/>
      <c r="B184" s="157"/>
      <c r="C184" s="212" t="s">
        <v>336</v>
      </c>
      <c r="D184" s="212" t="s">
        <v>439</v>
      </c>
      <c r="E184" s="213" t="s">
        <v>2094</v>
      </c>
      <c r="F184" s="214" t="s">
        <v>2095</v>
      </c>
      <c r="G184" s="215" t="s">
        <v>258</v>
      </c>
      <c r="H184" s="216">
        <v>1</v>
      </c>
      <c r="I184" s="217"/>
      <c r="J184" s="216">
        <f>ROUND(I184*H184,3)</f>
        <v>0</v>
      </c>
      <c r="K184" s="218"/>
      <c r="L184" s="219"/>
      <c r="M184" s="220" t="s">
        <v>1</v>
      </c>
      <c r="N184" s="221" t="s">
        <v>40</v>
      </c>
      <c r="O184" s="79"/>
      <c r="P184" s="202">
        <f>O184*H184</f>
        <v>0</v>
      </c>
      <c r="Q184" s="202">
        <v>0.00046999999999999999</v>
      </c>
      <c r="R184" s="202">
        <f>Q184*H184</f>
        <v>0.00046999999999999999</v>
      </c>
      <c r="S184" s="202">
        <v>0</v>
      </c>
      <c r="T184" s="203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4" t="s">
        <v>301</v>
      </c>
      <c r="AT184" s="204" t="s">
        <v>439</v>
      </c>
      <c r="AU184" s="204" t="s">
        <v>155</v>
      </c>
      <c r="AY184" s="16" t="s">
        <v>177</v>
      </c>
      <c r="BE184" s="205">
        <f>IF(N184="základná",J184,0)</f>
        <v>0</v>
      </c>
      <c r="BF184" s="205">
        <f>IF(N184="znížená",J184,0)</f>
        <v>0</v>
      </c>
      <c r="BG184" s="205">
        <f>IF(N184="zákl. prenesená",J184,0)</f>
        <v>0</v>
      </c>
      <c r="BH184" s="205">
        <f>IF(N184="zníž. prenesená",J184,0)</f>
        <v>0</v>
      </c>
      <c r="BI184" s="205">
        <f>IF(N184="nulová",J184,0)</f>
        <v>0</v>
      </c>
      <c r="BJ184" s="16" t="s">
        <v>155</v>
      </c>
      <c r="BK184" s="206">
        <f>ROUND(I184*H184,3)</f>
        <v>0</v>
      </c>
      <c r="BL184" s="16" t="s">
        <v>235</v>
      </c>
      <c r="BM184" s="204" t="s">
        <v>2096</v>
      </c>
    </row>
    <row r="185" s="2" customFormat="1" ht="24.15" customHeight="1">
      <c r="A185" s="35"/>
      <c r="B185" s="157"/>
      <c r="C185" s="212" t="s">
        <v>342</v>
      </c>
      <c r="D185" s="212" t="s">
        <v>439</v>
      </c>
      <c r="E185" s="213" t="s">
        <v>2097</v>
      </c>
      <c r="F185" s="214" t="s">
        <v>2098</v>
      </c>
      <c r="G185" s="215" t="s">
        <v>258</v>
      </c>
      <c r="H185" s="216">
        <v>3</v>
      </c>
      <c r="I185" s="217"/>
      <c r="J185" s="216">
        <f>ROUND(I185*H185,3)</f>
        <v>0</v>
      </c>
      <c r="K185" s="218"/>
      <c r="L185" s="219"/>
      <c r="M185" s="220" t="s">
        <v>1</v>
      </c>
      <c r="N185" s="221" t="s">
        <v>40</v>
      </c>
      <c r="O185" s="79"/>
      <c r="P185" s="202">
        <f>O185*H185</f>
        <v>0</v>
      </c>
      <c r="Q185" s="202">
        <v>0.0011100000000000001</v>
      </c>
      <c r="R185" s="202">
        <f>Q185*H185</f>
        <v>0.0033300000000000005</v>
      </c>
      <c r="S185" s="202">
        <v>0</v>
      </c>
      <c r="T185" s="203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4" t="s">
        <v>301</v>
      </c>
      <c r="AT185" s="204" t="s">
        <v>439</v>
      </c>
      <c r="AU185" s="204" t="s">
        <v>155</v>
      </c>
      <c r="AY185" s="16" t="s">
        <v>177</v>
      </c>
      <c r="BE185" s="205">
        <f>IF(N185="základná",J185,0)</f>
        <v>0</v>
      </c>
      <c r="BF185" s="205">
        <f>IF(N185="znížená",J185,0)</f>
        <v>0</v>
      </c>
      <c r="BG185" s="205">
        <f>IF(N185="zákl. prenesená",J185,0)</f>
        <v>0</v>
      </c>
      <c r="BH185" s="205">
        <f>IF(N185="zníž. prenesená",J185,0)</f>
        <v>0</v>
      </c>
      <c r="BI185" s="205">
        <f>IF(N185="nulová",J185,0)</f>
        <v>0</v>
      </c>
      <c r="BJ185" s="16" t="s">
        <v>155</v>
      </c>
      <c r="BK185" s="206">
        <f>ROUND(I185*H185,3)</f>
        <v>0</v>
      </c>
      <c r="BL185" s="16" t="s">
        <v>235</v>
      </c>
      <c r="BM185" s="204" t="s">
        <v>2099</v>
      </c>
    </row>
    <row r="186" s="2" customFormat="1" ht="24.15" customHeight="1">
      <c r="A186" s="35"/>
      <c r="B186" s="157"/>
      <c r="C186" s="212" t="s">
        <v>346</v>
      </c>
      <c r="D186" s="212" t="s">
        <v>439</v>
      </c>
      <c r="E186" s="213" t="s">
        <v>2100</v>
      </c>
      <c r="F186" s="214" t="s">
        <v>2101</v>
      </c>
      <c r="G186" s="215" t="s">
        <v>258</v>
      </c>
      <c r="H186" s="216">
        <v>1</v>
      </c>
      <c r="I186" s="217"/>
      <c r="J186" s="216">
        <f>ROUND(I186*H186,3)</f>
        <v>0</v>
      </c>
      <c r="K186" s="218"/>
      <c r="L186" s="219"/>
      <c r="M186" s="220" t="s">
        <v>1</v>
      </c>
      <c r="N186" s="221" t="s">
        <v>40</v>
      </c>
      <c r="O186" s="79"/>
      <c r="P186" s="202">
        <f>O186*H186</f>
        <v>0</v>
      </c>
      <c r="Q186" s="202">
        <v>0.0011100000000000001</v>
      </c>
      <c r="R186" s="202">
        <f>Q186*H186</f>
        <v>0.0011100000000000001</v>
      </c>
      <c r="S186" s="202">
        <v>0</v>
      </c>
      <c r="T186" s="203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4" t="s">
        <v>301</v>
      </c>
      <c r="AT186" s="204" t="s">
        <v>439</v>
      </c>
      <c r="AU186" s="204" t="s">
        <v>155</v>
      </c>
      <c r="AY186" s="16" t="s">
        <v>177</v>
      </c>
      <c r="BE186" s="205">
        <f>IF(N186="základná",J186,0)</f>
        <v>0</v>
      </c>
      <c r="BF186" s="205">
        <f>IF(N186="znížená",J186,0)</f>
        <v>0</v>
      </c>
      <c r="BG186" s="205">
        <f>IF(N186="zákl. prenesená",J186,0)</f>
        <v>0</v>
      </c>
      <c r="BH186" s="205">
        <f>IF(N186="zníž. prenesená",J186,0)</f>
        <v>0</v>
      </c>
      <c r="BI186" s="205">
        <f>IF(N186="nulová",J186,0)</f>
        <v>0</v>
      </c>
      <c r="BJ186" s="16" t="s">
        <v>155</v>
      </c>
      <c r="BK186" s="206">
        <f>ROUND(I186*H186,3)</f>
        <v>0</v>
      </c>
      <c r="BL186" s="16" t="s">
        <v>235</v>
      </c>
      <c r="BM186" s="204" t="s">
        <v>2102</v>
      </c>
    </row>
    <row r="187" s="2" customFormat="1" ht="24.15" customHeight="1">
      <c r="A187" s="35"/>
      <c r="B187" s="157"/>
      <c r="C187" s="193" t="s">
        <v>350</v>
      </c>
      <c r="D187" s="193" t="s">
        <v>180</v>
      </c>
      <c r="E187" s="194" t="s">
        <v>2103</v>
      </c>
      <c r="F187" s="195" t="s">
        <v>2104</v>
      </c>
      <c r="G187" s="196" t="s">
        <v>253</v>
      </c>
      <c r="H187" s="197">
        <v>4</v>
      </c>
      <c r="I187" s="198"/>
      <c r="J187" s="197">
        <f>ROUND(I187*H187,3)</f>
        <v>0</v>
      </c>
      <c r="K187" s="199"/>
      <c r="L187" s="36"/>
      <c r="M187" s="200" t="s">
        <v>1</v>
      </c>
      <c r="N187" s="201" t="s">
        <v>40</v>
      </c>
      <c r="O187" s="79"/>
      <c r="P187" s="202">
        <f>O187*H187</f>
        <v>0</v>
      </c>
      <c r="Q187" s="202">
        <v>0.0015299999999999999</v>
      </c>
      <c r="R187" s="202">
        <f>Q187*H187</f>
        <v>0.0061199999999999996</v>
      </c>
      <c r="S187" s="202">
        <v>0</v>
      </c>
      <c r="T187" s="203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04" t="s">
        <v>235</v>
      </c>
      <c r="AT187" s="204" t="s">
        <v>180</v>
      </c>
      <c r="AU187" s="204" t="s">
        <v>155</v>
      </c>
      <c r="AY187" s="16" t="s">
        <v>177</v>
      </c>
      <c r="BE187" s="205">
        <f>IF(N187="základná",J187,0)</f>
        <v>0</v>
      </c>
      <c r="BF187" s="205">
        <f>IF(N187="znížená",J187,0)</f>
        <v>0</v>
      </c>
      <c r="BG187" s="205">
        <f>IF(N187="zákl. prenesená",J187,0)</f>
        <v>0</v>
      </c>
      <c r="BH187" s="205">
        <f>IF(N187="zníž. prenesená",J187,0)</f>
        <v>0</v>
      </c>
      <c r="BI187" s="205">
        <f>IF(N187="nulová",J187,0)</f>
        <v>0</v>
      </c>
      <c r="BJ187" s="16" t="s">
        <v>155</v>
      </c>
      <c r="BK187" s="206">
        <f>ROUND(I187*H187,3)</f>
        <v>0</v>
      </c>
      <c r="BL187" s="16" t="s">
        <v>235</v>
      </c>
      <c r="BM187" s="204" t="s">
        <v>2105</v>
      </c>
    </row>
    <row r="188" s="2" customFormat="1" ht="24.15" customHeight="1">
      <c r="A188" s="35"/>
      <c r="B188" s="157"/>
      <c r="C188" s="193" t="s">
        <v>356</v>
      </c>
      <c r="D188" s="193" t="s">
        <v>180</v>
      </c>
      <c r="E188" s="194" t="s">
        <v>2106</v>
      </c>
      <c r="F188" s="195" t="s">
        <v>2107</v>
      </c>
      <c r="G188" s="196" t="s">
        <v>258</v>
      </c>
      <c r="H188" s="197">
        <v>5</v>
      </c>
      <c r="I188" s="198"/>
      <c r="J188" s="197">
        <f>ROUND(I188*H188,3)</f>
        <v>0</v>
      </c>
      <c r="K188" s="199"/>
      <c r="L188" s="36"/>
      <c r="M188" s="200" t="s">
        <v>1</v>
      </c>
      <c r="N188" s="201" t="s">
        <v>40</v>
      </c>
      <c r="O188" s="79"/>
      <c r="P188" s="202">
        <f>O188*H188</f>
        <v>0</v>
      </c>
      <c r="Q188" s="202">
        <v>0</v>
      </c>
      <c r="R188" s="202">
        <f>Q188*H188</f>
        <v>0</v>
      </c>
      <c r="S188" s="202">
        <v>0</v>
      </c>
      <c r="T188" s="203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4" t="s">
        <v>235</v>
      </c>
      <c r="AT188" s="204" t="s">
        <v>180</v>
      </c>
      <c r="AU188" s="204" t="s">
        <v>155</v>
      </c>
      <c r="AY188" s="16" t="s">
        <v>177</v>
      </c>
      <c r="BE188" s="205">
        <f>IF(N188="základná",J188,0)</f>
        <v>0</v>
      </c>
      <c r="BF188" s="205">
        <f>IF(N188="znížená",J188,0)</f>
        <v>0</v>
      </c>
      <c r="BG188" s="205">
        <f>IF(N188="zákl. prenesená",J188,0)</f>
        <v>0</v>
      </c>
      <c r="BH188" s="205">
        <f>IF(N188="zníž. prenesená",J188,0)</f>
        <v>0</v>
      </c>
      <c r="BI188" s="205">
        <f>IF(N188="nulová",J188,0)</f>
        <v>0</v>
      </c>
      <c r="BJ188" s="16" t="s">
        <v>155</v>
      </c>
      <c r="BK188" s="206">
        <f>ROUND(I188*H188,3)</f>
        <v>0</v>
      </c>
      <c r="BL188" s="16" t="s">
        <v>235</v>
      </c>
      <c r="BM188" s="204" t="s">
        <v>2108</v>
      </c>
    </row>
    <row r="189" s="2" customFormat="1" ht="21.75" customHeight="1">
      <c r="A189" s="35"/>
      <c r="B189" s="157"/>
      <c r="C189" s="193" t="s">
        <v>362</v>
      </c>
      <c r="D189" s="193" t="s">
        <v>180</v>
      </c>
      <c r="E189" s="194" t="s">
        <v>2109</v>
      </c>
      <c r="F189" s="195" t="s">
        <v>2110</v>
      </c>
      <c r="G189" s="196" t="s">
        <v>258</v>
      </c>
      <c r="H189" s="197">
        <v>1</v>
      </c>
      <c r="I189" s="198"/>
      <c r="J189" s="197">
        <f>ROUND(I189*H189,3)</f>
        <v>0</v>
      </c>
      <c r="K189" s="199"/>
      <c r="L189" s="36"/>
      <c r="M189" s="200" t="s">
        <v>1</v>
      </c>
      <c r="N189" s="201" t="s">
        <v>40</v>
      </c>
      <c r="O189" s="79"/>
      <c r="P189" s="202">
        <f>O189*H189</f>
        <v>0</v>
      </c>
      <c r="Q189" s="202">
        <v>0.00046000000000000001</v>
      </c>
      <c r="R189" s="202">
        <f>Q189*H189</f>
        <v>0.00046000000000000001</v>
      </c>
      <c r="S189" s="202">
        <v>0</v>
      </c>
      <c r="T189" s="203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4" t="s">
        <v>235</v>
      </c>
      <c r="AT189" s="204" t="s">
        <v>180</v>
      </c>
      <c r="AU189" s="204" t="s">
        <v>155</v>
      </c>
      <c r="AY189" s="16" t="s">
        <v>177</v>
      </c>
      <c r="BE189" s="205">
        <f>IF(N189="základná",J189,0)</f>
        <v>0</v>
      </c>
      <c r="BF189" s="205">
        <f>IF(N189="znížená",J189,0)</f>
        <v>0</v>
      </c>
      <c r="BG189" s="205">
        <f>IF(N189="zákl. prenesená",J189,0)</f>
        <v>0</v>
      </c>
      <c r="BH189" s="205">
        <f>IF(N189="zníž. prenesená",J189,0)</f>
        <v>0</v>
      </c>
      <c r="BI189" s="205">
        <f>IF(N189="nulová",J189,0)</f>
        <v>0</v>
      </c>
      <c r="BJ189" s="16" t="s">
        <v>155</v>
      </c>
      <c r="BK189" s="206">
        <f>ROUND(I189*H189,3)</f>
        <v>0</v>
      </c>
      <c r="BL189" s="16" t="s">
        <v>235</v>
      </c>
      <c r="BM189" s="204" t="s">
        <v>2111</v>
      </c>
    </row>
    <row r="190" s="2" customFormat="1" ht="44.25" customHeight="1">
      <c r="A190" s="35"/>
      <c r="B190" s="157"/>
      <c r="C190" s="212" t="s">
        <v>366</v>
      </c>
      <c r="D190" s="212" t="s">
        <v>439</v>
      </c>
      <c r="E190" s="213" t="s">
        <v>2112</v>
      </c>
      <c r="F190" s="214" t="s">
        <v>2113</v>
      </c>
      <c r="G190" s="215" t="s">
        <v>258</v>
      </c>
      <c r="H190" s="216">
        <v>1</v>
      </c>
      <c r="I190" s="217"/>
      <c r="J190" s="216">
        <f>ROUND(I190*H190,3)</f>
        <v>0</v>
      </c>
      <c r="K190" s="218"/>
      <c r="L190" s="219"/>
      <c r="M190" s="220" t="s">
        <v>1</v>
      </c>
      <c r="N190" s="221" t="s">
        <v>40</v>
      </c>
      <c r="O190" s="79"/>
      <c r="P190" s="202">
        <f>O190*H190</f>
        <v>0</v>
      </c>
      <c r="Q190" s="202">
        <v>0.00075000000000000002</v>
      </c>
      <c r="R190" s="202">
        <f>Q190*H190</f>
        <v>0.00075000000000000002</v>
      </c>
      <c r="S190" s="202">
        <v>0</v>
      </c>
      <c r="T190" s="203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04" t="s">
        <v>301</v>
      </c>
      <c r="AT190" s="204" t="s">
        <v>439</v>
      </c>
      <c r="AU190" s="204" t="s">
        <v>155</v>
      </c>
      <c r="AY190" s="16" t="s">
        <v>177</v>
      </c>
      <c r="BE190" s="205">
        <f>IF(N190="základná",J190,0)</f>
        <v>0</v>
      </c>
      <c r="BF190" s="205">
        <f>IF(N190="znížená",J190,0)</f>
        <v>0</v>
      </c>
      <c r="BG190" s="205">
        <f>IF(N190="zákl. prenesená",J190,0)</f>
        <v>0</v>
      </c>
      <c r="BH190" s="205">
        <f>IF(N190="zníž. prenesená",J190,0)</f>
        <v>0</v>
      </c>
      <c r="BI190" s="205">
        <f>IF(N190="nulová",J190,0)</f>
        <v>0</v>
      </c>
      <c r="BJ190" s="16" t="s">
        <v>155</v>
      </c>
      <c r="BK190" s="206">
        <f>ROUND(I190*H190,3)</f>
        <v>0</v>
      </c>
      <c r="BL190" s="16" t="s">
        <v>235</v>
      </c>
      <c r="BM190" s="204" t="s">
        <v>2114</v>
      </c>
    </row>
    <row r="191" s="2" customFormat="1" ht="24.15" customHeight="1">
      <c r="A191" s="35"/>
      <c r="B191" s="157"/>
      <c r="C191" s="193" t="s">
        <v>372</v>
      </c>
      <c r="D191" s="193" t="s">
        <v>180</v>
      </c>
      <c r="E191" s="194" t="s">
        <v>2115</v>
      </c>
      <c r="F191" s="195" t="s">
        <v>2116</v>
      </c>
      <c r="G191" s="196" t="s">
        <v>258</v>
      </c>
      <c r="H191" s="197">
        <v>1</v>
      </c>
      <c r="I191" s="198"/>
      <c r="J191" s="197">
        <f>ROUND(I191*H191,3)</f>
        <v>0</v>
      </c>
      <c r="K191" s="199"/>
      <c r="L191" s="36"/>
      <c r="M191" s="200" t="s">
        <v>1</v>
      </c>
      <c r="N191" s="201" t="s">
        <v>40</v>
      </c>
      <c r="O191" s="79"/>
      <c r="P191" s="202">
        <f>O191*H191</f>
        <v>0</v>
      </c>
      <c r="Q191" s="202">
        <v>1.0000000000000001E-05</v>
      </c>
      <c r="R191" s="202">
        <f>Q191*H191</f>
        <v>1.0000000000000001E-05</v>
      </c>
      <c r="S191" s="202">
        <v>0</v>
      </c>
      <c r="T191" s="203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04" t="s">
        <v>235</v>
      </c>
      <c r="AT191" s="204" t="s">
        <v>180</v>
      </c>
      <c r="AU191" s="204" t="s">
        <v>155</v>
      </c>
      <c r="AY191" s="16" t="s">
        <v>177</v>
      </c>
      <c r="BE191" s="205">
        <f>IF(N191="základná",J191,0)</f>
        <v>0</v>
      </c>
      <c r="BF191" s="205">
        <f>IF(N191="znížená",J191,0)</f>
        <v>0</v>
      </c>
      <c r="BG191" s="205">
        <f>IF(N191="zákl. prenesená",J191,0)</f>
        <v>0</v>
      </c>
      <c r="BH191" s="205">
        <f>IF(N191="zníž. prenesená",J191,0)</f>
        <v>0</v>
      </c>
      <c r="BI191" s="205">
        <f>IF(N191="nulová",J191,0)</f>
        <v>0</v>
      </c>
      <c r="BJ191" s="16" t="s">
        <v>155</v>
      </c>
      <c r="BK191" s="206">
        <f>ROUND(I191*H191,3)</f>
        <v>0</v>
      </c>
      <c r="BL191" s="16" t="s">
        <v>235</v>
      </c>
      <c r="BM191" s="204" t="s">
        <v>2117</v>
      </c>
    </row>
    <row r="192" s="2" customFormat="1" ht="33" customHeight="1">
      <c r="A192" s="35"/>
      <c r="B192" s="157"/>
      <c r="C192" s="212" t="s">
        <v>376</v>
      </c>
      <c r="D192" s="212" t="s">
        <v>439</v>
      </c>
      <c r="E192" s="213" t="s">
        <v>2118</v>
      </c>
      <c r="F192" s="214" t="s">
        <v>2119</v>
      </c>
      <c r="G192" s="215" t="s">
        <v>258</v>
      </c>
      <c r="H192" s="216">
        <v>1</v>
      </c>
      <c r="I192" s="217"/>
      <c r="J192" s="216">
        <f>ROUND(I192*H192,3)</f>
        <v>0</v>
      </c>
      <c r="K192" s="218"/>
      <c r="L192" s="219"/>
      <c r="M192" s="220" t="s">
        <v>1</v>
      </c>
      <c r="N192" s="221" t="s">
        <v>40</v>
      </c>
      <c r="O192" s="79"/>
      <c r="P192" s="202">
        <f>O192*H192</f>
        <v>0</v>
      </c>
      <c r="Q192" s="202">
        <v>0</v>
      </c>
      <c r="R192" s="202">
        <f>Q192*H192</f>
        <v>0</v>
      </c>
      <c r="S192" s="202">
        <v>0</v>
      </c>
      <c r="T192" s="203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4" t="s">
        <v>301</v>
      </c>
      <c r="AT192" s="204" t="s">
        <v>439</v>
      </c>
      <c r="AU192" s="204" t="s">
        <v>155</v>
      </c>
      <c r="AY192" s="16" t="s">
        <v>177</v>
      </c>
      <c r="BE192" s="205">
        <f>IF(N192="základná",J192,0)</f>
        <v>0</v>
      </c>
      <c r="BF192" s="205">
        <f>IF(N192="znížená",J192,0)</f>
        <v>0</v>
      </c>
      <c r="BG192" s="205">
        <f>IF(N192="zákl. prenesená",J192,0)</f>
        <v>0</v>
      </c>
      <c r="BH192" s="205">
        <f>IF(N192="zníž. prenesená",J192,0)</f>
        <v>0</v>
      </c>
      <c r="BI192" s="205">
        <f>IF(N192="nulová",J192,0)</f>
        <v>0</v>
      </c>
      <c r="BJ192" s="16" t="s">
        <v>155</v>
      </c>
      <c r="BK192" s="206">
        <f>ROUND(I192*H192,3)</f>
        <v>0</v>
      </c>
      <c r="BL192" s="16" t="s">
        <v>235</v>
      </c>
      <c r="BM192" s="204" t="s">
        <v>2120</v>
      </c>
    </row>
    <row r="193" s="2" customFormat="1" ht="24.15" customHeight="1">
      <c r="A193" s="35"/>
      <c r="B193" s="157"/>
      <c r="C193" s="193" t="s">
        <v>382</v>
      </c>
      <c r="D193" s="193" t="s">
        <v>180</v>
      </c>
      <c r="E193" s="194" t="s">
        <v>2121</v>
      </c>
      <c r="F193" s="195" t="s">
        <v>2122</v>
      </c>
      <c r="G193" s="196" t="s">
        <v>253</v>
      </c>
      <c r="H193" s="197">
        <v>4.2999999999999998</v>
      </c>
      <c r="I193" s="198"/>
      <c r="J193" s="197">
        <f>ROUND(I193*H193,3)</f>
        <v>0</v>
      </c>
      <c r="K193" s="199"/>
      <c r="L193" s="36"/>
      <c r="M193" s="200" t="s">
        <v>1</v>
      </c>
      <c r="N193" s="201" t="s">
        <v>40</v>
      </c>
      <c r="O193" s="79"/>
      <c r="P193" s="202">
        <f>O193*H193</f>
        <v>0</v>
      </c>
      <c r="Q193" s="202">
        <v>0</v>
      </c>
      <c r="R193" s="202">
        <f>Q193*H193</f>
        <v>0</v>
      </c>
      <c r="S193" s="202">
        <v>0</v>
      </c>
      <c r="T193" s="203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4" t="s">
        <v>235</v>
      </c>
      <c r="AT193" s="204" t="s">
        <v>180</v>
      </c>
      <c r="AU193" s="204" t="s">
        <v>155</v>
      </c>
      <c r="AY193" s="16" t="s">
        <v>177</v>
      </c>
      <c r="BE193" s="205">
        <f>IF(N193="základná",J193,0)</f>
        <v>0</v>
      </c>
      <c r="BF193" s="205">
        <f>IF(N193="znížená",J193,0)</f>
        <v>0</v>
      </c>
      <c r="BG193" s="205">
        <f>IF(N193="zákl. prenesená",J193,0)</f>
        <v>0</v>
      </c>
      <c r="BH193" s="205">
        <f>IF(N193="zníž. prenesená",J193,0)</f>
        <v>0</v>
      </c>
      <c r="BI193" s="205">
        <f>IF(N193="nulová",J193,0)</f>
        <v>0</v>
      </c>
      <c r="BJ193" s="16" t="s">
        <v>155</v>
      </c>
      <c r="BK193" s="206">
        <f>ROUND(I193*H193,3)</f>
        <v>0</v>
      </c>
      <c r="BL193" s="16" t="s">
        <v>235</v>
      </c>
      <c r="BM193" s="204" t="s">
        <v>2123</v>
      </c>
    </row>
    <row r="194" s="2" customFormat="1" ht="24.15" customHeight="1">
      <c r="A194" s="35"/>
      <c r="B194" s="157"/>
      <c r="C194" s="193" t="s">
        <v>386</v>
      </c>
      <c r="D194" s="193" t="s">
        <v>180</v>
      </c>
      <c r="E194" s="194" t="s">
        <v>2124</v>
      </c>
      <c r="F194" s="195" t="s">
        <v>2125</v>
      </c>
      <c r="G194" s="196" t="s">
        <v>253</v>
      </c>
      <c r="H194" s="197">
        <v>4.5</v>
      </c>
      <c r="I194" s="198"/>
      <c r="J194" s="197">
        <f>ROUND(I194*H194,3)</f>
        <v>0</v>
      </c>
      <c r="K194" s="199"/>
      <c r="L194" s="36"/>
      <c r="M194" s="200" t="s">
        <v>1</v>
      </c>
      <c r="N194" s="201" t="s">
        <v>40</v>
      </c>
      <c r="O194" s="79"/>
      <c r="P194" s="202">
        <f>O194*H194</f>
        <v>0</v>
      </c>
      <c r="Q194" s="202">
        <v>0</v>
      </c>
      <c r="R194" s="202">
        <f>Q194*H194</f>
        <v>0</v>
      </c>
      <c r="S194" s="202">
        <v>0</v>
      </c>
      <c r="T194" s="203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04" t="s">
        <v>235</v>
      </c>
      <c r="AT194" s="204" t="s">
        <v>180</v>
      </c>
      <c r="AU194" s="204" t="s">
        <v>155</v>
      </c>
      <c r="AY194" s="16" t="s">
        <v>177</v>
      </c>
      <c r="BE194" s="205">
        <f>IF(N194="základná",J194,0)</f>
        <v>0</v>
      </c>
      <c r="BF194" s="205">
        <f>IF(N194="znížená",J194,0)</f>
        <v>0</v>
      </c>
      <c r="BG194" s="205">
        <f>IF(N194="zákl. prenesená",J194,0)</f>
        <v>0</v>
      </c>
      <c r="BH194" s="205">
        <f>IF(N194="zníž. prenesená",J194,0)</f>
        <v>0</v>
      </c>
      <c r="BI194" s="205">
        <f>IF(N194="nulová",J194,0)</f>
        <v>0</v>
      </c>
      <c r="BJ194" s="16" t="s">
        <v>155</v>
      </c>
      <c r="BK194" s="206">
        <f>ROUND(I194*H194,3)</f>
        <v>0</v>
      </c>
      <c r="BL194" s="16" t="s">
        <v>235</v>
      </c>
      <c r="BM194" s="204" t="s">
        <v>2126</v>
      </c>
    </row>
    <row r="195" s="2" customFormat="1" ht="24.15" customHeight="1">
      <c r="A195" s="35"/>
      <c r="B195" s="157"/>
      <c r="C195" s="193" t="s">
        <v>390</v>
      </c>
      <c r="D195" s="193" t="s">
        <v>180</v>
      </c>
      <c r="E195" s="194" t="s">
        <v>2127</v>
      </c>
      <c r="F195" s="195" t="s">
        <v>2128</v>
      </c>
      <c r="G195" s="196" t="s">
        <v>253</v>
      </c>
      <c r="H195" s="197">
        <v>8.8000000000000007</v>
      </c>
      <c r="I195" s="198"/>
      <c r="J195" s="197">
        <f>ROUND(I195*H195,3)</f>
        <v>0</v>
      </c>
      <c r="K195" s="199"/>
      <c r="L195" s="36"/>
      <c r="M195" s="200" t="s">
        <v>1</v>
      </c>
      <c r="N195" s="201" t="s">
        <v>40</v>
      </c>
      <c r="O195" s="79"/>
      <c r="P195" s="202">
        <f>O195*H195</f>
        <v>0</v>
      </c>
      <c r="Q195" s="202">
        <v>0</v>
      </c>
      <c r="R195" s="202">
        <f>Q195*H195</f>
        <v>0</v>
      </c>
      <c r="S195" s="202">
        <v>0</v>
      </c>
      <c r="T195" s="203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04" t="s">
        <v>235</v>
      </c>
      <c r="AT195" s="204" t="s">
        <v>180</v>
      </c>
      <c r="AU195" s="204" t="s">
        <v>155</v>
      </c>
      <c r="AY195" s="16" t="s">
        <v>177</v>
      </c>
      <c r="BE195" s="205">
        <f>IF(N195="základná",J195,0)</f>
        <v>0</v>
      </c>
      <c r="BF195" s="205">
        <f>IF(N195="znížená",J195,0)</f>
        <v>0</v>
      </c>
      <c r="BG195" s="205">
        <f>IF(N195="zákl. prenesená",J195,0)</f>
        <v>0</v>
      </c>
      <c r="BH195" s="205">
        <f>IF(N195="zníž. prenesená",J195,0)</f>
        <v>0</v>
      </c>
      <c r="BI195" s="205">
        <f>IF(N195="nulová",J195,0)</f>
        <v>0</v>
      </c>
      <c r="BJ195" s="16" t="s">
        <v>155</v>
      </c>
      <c r="BK195" s="206">
        <f>ROUND(I195*H195,3)</f>
        <v>0</v>
      </c>
      <c r="BL195" s="16" t="s">
        <v>235</v>
      </c>
      <c r="BM195" s="204" t="s">
        <v>2129</v>
      </c>
    </row>
    <row r="196" s="2" customFormat="1" ht="24.15" customHeight="1">
      <c r="A196" s="35"/>
      <c r="B196" s="157"/>
      <c r="C196" s="193" t="s">
        <v>394</v>
      </c>
      <c r="D196" s="193" t="s">
        <v>180</v>
      </c>
      <c r="E196" s="194" t="s">
        <v>2130</v>
      </c>
      <c r="F196" s="195" t="s">
        <v>2131</v>
      </c>
      <c r="G196" s="196" t="s">
        <v>283</v>
      </c>
      <c r="H196" s="197">
        <v>0.028000000000000001</v>
      </c>
      <c r="I196" s="198"/>
      <c r="J196" s="197">
        <f>ROUND(I196*H196,3)</f>
        <v>0</v>
      </c>
      <c r="K196" s="199"/>
      <c r="L196" s="36"/>
      <c r="M196" s="200" t="s">
        <v>1</v>
      </c>
      <c r="N196" s="201" t="s">
        <v>40</v>
      </c>
      <c r="O196" s="79"/>
      <c r="P196" s="202">
        <f>O196*H196</f>
        <v>0</v>
      </c>
      <c r="Q196" s="202">
        <v>0</v>
      </c>
      <c r="R196" s="202">
        <f>Q196*H196</f>
        <v>0</v>
      </c>
      <c r="S196" s="202">
        <v>0</v>
      </c>
      <c r="T196" s="203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04" t="s">
        <v>235</v>
      </c>
      <c r="AT196" s="204" t="s">
        <v>180</v>
      </c>
      <c r="AU196" s="204" t="s">
        <v>155</v>
      </c>
      <c r="AY196" s="16" t="s">
        <v>177</v>
      </c>
      <c r="BE196" s="205">
        <f>IF(N196="základná",J196,0)</f>
        <v>0</v>
      </c>
      <c r="BF196" s="205">
        <f>IF(N196="znížená",J196,0)</f>
        <v>0</v>
      </c>
      <c r="BG196" s="205">
        <f>IF(N196="zákl. prenesená",J196,0)</f>
        <v>0</v>
      </c>
      <c r="BH196" s="205">
        <f>IF(N196="zníž. prenesená",J196,0)</f>
        <v>0</v>
      </c>
      <c r="BI196" s="205">
        <f>IF(N196="nulová",J196,0)</f>
        <v>0</v>
      </c>
      <c r="BJ196" s="16" t="s">
        <v>155</v>
      </c>
      <c r="BK196" s="206">
        <f>ROUND(I196*H196,3)</f>
        <v>0</v>
      </c>
      <c r="BL196" s="16" t="s">
        <v>235</v>
      </c>
      <c r="BM196" s="204" t="s">
        <v>2132</v>
      </c>
    </row>
    <row r="197" s="12" customFormat="1" ht="25.92" customHeight="1">
      <c r="A197" s="12"/>
      <c r="B197" s="180"/>
      <c r="C197" s="12"/>
      <c r="D197" s="181" t="s">
        <v>73</v>
      </c>
      <c r="E197" s="182" t="s">
        <v>154</v>
      </c>
      <c r="F197" s="182" t="s">
        <v>2133</v>
      </c>
      <c r="G197" s="12"/>
      <c r="H197" s="12"/>
      <c r="I197" s="183"/>
      <c r="J197" s="184">
        <f>BK197</f>
        <v>0</v>
      </c>
      <c r="K197" s="12"/>
      <c r="L197" s="180"/>
      <c r="M197" s="185"/>
      <c r="N197" s="186"/>
      <c r="O197" s="186"/>
      <c r="P197" s="187">
        <f>P198</f>
        <v>0</v>
      </c>
      <c r="Q197" s="186"/>
      <c r="R197" s="187">
        <f>R198</f>
        <v>0</v>
      </c>
      <c r="S197" s="186"/>
      <c r="T197" s="188">
        <f>T198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181" t="s">
        <v>197</v>
      </c>
      <c r="AT197" s="189" t="s">
        <v>73</v>
      </c>
      <c r="AU197" s="189" t="s">
        <v>74</v>
      </c>
      <c r="AY197" s="181" t="s">
        <v>177</v>
      </c>
      <c r="BK197" s="190">
        <f>BK198</f>
        <v>0</v>
      </c>
    </row>
    <row r="198" s="2" customFormat="1" ht="44.25" customHeight="1">
      <c r="A198" s="35"/>
      <c r="B198" s="157"/>
      <c r="C198" s="193" t="s">
        <v>400</v>
      </c>
      <c r="D198" s="193" t="s">
        <v>180</v>
      </c>
      <c r="E198" s="194" t="s">
        <v>2134</v>
      </c>
      <c r="F198" s="195" t="s">
        <v>2135</v>
      </c>
      <c r="G198" s="196" t="s">
        <v>1792</v>
      </c>
      <c r="H198" s="197">
        <v>1</v>
      </c>
      <c r="I198" s="198"/>
      <c r="J198" s="197">
        <f>ROUND(I198*H198,3)</f>
        <v>0</v>
      </c>
      <c r="K198" s="199"/>
      <c r="L198" s="36"/>
      <c r="M198" s="207" t="s">
        <v>1</v>
      </c>
      <c r="N198" s="208" t="s">
        <v>40</v>
      </c>
      <c r="O198" s="209"/>
      <c r="P198" s="210">
        <f>O198*H198</f>
        <v>0</v>
      </c>
      <c r="Q198" s="210">
        <v>0</v>
      </c>
      <c r="R198" s="210">
        <f>Q198*H198</f>
        <v>0</v>
      </c>
      <c r="S198" s="210">
        <v>0</v>
      </c>
      <c r="T198" s="211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4" t="s">
        <v>184</v>
      </c>
      <c r="AT198" s="204" t="s">
        <v>180</v>
      </c>
      <c r="AU198" s="204" t="s">
        <v>82</v>
      </c>
      <c r="AY198" s="16" t="s">
        <v>177</v>
      </c>
      <c r="BE198" s="205">
        <f>IF(N198="základná",J198,0)</f>
        <v>0</v>
      </c>
      <c r="BF198" s="205">
        <f>IF(N198="znížená",J198,0)</f>
        <v>0</v>
      </c>
      <c r="BG198" s="205">
        <f>IF(N198="zákl. prenesená",J198,0)</f>
        <v>0</v>
      </c>
      <c r="BH198" s="205">
        <f>IF(N198="zníž. prenesená",J198,0)</f>
        <v>0</v>
      </c>
      <c r="BI198" s="205">
        <f>IF(N198="nulová",J198,0)</f>
        <v>0</v>
      </c>
      <c r="BJ198" s="16" t="s">
        <v>155</v>
      </c>
      <c r="BK198" s="206">
        <f>ROUND(I198*H198,3)</f>
        <v>0</v>
      </c>
      <c r="BL198" s="16" t="s">
        <v>184</v>
      </c>
      <c r="BM198" s="204" t="s">
        <v>2136</v>
      </c>
    </row>
    <row r="199" s="2" customFormat="1" ht="6.96" customHeight="1">
      <c r="A199" s="35"/>
      <c r="B199" s="62"/>
      <c r="C199" s="63"/>
      <c r="D199" s="63"/>
      <c r="E199" s="63"/>
      <c r="F199" s="63"/>
      <c r="G199" s="63"/>
      <c r="H199" s="63"/>
      <c r="I199" s="63"/>
      <c r="J199" s="63"/>
      <c r="K199" s="63"/>
      <c r="L199" s="36"/>
      <c r="M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</row>
  </sheetData>
  <autoFilter ref="C135:K198"/>
  <mergeCells count="14">
    <mergeCell ref="E7:H7"/>
    <mergeCell ref="E9:H9"/>
    <mergeCell ref="E18:H18"/>
    <mergeCell ref="E27:H27"/>
    <mergeCell ref="E85:H85"/>
    <mergeCell ref="E87:H87"/>
    <mergeCell ref="D110:F110"/>
    <mergeCell ref="D111:F111"/>
    <mergeCell ref="D112:F112"/>
    <mergeCell ref="D113:F113"/>
    <mergeCell ref="D114:F114"/>
    <mergeCell ref="E126:H126"/>
    <mergeCell ref="E128:H12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5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95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="1" customFormat="1" ht="24.96" customHeight="1">
      <c r="B4" s="19"/>
      <c r="D4" s="20" t="s">
        <v>126</v>
      </c>
      <c r="L4" s="19"/>
      <c r="M4" s="122" t="s">
        <v>9</v>
      </c>
      <c r="AT4" s="16" t="s">
        <v>3</v>
      </c>
    </row>
    <row r="5" s="1" customFormat="1" ht="6.96" customHeight="1">
      <c r="B5" s="19"/>
      <c r="L5" s="19"/>
    </row>
    <row r="6" s="1" customFormat="1" ht="12" customHeight="1">
      <c r="B6" s="19"/>
      <c r="D6" s="29" t="s">
        <v>14</v>
      </c>
      <c r="L6" s="19"/>
    </row>
    <row r="7" s="1" customFormat="1" ht="16.5" customHeight="1">
      <c r="B7" s="19"/>
      <c r="E7" s="123" t="str">
        <f>'Rekapitulácia stavby'!K6</f>
        <v xml:space="preserve">Športová hala Angels Aréna  Rekonštrukcia a Modernizácia</v>
      </c>
      <c r="F7" s="29"/>
      <c r="G7" s="29"/>
      <c r="H7" s="29"/>
      <c r="L7" s="19"/>
    </row>
    <row r="8" s="2" customFormat="1" ht="12" customHeight="1">
      <c r="A8" s="35"/>
      <c r="B8" s="36"/>
      <c r="C8" s="35"/>
      <c r="D8" s="29" t="s">
        <v>127</v>
      </c>
      <c r="E8" s="35"/>
      <c r="F8" s="35"/>
      <c r="G8" s="35"/>
      <c r="H8" s="35"/>
      <c r="I8" s="35"/>
      <c r="J8" s="35"/>
      <c r="K8" s="35"/>
      <c r="L8" s="5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36"/>
      <c r="C9" s="35"/>
      <c r="D9" s="35"/>
      <c r="E9" s="69" t="s">
        <v>2137</v>
      </c>
      <c r="F9" s="35"/>
      <c r="G9" s="35"/>
      <c r="H9" s="35"/>
      <c r="I9" s="35"/>
      <c r="J9" s="35"/>
      <c r="K9" s="35"/>
      <c r="L9" s="5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5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36"/>
      <c r="C11" s="35"/>
      <c r="D11" s="29" t="s">
        <v>16</v>
      </c>
      <c r="E11" s="35"/>
      <c r="F11" s="24" t="s">
        <v>1</v>
      </c>
      <c r="G11" s="35"/>
      <c r="H11" s="35"/>
      <c r="I11" s="29" t="s">
        <v>17</v>
      </c>
      <c r="J11" s="24" t="s">
        <v>1</v>
      </c>
      <c r="K11" s="35"/>
      <c r="L11" s="5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36"/>
      <c r="C12" s="35"/>
      <c r="D12" s="29" t="s">
        <v>18</v>
      </c>
      <c r="E12" s="35"/>
      <c r="F12" s="24" t="s">
        <v>19</v>
      </c>
      <c r="G12" s="35"/>
      <c r="H12" s="35"/>
      <c r="I12" s="29" t="s">
        <v>20</v>
      </c>
      <c r="J12" s="71" t="str">
        <f>'Rekapitulácia stavby'!AN8</f>
        <v>16. 7. 2021</v>
      </c>
      <c r="K12" s="35"/>
      <c r="L12" s="5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5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36"/>
      <c r="C14" s="35"/>
      <c r="D14" s="29" t="s">
        <v>22</v>
      </c>
      <c r="E14" s="35"/>
      <c r="F14" s="35"/>
      <c r="G14" s="35"/>
      <c r="H14" s="35"/>
      <c r="I14" s="29" t="s">
        <v>23</v>
      </c>
      <c r="J14" s="24" t="s">
        <v>1</v>
      </c>
      <c r="K14" s="35"/>
      <c r="L14" s="5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36"/>
      <c r="C15" s="35"/>
      <c r="D15" s="35"/>
      <c r="E15" s="24" t="s">
        <v>24</v>
      </c>
      <c r="F15" s="35"/>
      <c r="G15" s="35"/>
      <c r="H15" s="35"/>
      <c r="I15" s="29" t="s">
        <v>25</v>
      </c>
      <c r="J15" s="24" t="s">
        <v>1</v>
      </c>
      <c r="K15" s="35"/>
      <c r="L15" s="5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5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36"/>
      <c r="C17" s="35"/>
      <c r="D17" s="29" t="s">
        <v>26</v>
      </c>
      <c r="E17" s="35"/>
      <c r="F17" s="35"/>
      <c r="G17" s="35"/>
      <c r="H17" s="35"/>
      <c r="I17" s="29" t="s">
        <v>23</v>
      </c>
      <c r="J17" s="30" t="str">
        <f>'Rekapitulácia stavby'!AN13</f>
        <v>Vyplň údaj</v>
      </c>
      <c r="K17" s="35"/>
      <c r="L17" s="5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36"/>
      <c r="C18" s="35"/>
      <c r="D18" s="35"/>
      <c r="E18" s="30" t="str">
        <f>'Rekapitulácia stavby'!E14</f>
        <v>Vyplň údaj</v>
      </c>
      <c r="F18" s="24"/>
      <c r="G18" s="24"/>
      <c r="H18" s="24"/>
      <c r="I18" s="29" t="s">
        <v>25</v>
      </c>
      <c r="J18" s="30" t="str">
        <f>'Rekapitulácia stavby'!AN14</f>
        <v>Vyplň údaj</v>
      </c>
      <c r="K18" s="35"/>
      <c r="L18" s="5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5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36"/>
      <c r="C20" s="35"/>
      <c r="D20" s="29" t="s">
        <v>28</v>
      </c>
      <c r="E20" s="35"/>
      <c r="F20" s="35"/>
      <c r="G20" s="35"/>
      <c r="H20" s="35"/>
      <c r="I20" s="29" t="s">
        <v>23</v>
      </c>
      <c r="J20" s="24" t="str">
        <f>IF('Rekapitulácia stavby'!AN16="","",'Rekapitulácia stavby'!AN16)</f>
        <v/>
      </c>
      <c r="K20" s="35"/>
      <c r="L20" s="5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36"/>
      <c r="C21" s="35"/>
      <c r="D21" s="35"/>
      <c r="E21" s="24" t="str">
        <f>IF('Rekapitulácia stavby'!E17="","",'Rekapitulácia stavby'!E17)</f>
        <v xml:space="preserve"> </v>
      </c>
      <c r="F21" s="35"/>
      <c r="G21" s="35"/>
      <c r="H21" s="35"/>
      <c r="I21" s="29" t="s">
        <v>25</v>
      </c>
      <c r="J21" s="24" t="str">
        <f>IF('Rekapitulácia stavby'!AN17="","",'Rekapitulácia stavby'!AN17)</f>
        <v/>
      </c>
      <c r="K21" s="35"/>
      <c r="L21" s="5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5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36"/>
      <c r="C23" s="35"/>
      <c r="D23" s="29" t="s">
        <v>32</v>
      </c>
      <c r="E23" s="35"/>
      <c r="F23" s="35"/>
      <c r="G23" s="35"/>
      <c r="H23" s="35"/>
      <c r="I23" s="29" t="s">
        <v>23</v>
      </c>
      <c r="J23" s="24" t="str">
        <f>IF('Rekapitulácia stavby'!AN19="","",'Rekapitulácia stavby'!AN19)</f>
        <v/>
      </c>
      <c r="K23" s="35"/>
      <c r="L23" s="5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36"/>
      <c r="C24" s="35"/>
      <c r="D24" s="35"/>
      <c r="E24" s="24" t="str">
        <f>IF('Rekapitulácia stavby'!E20="","",'Rekapitulácia stavby'!E20)</f>
        <v xml:space="preserve"> </v>
      </c>
      <c r="F24" s="35"/>
      <c r="G24" s="35"/>
      <c r="H24" s="35"/>
      <c r="I24" s="29" t="s">
        <v>25</v>
      </c>
      <c r="J24" s="24" t="str">
        <f>IF('Rekapitulácia stavby'!AN20="","",'Rekapitulácia stavby'!AN20)</f>
        <v/>
      </c>
      <c r="K24" s="35"/>
      <c r="L24" s="5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5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36"/>
      <c r="C26" s="35"/>
      <c r="D26" s="29" t="s">
        <v>33</v>
      </c>
      <c r="E26" s="35"/>
      <c r="F26" s="35"/>
      <c r="G26" s="35"/>
      <c r="H26" s="35"/>
      <c r="I26" s="35"/>
      <c r="J26" s="35"/>
      <c r="K26" s="35"/>
      <c r="L26" s="5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24"/>
      <c r="B27" s="125"/>
      <c r="C27" s="124"/>
      <c r="D27" s="124"/>
      <c r="E27" s="33" t="s">
        <v>1</v>
      </c>
      <c r="F27" s="33"/>
      <c r="G27" s="33"/>
      <c r="H27" s="33"/>
      <c r="I27" s="124"/>
      <c r="J27" s="124"/>
      <c r="K27" s="124"/>
      <c r="L27" s="126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</row>
    <row r="28" s="2" customFormat="1" ht="6.96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5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36"/>
      <c r="C29" s="35"/>
      <c r="D29" s="92"/>
      <c r="E29" s="92"/>
      <c r="F29" s="92"/>
      <c r="G29" s="92"/>
      <c r="H29" s="92"/>
      <c r="I29" s="92"/>
      <c r="J29" s="92"/>
      <c r="K29" s="92"/>
      <c r="L29" s="5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14.4" customHeight="1">
      <c r="A30" s="35"/>
      <c r="B30" s="36"/>
      <c r="C30" s="35"/>
      <c r="D30" s="24" t="s">
        <v>129</v>
      </c>
      <c r="E30" s="35"/>
      <c r="F30" s="35"/>
      <c r="G30" s="35"/>
      <c r="H30" s="35"/>
      <c r="I30" s="35"/>
      <c r="J30" s="127">
        <f>J96</f>
        <v>0</v>
      </c>
      <c r="K30" s="35"/>
      <c r="L30" s="5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14.4" customHeight="1">
      <c r="A31" s="35"/>
      <c r="B31" s="36"/>
      <c r="C31" s="35"/>
      <c r="D31" s="128" t="s">
        <v>130</v>
      </c>
      <c r="E31" s="35"/>
      <c r="F31" s="35"/>
      <c r="G31" s="35"/>
      <c r="H31" s="35"/>
      <c r="I31" s="35"/>
      <c r="J31" s="127">
        <f>J108</f>
        <v>0</v>
      </c>
      <c r="K31" s="35"/>
      <c r="L31" s="5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36"/>
      <c r="C32" s="35"/>
      <c r="D32" s="129" t="s">
        <v>34</v>
      </c>
      <c r="E32" s="35"/>
      <c r="F32" s="35"/>
      <c r="G32" s="35"/>
      <c r="H32" s="35"/>
      <c r="I32" s="35"/>
      <c r="J32" s="98">
        <f>ROUND(J30 + J31, 2)</f>
        <v>0</v>
      </c>
      <c r="K32" s="35"/>
      <c r="L32" s="5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36"/>
      <c r="C33" s="35"/>
      <c r="D33" s="92"/>
      <c r="E33" s="92"/>
      <c r="F33" s="92"/>
      <c r="G33" s="92"/>
      <c r="H33" s="92"/>
      <c r="I33" s="92"/>
      <c r="J33" s="92"/>
      <c r="K33" s="92"/>
      <c r="L33" s="5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36"/>
      <c r="C34" s="35"/>
      <c r="D34" s="35"/>
      <c r="E34" s="35"/>
      <c r="F34" s="40" t="s">
        <v>36</v>
      </c>
      <c r="G34" s="35"/>
      <c r="H34" s="35"/>
      <c r="I34" s="40" t="s">
        <v>35</v>
      </c>
      <c r="J34" s="40" t="s">
        <v>37</v>
      </c>
      <c r="K34" s="35"/>
      <c r="L34" s="5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36"/>
      <c r="C35" s="35"/>
      <c r="D35" s="130" t="s">
        <v>38</v>
      </c>
      <c r="E35" s="42" t="s">
        <v>39</v>
      </c>
      <c r="F35" s="131">
        <f>ROUND((SUM(BE108:BE115) + SUM(BE135:BE230)),  2)</f>
        <v>0</v>
      </c>
      <c r="G35" s="132"/>
      <c r="H35" s="132"/>
      <c r="I35" s="133">
        <v>0.20000000000000001</v>
      </c>
      <c r="J35" s="131">
        <f>ROUND(((SUM(BE108:BE115) + SUM(BE135:BE230))*I35),  2)</f>
        <v>0</v>
      </c>
      <c r="K35" s="35"/>
      <c r="L35" s="5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36"/>
      <c r="C36" s="35"/>
      <c r="D36" s="35"/>
      <c r="E36" s="42" t="s">
        <v>40</v>
      </c>
      <c r="F36" s="131">
        <f>ROUND((SUM(BF108:BF115) + SUM(BF135:BF230)),  2)</f>
        <v>0</v>
      </c>
      <c r="G36" s="132"/>
      <c r="H36" s="132"/>
      <c r="I36" s="133">
        <v>0.20000000000000001</v>
      </c>
      <c r="J36" s="131">
        <f>ROUND(((SUM(BF108:BF115) + SUM(BF135:BF230))*I36),  2)</f>
        <v>0</v>
      </c>
      <c r="K36" s="35"/>
      <c r="L36" s="5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36"/>
      <c r="C37" s="35"/>
      <c r="D37" s="35"/>
      <c r="E37" s="29" t="s">
        <v>41</v>
      </c>
      <c r="F37" s="134">
        <f>ROUND((SUM(BG108:BG115) + SUM(BG135:BG230)),  2)</f>
        <v>0</v>
      </c>
      <c r="G37" s="35"/>
      <c r="H37" s="35"/>
      <c r="I37" s="135">
        <v>0.20000000000000001</v>
      </c>
      <c r="J37" s="134">
        <f>0</f>
        <v>0</v>
      </c>
      <c r="K37" s="35"/>
      <c r="L37" s="5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36"/>
      <c r="C38" s="35"/>
      <c r="D38" s="35"/>
      <c r="E38" s="29" t="s">
        <v>42</v>
      </c>
      <c r="F38" s="134">
        <f>ROUND((SUM(BH108:BH115) + SUM(BH135:BH230)),  2)</f>
        <v>0</v>
      </c>
      <c r="G38" s="35"/>
      <c r="H38" s="35"/>
      <c r="I38" s="135">
        <v>0.20000000000000001</v>
      </c>
      <c r="J38" s="134">
        <f>0</f>
        <v>0</v>
      </c>
      <c r="K38" s="35"/>
      <c r="L38" s="5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36"/>
      <c r="C39" s="35"/>
      <c r="D39" s="35"/>
      <c r="E39" s="42" t="s">
        <v>43</v>
      </c>
      <c r="F39" s="131">
        <f>ROUND((SUM(BI108:BI115) + SUM(BI135:BI230)),  2)</f>
        <v>0</v>
      </c>
      <c r="G39" s="132"/>
      <c r="H39" s="132"/>
      <c r="I39" s="133">
        <v>0</v>
      </c>
      <c r="J39" s="131">
        <f>0</f>
        <v>0</v>
      </c>
      <c r="K39" s="35"/>
      <c r="L39" s="5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5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36"/>
      <c r="C41" s="136"/>
      <c r="D41" s="137" t="s">
        <v>44</v>
      </c>
      <c r="E41" s="83"/>
      <c r="F41" s="83"/>
      <c r="G41" s="138" t="s">
        <v>45</v>
      </c>
      <c r="H41" s="139" t="s">
        <v>46</v>
      </c>
      <c r="I41" s="83"/>
      <c r="J41" s="140">
        <f>SUM(J32:J39)</f>
        <v>0</v>
      </c>
      <c r="K41" s="141"/>
      <c r="L41" s="57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36"/>
      <c r="C42" s="35"/>
      <c r="D42" s="35"/>
      <c r="E42" s="35"/>
      <c r="F42" s="35"/>
      <c r="G42" s="35"/>
      <c r="H42" s="35"/>
      <c r="I42" s="35"/>
      <c r="J42" s="35"/>
      <c r="K42" s="35"/>
      <c r="L42" s="57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57"/>
      <c r="D50" s="58" t="s">
        <v>47</v>
      </c>
      <c r="E50" s="59"/>
      <c r="F50" s="59"/>
      <c r="G50" s="58" t="s">
        <v>48</v>
      </c>
      <c r="H50" s="59"/>
      <c r="I50" s="59"/>
      <c r="J50" s="59"/>
      <c r="K50" s="59"/>
      <c r="L50" s="57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5"/>
      <c r="B61" s="36"/>
      <c r="C61" s="35"/>
      <c r="D61" s="60" t="s">
        <v>49</v>
      </c>
      <c r="E61" s="38"/>
      <c r="F61" s="142" t="s">
        <v>50</v>
      </c>
      <c r="G61" s="60" t="s">
        <v>49</v>
      </c>
      <c r="H61" s="38"/>
      <c r="I61" s="38"/>
      <c r="J61" s="143" t="s">
        <v>50</v>
      </c>
      <c r="K61" s="38"/>
      <c r="L61" s="57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5"/>
      <c r="B65" s="36"/>
      <c r="C65" s="35"/>
      <c r="D65" s="58" t="s">
        <v>51</v>
      </c>
      <c r="E65" s="61"/>
      <c r="F65" s="61"/>
      <c r="G65" s="58" t="s">
        <v>52</v>
      </c>
      <c r="H65" s="61"/>
      <c r="I65" s="61"/>
      <c r="J65" s="61"/>
      <c r="K65" s="61"/>
      <c r="L65" s="5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5"/>
      <c r="B76" s="36"/>
      <c r="C76" s="35"/>
      <c r="D76" s="60" t="s">
        <v>49</v>
      </c>
      <c r="E76" s="38"/>
      <c r="F76" s="142" t="s">
        <v>50</v>
      </c>
      <c r="G76" s="60" t="s">
        <v>49</v>
      </c>
      <c r="H76" s="38"/>
      <c r="I76" s="38"/>
      <c r="J76" s="143" t="s">
        <v>50</v>
      </c>
      <c r="K76" s="38"/>
      <c r="L76" s="5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5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5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131</v>
      </c>
      <c r="D82" s="35"/>
      <c r="E82" s="35"/>
      <c r="F82" s="35"/>
      <c r="G82" s="35"/>
      <c r="H82" s="35"/>
      <c r="I82" s="35"/>
      <c r="J82" s="35"/>
      <c r="K82" s="35"/>
      <c r="L82" s="57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57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5"/>
      <c r="E84" s="35"/>
      <c r="F84" s="35"/>
      <c r="G84" s="35"/>
      <c r="H84" s="35"/>
      <c r="I84" s="35"/>
      <c r="J84" s="35"/>
      <c r="K84" s="35"/>
      <c r="L84" s="57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5"/>
      <c r="D85" s="35"/>
      <c r="E85" s="123" t="str">
        <f>E7</f>
        <v xml:space="preserve">Športová hala Angels Aréna  Rekonštrukcia a Modernizácia</v>
      </c>
      <c r="F85" s="29"/>
      <c r="G85" s="29"/>
      <c r="H85" s="29"/>
      <c r="I85" s="35"/>
      <c r="J85" s="35"/>
      <c r="K85" s="35"/>
      <c r="L85" s="57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127</v>
      </c>
      <c r="D86" s="35"/>
      <c r="E86" s="35"/>
      <c r="F86" s="35"/>
      <c r="G86" s="35"/>
      <c r="H86" s="35"/>
      <c r="I86" s="35"/>
      <c r="J86" s="35"/>
      <c r="K86" s="35"/>
      <c r="L86" s="57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5"/>
      <c r="D87" s="35"/>
      <c r="E87" s="69" t="str">
        <f>E9</f>
        <v xml:space="preserve">04 - SO 01.2  Športova hala - ustredné kurenie </v>
      </c>
      <c r="F87" s="35"/>
      <c r="G87" s="35"/>
      <c r="H87" s="35"/>
      <c r="I87" s="35"/>
      <c r="J87" s="35"/>
      <c r="K87" s="35"/>
      <c r="L87" s="57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57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18</v>
      </c>
      <c r="D89" s="35"/>
      <c r="E89" s="35"/>
      <c r="F89" s="24" t="str">
        <f>F12</f>
        <v>Košice</v>
      </c>
      <c r="G89" s="35"/>
      <c r="H89" s="35"/>
      <c r="I89" s="29" t="s">
        <v>20</v>
      </c>
      <c r="J89" s="71" t="str">
        <f>IF(J12="","",J12)</f>
        <v>16. 7. 2021</v>
      </c>
      <c r="K89" s="35"/>
      <c r="L89" s="57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57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22</v>
      </c>
      <c r="D91" s="35"/>
      <c r="E91" s="35"/>
      <c r="F91" s="24" t="str">
        <f>E15</f>
        <v xml:space="preserve">Mesto Košice </v>
      </c>
      <c r="G91" s="35"/>
      <c r="H91" s="35"/>
      <c r="I91" s="29" t="s">
        <v>28</v>
      </c>
      <c r="J91" s="33" t="str">
        <f>E21</f>
        <v xml:space="preserve"> </v>
      </c>
      <c r="K91" s="35"/>
      <c r="L91" s="57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5"/>
      <c r="E92" s="35"/>
      <c r="F92" s="24" t="str">
        <f>IF(E18="","",E18)</f>
        <v>Vyplň údaj</v>
      </c>
      <c r="G92" s="35"/>
      <c r="H92" s="35"/>
      <c r="I92" s="29" t="s">
        <v>32</v>
      </c>
      <c r="J92" s="33" t="str">
        <f>E24</f>
        <v xml:space="preserve"> </v>
      </c>
      <c r="K92" s="35"/>
      <c r="L92" s="57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57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44" t="s">
        <v>132</v>
      </c>
      <c r="D94" s="136"/>
      <c r="E94" s="136"/>
      <c r="F94" s="136"/>
      <c r="G94" s="136"/>
      <c r="H94" s="136"/>
      <c r="I94" s="136"/>
      <c r="J94" s="145" t="s">
        <v>133</v>
      </c>
      <c r="K94" s="136"/>
      <c r="L94" s="57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57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46" t="s">
        <v>134</v>
      </c>
      <c r="D96" s="35"/>
      <c r="E96" s="35"/>
      <c r="F96" s="35"/>
      <c r="G96" s="35"/>
      <c r="H96" s="35"/>
      <c r="I96" s="35"/>
      <c r="J96" s="98">
        <f>J135</f>
        <v>0</v>
      </c>
      <c r="K96" s="35"/>
      <c r="L96" s="57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6" t="s">
        <v>135</v>
      </c>
    </row>
    <row r="97" s="9" customFormat="1" ht="24.96" customHeight="1">
      <c r="A97" s="9"/>
      <c r="B97" s="147"/>
      <c r="C97" s="9"/>
      <c r="D97" s="148" t="s">
        <v>456</v>
      </c>
      <c r="E97" s="149"/>
      <c r="F97" s="149"/>
      <c r="G97" s="149"/>
      <c r="H97" s="149"/>
      <c r="I97" s="149"/>
      <c r="J97" s="150">
        <f>J136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1"/>
      <c r="C98" s="10"/>
      <c r="D98" s="152" t="s">
        <v>458</v>
      </c>
      <c r="E98" s="153"/>
      <c r="F98" s="153"/>
      <c r="G98" s="153"/>
      <c r="H98" s="153"/>
      <c r="I98" s="153"/>
      <c r="J98" s="154">
        <f>J137</f>
        <v>0</v>
      </c>
      <c r="K98" s="10"/>
      <c r="L98" s="15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1"/>
      <c r="C99" s="10"/>
      <c r="D99" s="152" t="s">
        <v>2138</v>
      </c>
      <c r="E99" s="153"/>
      <c r="F99" s="153"/>
      <c r="G99" s="153"/>
      <c r="H99" s="153"/>
      <c r="I99" s="153"/>
      <c r="J99" s="154">
        <f>J143</f>
        <v>0</v>
      </c>
      <c r="K99" s="10"/>
      <c r="L99" s="15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1"/>
      <c r="C100" s="10"/>
      <c r="D100" s="152" t="s">
        <v>2139</v>
      </c>
      <c r="E100" s="153"/>
      <c r="F100" s="153"/>
      <c r="G100" s="153"/>
      <c r="H100" s="153"/>
      <c r="I100" s="153"/>
      <c r="J100" s="154">
        <f>J166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2140</v>
      </c>
      <c r="E101" s="153"/>
      <c r="F101" s="153"/>
      <c r="G101" s="153"/>
      <c r="H101" s="153"/>
      <c r="I101" s="153"/>
      <c r="J101" s="154">
        <f>J187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1"/>
      <c r="C102" s="10"/>
      <c r="D102" s="152" t="s">
        <v>2141</v>
      </c>
      <c r="E102" s="153"/>
      <c r="F102" s="153"/>
      <c r="G102" s="153"/>
      <c r="H102" s="153"/>
      <c r="I102" s="153"/>
      <c r="J102" s="154">
        <f>J209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1"/>
      <c r="C103" s="10"/>
      <c r="D103" s="152" t="s">
        <v>470</v>
      </c>
      <c r="E103" s="153"/>
      <c r="F103" s="153"/>
      <c r="G103" s="153"/>
      <c r="H103" s="153"/>
      <c r="I103" s="153"/>
      <c r="J103" s="154">
        <f>J214</f>
        <v>0</v>
      </c>
      <c r="K103" s="10"/>
      <c r="L103" s="15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47"/>
      <c r="C104" s="9"/>
      <c r="D104" s="148" t="s">
        <v>2142</v>
      </c>
      <c r="E104" s="149"/>
      <c r="F104" s="149"/>
      <c r="G104" s="149"/>
      <c r="H104" s="149"/>
      <c r="I104" s="149"/>
      <c r="J104" s="150">
        <f>J219</f>
        <v>0</v>
      </c>
      <c r="K104" s="9"/>
      <c r="L104" s="147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47"/>
      <c r="C105" s="9"/>
      <c r="D105" s="148" t="s">
        <v>1353</v>
      </c>
      <c r="E105" s="149"/>
      <c r="F105" s="149"/>
      <c r="G105" s="149"/>
      <c r="H105" s="149"/>
      <c r="I105" s="149"/>
      <c r="J105" s="150">
        <f>J222</f>
        <v>0</v>
      </c>
      <c r="K105" s="9"/>
      <c r="L105" s="147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5"/>
      <c r="B106" s="36"/>
      <c r="C106" s="35"/>
      <c r="D106" s="35"/>
      <c r="E106" s="35"/>
      <c r="F106" s="35"/>
      <c r="G106" s="35"/>
      <c r="H106" s="35"/>
      <c r="I106" s="35"/>
      <c r="J106" s="35"/>
      <c r="K106" s="35"/>
      <c r="L106" s="57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6.96" customHeight="1">
      <c r="A107" s="35"/>
      <c r="B107" s="36"/>
      <c r="C107" s="35"/>
      <c r="D107" s="35"/>
      <c r="E107" s="35"/>
      <c r="F107" s="35"/>
      <c r="G107" s="35"/>
      <c r="H107" s="35"/>
      <c r="I107" s="35"/>
      <c r="J107" s="35"/>
      <c r="K107" s="35"/>
      <c r="L107" s="57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29.28" customHeight="1">
      <c r="A108" s="35"/>
      <c r="B108" s="36"/>
      <c r="C108" s="146" t="s">
        <v>152</v>
      </c>
      <c r="D108" s="35"/>
      <c r="E108" s="35"/>
      <c r="F108" s="35"/>
      <c r="G108" s="35"/>
      <c r="H108" s="35"/>
      <c r="I108" s="35"/>
      <c r="J108" s="155">
        <f>ROUND(J109 + J110 + J111 + J112 + J113 + J114,2)</f>
        <v>0</v>
      </c>
      <c r="K108" s="35"/>
      <c r="L108" s="57"/>
      <c r="N108" s="156" t="s">
        <v>38</v>
      </c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8" customHeight="1">
      <c r="A109" s="35"/>
      <c r="B109" s="157"/>
      <c r="C109" s="158"/>
      <c r="D109" s="159" t="s">
        <v>153</v>
      </c>
      <c r="E109" s="160"/>
      <c r="F109" s="160"/>
      <c r="G109" s="158"/>
      <c r="H109" s="158"/>
      <c r="I109" s="158"/>
      <c r="J109" s="161">
        <v>0</v>
      </c>
      <c r="K109" s="158"/>
      <c r="L109" s="162"/>
      <c r="M109" s="163"/>
      <c r="N109" s="164" t="s">
        <v>40</v>
      </c>
      <c r="O109" s="163"/>
      <c r="P109" s="163"/>
      <c r="Q109" s="163"/>
      <c r="R109" s="163"/>
      <c r="S109" s="158"/>
      <c r="T109" s="158"/>
      <c r="U109" s="158"/>
      <c r="V109" s="158"/>
      <c r="W109" s="158"/>
      <c r="X109" s="158"/>
      <c r="Y109" s="158"/>
      <c r="Z109" s="158"/>
      <c r="AA109" s="158"/>
      <c r="AB109" s="158"/>
      <c r="AC109" s="158"/>
      <c r="AD109" s="158"/>
      <c r="AE109" s="158"/>
      <c r="AF109" s="163"/>
      <c r="AG109" s="163"/>
      <c r="AH109" s="163"/>
      <c r="AI109" s="163"/>
      <c r="AJ109" s="163"/>
      <c r="AK109" s="163"/>
      <c r="AL109" s="163"/>
      <c r="AM109" s="163"/>
      <c r="AN109" s="163"/>
      <c r="AO109" s="163"/>
      <c r="AP109" s="163"/>
      <c r="AQ109" s="163"/>
      <c r="AR109" s="163"/>
      <c r="AS109" s="163"/>
      <c r="AT109" s="163"/>
      <c r="AU109" s="163"/>
      <c r="AV109" s="163"/>
      <c r="AW109" s="163"/>
      <c r="AX109" s="163"/>
      <c r="AY109" s="165" t="s">
        <v>154</v>
      </c>
      <c r="AZ109" s="163"/>
      <c r="BA109" s="163"/>
      <c r="BB109" s="163"/>
      <c r="BC109" s="163"/>
      <c r="BD109" s="163"/>
      <c r="BE109" s="166">
        <f>IF(N109="základná",J109,0)</f>
        <v>0</v>
      </c>
      <c r="BF109" s="166">
        <f>IF(N109="znížená",J109,0)</f>
        <v>0</v>
      </c>
      <c r="BG109" s="166">
        <f>IF(N109="zákl. prenesená",J109,0)</f>
        <v>0</v>
      </c>
      <c r="BH109" s="166">
        <f>IF(N109="zníž. prenesená",J109,0)</f>
        <v>0</v>
      </c>
      <c r="BI109" s="166">
        <f>IF(N109="nulová",J109,0)</f>
        <v>0</v>
      </c>
      <c r="BJ109" s="165" t="s">
        <v>155</v>
      </c>
      <c r="BK109" s="163"/>
      <c r="BL109" s="163"/>
      <c r="BM109" s="163"/>
    </row>
    <row r="110" s="2" customFormat="1" ht="18" customHeight="1">
      <c r="A110" s="35"/>
      <c r="B110" s="157"/>
      <c r="C110" s="158"/>
      <c r="D110" s="159" t="s">
        <v>156</v>
      </c>
      <c r="E110" s="160"/>
      <c r="F110" s="160"/>
      <c r="G110" s="158"/>
      <c r="H110" s="158"/>
      <c r="I110" s="158"/>
      <c r="J110" s="161">
        <v>0</v>
      </c>
      <c r="K110" s="158"/>
      <c r="L110" s="162"/>
      <c r="M110" s="163"/>
      <c r="N110" s="164" t="s">
        <v>40</v>
      </c>
      <c r="O110" s="163"/>
      <c r="P110" s="163"/>
      <c r="Q110" s="163"/>
      <c r="R110" s="163"/>
      <c r="S110" s="158"/>
      <c r="T110" s="158"/>
      <c r="U110" s="158"/>
      <c r="V110" s="158"/>
      <c r="W110" s="158"/>
      <c r="X110" s="158"/>
      <c r="Y110" s="158"/>
      <c r="Z110" s="158"/>
      <c r="AA110" s="158"/>
      <c r="AB110" s="158"/>
      <c r="AC110" s="158"/>
      <c r="AD110" s="158"/>
      <c r="AE110" s="158"/>
      <c r="AF110" s="163"/>
      <c r="AG110" s="163"/>
      <c r="AH110" s="163"/>
      <c r="AI110" s="163"/>
      <c r="AJ110" s="163"/>
      <c r="AK110" s="163"/>
      <c r="AL110" s="163"/>
      <c r="AM110" s="163"/>
      <c r="AN110" s="163"/>
      <c r="AO110" s="163"/>
      <c r="AP110" s="163"/>
      <c r="AQ110" s="163"/>
      <c r="AR110" s="163"/>
      <c r="AS110" s="163"/>
      <c r="AT110" s="163"/>
      <c r="AU110" s="163"/>
      <c r="AV110" s="163"/>
      <c r="AW110" s="163"/>
      <c r="AX110" s="163"/>
      <c r="AY110" s="165" t="s">
        <v>154</v>
      </c>
      <c r="AZ110" s="163"/>
      <c r="BA110" s="163"/>
      <c r="BB110" s="163"/>
      <c r="BC110" s="163"/>
      <c r="BD110" s="163"/>
      <c r="BE110" s="166">
        <f>IF(N110="základná",J110,0)</f>
        <v>0</v>
      </c>
      <c r="BF110" s="166">
        <f>IF(N110="znížená",J110,0)</f>
        <v>0</v>
      </c>
      <c r="BG110" s="166">
        <f>IF(N110="zákl. prenesená",J110,0)</f>
        <v>0</v>
      </c>
      <c r="BH110" s="166">
        <f>IF(N110="zníž. prenesená",J110,0)</f>
        <v>0</v>
      </c>
      <c r="BI110" s="166">
        <f>IF(N110="nulová",J110,0)</f>
        <v>0</v>
      </c>
      <c r="BJ110" s="165" t="s">
        <v>155</v>
      </c>
      <c r="BK110" s="163"/>
      <c r="BL110" s="163"/>
      <c r="BM110" s="163"/>
    </row>
    <row r="111" s="2" customFormat="1" ht="18" customHeight="1">
      <c r="A111" s="35"/>
      <c r="B111" s="157"/>
      <c r="C111" s="158"/>
      <c r="D111" s="159" t="s">
        <v>157</v>
      </c>
      <c r="E111" s="160"/>
      <c r="F111" s="160"/>
      <c r="G111" s="158"/>
      <c r="H111" s="158"/>
      <c r="I111" s="158"/>
      <c r="J111" s="161">
        <v>0</v>
      </c>
      <c r="K111" s="158"/>
      <c r="L111" s="162"/>
      <c r="M111" s="163"/>
      <c r="N111" s="164" t="s">
        <v>40</v>
      </c>
      <c r="O111" s="163"/>
      <c r="P111" s="163"/>
      <c r="Q111" s="163"/>
      <c r="R111" s="163"/>
      <c r="S111" s="158"/>
      <c r="T111" s="158"/>
      <c r="U111" s="158"/>
      <c r="V111" s="158"/>
      <c r="W111" s="158"/>
      <c r="X111" s="158"/>
      <c r="Y111" s="158"/>
      <c r="Z111" s="158"/>
      <c r="AA111" s="158"/>
      <c r="AB111" s="158"/>
      <c r="AC111" s="158"/>
      <c r="AD111" s="158"/>
      <c r="AE111" s="158"/>
      <c r="AF111" s="163"/>
      <c r="AG111" s="163"/>
      <c r="AH111" s="163"/>
      <c r="AI111" s="163"/>
      <c r="AJ111" s="163"/>
      <c r="AK111" s="163"/>
      <c r="AL111" s="163"/>
      <c r="AM111" s="163"/>
      <c r="AN111" s="163"/>
      <c r="AO111" s="163"/>
      <c r="AP111" s="163"/>
      <c r="AQ111" s="163"/>
      <c r="AR111" s="163"/>
      <c r="AS111" s="163"/>
      <c r="AT111" s="163"/>
      <c r="AU111" s="163"/>
      <c r="AV111" s="163"/>
      <c r="AW111" s="163"/>
      <c r="AX111" s="163"/>
      <c r="AY111" s="165" t="s">
        <v>154</v>
      </c>
      <c r="AZ111" s="163"/>
      <c r="BA111" s="163"/>
      <c r="BB111" s="163"/>
      <c r="BC111" s="163"/>
      <c r="BD111" s="163"/>
      <c r="BE111" s="166">
        <f>IF(N111="základná",J111,0)</f>
        <v>0</v>
      </c>
      <c r="BF111" s="166">
        <f>IF(N111="znížená",J111,0)</f>
        <v>0</v>
      </c>
      <c r="BG111" s="166">
        <f>IF(N111="zákl. prenesená",J111,0)</f>
        <v>0</v>
      </c>
      <c r="BH111" s="166">
        <f>IF(N111="zníž. prenesená",J111,0)</f>
        <v>0</v>
      </c>
      <c r="BI111" s="166">
        <f>IF(N111="nulová",J111,0)</f>
        <v>0</v>
      </c>
      <c r="BJ111" s="165" t="s">
        <v>155</v>
      </c>
      <c r="BK111" s="163"/>
      <c r="BL111" s="163"/>
      <c r="BM111" s="163"/>
    </row>
    <row r="112" s="2" customFormat="1" ht="18" customHeight="1">
      <c r="A112" s="35"/>
      <c r="B112" s="157"/>
      <c r="C112" s="158"/>
      <c r="D112" s="159" t="s">
        <v>158</v>
      </c>
      <c r="E112" s="160"/>
      <c r="F112" s="160"/>
      <c r="G112" s="158"/>
      <c r="H112" s="158"/>
      <c r="I112" s="158"/>
      <c r="J112" s="161">
        <v>0</v>
      </c>
      <c r="K112" s="158"/>
      <c r="L112" s="162"/>
      <c r="M112" s="163"/>
      <c r="N112" s="164" t="s">
        <v>40</v>
      </c>
      <c r="O112" s="163"/>
      <c r="P112" s="163"/>
      <c r="Q112" s="163"/>
      <c r="R112" s="163"/>
      <c r="S112" s="158"/>
      <c r="T112" s="158"/>
      <c r="U112" s="158"/>
      <c r="V112" s="158"/>
      <c r="W112" s="158"/>
      <c r="X112" s="158"/>
      <c r="Y112" s="158"/>
      <c r="Z112" s="158"/>
      <c r="AA112" s="158"/>
      <c r="AB112" s="158"/>
      <c r="AC112" s="158"/>
      <c r="AD112" s="158"/>
      <c r="AE112" s="158"/>
      <c r="AF112" s="163"/>
      <c r="AG112" s="163"/>
      <c r="AH112" s="163"/>
      <c r="AI112" s="163"/>
      <c r="AJ112" s="163"/>
      <c r="AK112" s="163"/>
      <c r="AL112" s="163"/>
      <c r="AM112" s="163"/>
      <c r="AN112" s="163"/>
      <c r="AO112" s="163"/>
      <c r="AP112" s="163"/>
      <c r="AQ112" s="163"/>
      <c r="AR112" s="163"/>
      <c r="AS112" s="163"/>
      <c r="AT112" s="163"/>
      <c r="AU112" s="163"/>
      <c r="AV112" s="163"/>
      <c r="AW112" s="163"/>
      <c r="AX112" s="163"/>
      <c r="AY112" s="165" t="s">
        <v>154</v>
      </c>
      <c r="AZ112" s="163"/>
      <c r="BA112" s="163"/>
      <c r="BB112" s="163"/>
      <c r="BC112" s="163"/>
      <c r="BD112" s="163"/>
      <c r="BE112" s="166">
        <f>IF(N112="základná",J112,0)</f>
        <v>0</v>
      </c>
      <c r="BF112" s="166">
        <f>IF(N112="znížená",J112,0)</f>
        <v>0</v>
      </c>
      <c r="BG112" s="166">
        <f>IF(N112="zákl. prenesená",J112,0)</f>
        <v>0</v>
      </c>
      <c r="BH112" s="166">
        <f>IF(N112="zníž. prenesená",J112,0)</f>
        <v>0</v>
      </c>
      <c r="BI112" s="166">
        <f>IF(N112="nulová",J112,0)</f>
        <v>0</v>
      </c>
      <c r="BJ112" s="165" t="s">
        <v>155</v>
      </c>
      <c r="BK112" s="163"/>
      <c r="BL112" s="163"/>
      <c r="BM112" s="163"/>
    </row>
    <row r="113" s="2" customFormat="1" ht="18" customHeight="1">
      <c r="A113" s="35"/>
      <c r="B113" s="157"/>
      <c r="C113" s="158"/>
      <c r="D113" s="159" t="s">
        <v>159</v>
      </c>
      <c r="E113" s="160"/>
      <c r="F113" s="160"/>
      <c r="G113" s="158"/>
      <c r="H113" s="158"/>
      <c r="I113" s="158"/>
      <c r="J113" s="161">
        <v>0</v>
      </c>
      <c r="K113" s="158"/>
      <c r="L113" s="162"/>
      <c r="M113" s="163"/>
      <c r="N113" s="164" t="s">
        <v>40</v>
      </c>
      <c r="O113" s="163"/>
      <c r="P113" s="163"/>
      <c r="Q113" s="163"/>
      <c r="R113" s="163"/>
      <c r="S113" s="158"/>
      <c r="T113" s="158"/>
      <c r="U113" s="158"/>
      <c r="V113" s="158"/>
      <c r="W113" s="158"/>
      <c r="X113" s="158"/>
      <c r="Y113" s="158"/>
      <c r="Z113" s="158"/>
      <c r="AA113" s="158"/>
      <c r="AB113" s="158"/>
      <c r="AC113" s="158"/>
      <c r="AD113" s="158"/>
      <c r="AE113" s="158"/>
      <c r="AF113" s="163"/>
      <c r="AG113" s="163"/>
      <c r="AH113" s="163"/>
      <c r="AI113" s="163"/>
      <c r="AJ113" s="163"/>
      <c r="AK113" s="163"/>
      <c r="AL113" s="163"/>
      <c r="AM113" s="163"/>
      <c r="AN113" s="163"/>
      <c r="AO113" s="163"/>
      <c r="AP113" s="163"/>
      <c r="AQ113" s="163"/>
      <c r="AR113" s="163"/>
      <c r="AS113" s="163"/>
      <c r="AT113" s="163"/>
      <c r="AU113" s="163"/>
      <c r="AV113" s="163"/>
      <c r="AW113" s="163"/>
      <c r="AX113" s="163"/>
      <c r="AY113" s="165" t="s">
        <v>154</v>
      </c>
      <c r="AZ113" s="163"/>
      <c r="BA113" s="163"/>
      <c r="BB113" s="163"/>
      <c r="BC113" s="163"/>
      <c r="BD113" s="163"/>
      <c r="BE113" s="166">
        <f>IF(N113="základná",J113,0)</f>
        <v>0</v>
      </c>
      <c r="BF113" s="166">
        <f>IF(N113="znížená",J113,0)</f>
        <v>0</v>
      </c>
      <c r="BG113" s="166">
        <f>IF(N113="zákl. prenesená",J113,0)</f>
        <v>0</v>
      </c>
      <c r="BH113" s="166">
        <f>IF(N113="zníž. prenesená",J113,0)</f>
        <v>0</v>
      </c>
      <c r="BI113" s="166">
        <f>IF(N113="nulová",J113,0)</f>
        <v>0</v>
      </c>
      <c r="BJ113" s="165" t="s">
        <v>155</v>
      </c>
      <c r="BK113" s="163"/>
      <c r="BL113" s="163"/>
      <c r="BM113" s="163"/>
    </row>
    <row r="114" s="2" customFormat="1" ht="18" customHeight="1">
      <c r="A114" s="35"/>
      <c r="B114" s="157"/>
      <c r="C114" s="158"/>
      <c r="D114" s="160" t="s">
        <v>160</v>
      </c>
      <c r="E114" s="158"/>
      <c r="F114" s="158"/>
      <c r="G114" s="158"/>
      <c r="H114" s="158"/>
      <c r="I114" s="158"/>
      <c r="J114" s="161">
        <f>ROUND(J30*T114,2)</f>
        <v>0</v>
      </c>
      <c r="K114" s="158"/>
      <c r="L114" s="162"/>
      <c r="M114" s="163"/>
      <c r="N114" s="164" t="s">
        <v>40</v>
      </c>
      <c r="O114" s="163"/>
      <c r="P114" s="163"/>
      <c r="Q114" s="163"/>
      <c r="R114" s="163"/>
      <c r="S114" s="158"/>
      <c r="T114" s="158"/>
      <c r="U114" s="158"/>
      <c r="V114" s="158"/>
      <c r="W114" s="158"/>
      <c r="X114" s="158"/>
      <c r="Y114" s="158"/>
      <c r="Z114" s="158"/>
      <c r="AA114" s="158"/>
      <c r="AB114" s="158"/>
      <c r="AC114" s="158"/>
      <c r="AD114" s="158"/>
      <c r="AE114" s="158"/>
      <c r="AF114" s="163"/>
      <c r="AG114" s="163"/>
      <c r="AH114" s="163"/>
      <c r="AI114" s="163"/>
      <c r="AJ114" s="163"/>
      <c r="AK114" s="163"/>
      <c r="AL114" s="163"/>
      <c r="AM114" s="163"/>
      <c r="AN114" s="163"/>
      <c r="AO114" s="163"/>
      <c r="AP114" s="163"/>
      <c r="AQ114" s="163"/>
      <c r="AR114" s="163"/>
      <c r="AS114" s="163"/>
      <c r="AT114" s="163"/>
      <c r="AU114" s="163"/>
      <c r="AV114" s="163"/>
      <c r="AW114" s="163"/>
      <c r="AX114" s="163"/>
      <c r="AY114" s="165" t="s">
        <v>161</v>
      </c>
      <c r="AZ114" s="163"/>
      <c r="BA114" s="163"/>
      <c r="BB114" s="163"/>
      <c r="BC114" s="163"/>
      <c r="BD114" s="163"/>
      <c r="BE114" s="166">
        <f>IF(N114="základná",J114,0)</f>
        <v>0</v>
      </c>
      <c r="BF114" s="166">
        <f>IF(N114="znížená",J114,0)</f>
        <v>0</v>
      </c>
      <c r="BG114" s="166">
        <f>IF(N114="zákl. prenesená",J114,0)</f>
        <v>0</v>
      </c>
      <c r="BH114" s="166">
        <f>IF(N114="zníž. prenesená",J114,0)</f>
        <v>0</v>
      </c>
      <c r="BI114" s="166">
        <f>IF(N114="nulová",J114,0)</f>
        <v>0</v>
      </c>
      <c r="BJ114" s="165" t="s">
        <v>155</v>
      </c>
      <c r="BK114" s="163"/>
      <c r="BL114" s="163"/>
      <c r="BM114" s="163"/>
    </row>
    <row r="115" s="2" customFormat="1">
      <c r="A115" s="35"/>
      <c r="B115" s="36"/>
      <c r="C115" s="35"/>
      <c r="D115" s="35"/>
      <c r="E115" s="35"/>
      <c r="F115" s="35"/>
      <c r="G115" s="35"/>
      <c r="H115" s="35"/>
      <c r="I115" s="35"/>
      <c r="J115" s="35"/>
      <c r="K115" s="35"/>
      <c r="L115" s="57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29.28" customHeight="1">
      <c r="A116" s="35"/>
      <c r="B116" s="36"/>
      <c r="C116" s="167" t="s">
        <v>162</v>
      </c>
      <c r="D116" s="136"/>
      <c r="E116" s="136"/>
      <c r="F116" s="136"/>
      <c r="G116" s="136"/>
      <c r="H116" s="136"/>
      <c r="I116" s="136"/>
      <c r="J116" s="168">
        <f>ROUND(J96+J108,2)</f>
        <v>0</v>
      </c>
      <c r="K116" s="136"/>
      <c r="L116" s="57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62"/>
      <c r="C117" s="63"/>
      <c r="D117" s="63"/>
      <c r="E117" s="63"/>
      <c r="F117" s="63"/>
      <c r="G117" s="63"/>
      <c r="H117" s="63"/>
      <c r="I117" s="63"/>
      <c r="J117" s="63"/>
      <c r="K117" s="63"/>
      <c r="L117" s="57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21" s="2" customFormat="1" ht="6.96" customHeight="1">
      <c r="A121" s="35"/>
      <c r="B121" s="64"/>
      <c r="C121" s="65"/>
      <c r="D121" s="65"/>
      <c r="E121" s="65"/>
      <c r="F121" s="65"/>
      <c r="G121" s="65"/>
      <c r="H121" s="65"/>
      <c r="I121" s="65"/>
      <c r="J121" s="65"/>
      <c r="K121" s="65"/>
      <c r="L121" s="57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24.96" customHeight="1">
      <c r="A122" s="35"/>
      <c r="B122" s="36"/>
      <c r="C122" s="20" t="s">
        <v>163</v>
      </c>
      <c r="D122" s="35"/>
      <c r="E122" s="35"/>
      <c r="F122" s="35"/>
      <c r="G122" s="35"/>
      <c r="H122" s="35"/>
      <c r="I122" s="35"/>
      <c r="J122" s="35"/>
      <c r="K122" s="35"/>
      <c r="L122" s="57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6.96" customHeight="1">
      <c r="A123" s="35"/>
      <c r="B123" s="36"/>
      <c r="C123" s="35"/>
      <c r="D123" s="35"/>
      <c r="E123" s="35"/>
      <c r="F123" s="35"/>
      <c r="G123" s="35"/>
      <c r="H123" s="35"/>
      <c r="I123" s="35"/>
      <c r="J123" s="35"/>
      <c r="K123" s="35"/>
      <c r="L123" s="57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2" customHeight="1">
      <c r="A124" s="35"/>
      <c r="B124" s="36"/>
      <c r="C124" s="29" t="s">
        <v>14</v>
      </c>
      <c r="D124" s="35"/>
      <c r="E124" s="35"/>
      <c r="F124" s="35"/>
      <c r="G124" s="35"/>
      <c r="H124" s="35"/>
      <c r="I124" s="35"/>
      <c r="J124" s="35"/>
      <c r="K124" s="35"/>
      <c r="L124" s="57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6.5" customHeight="1">
      <c r="A125" s="35"/>
      <c r="B125" s="36"/>
      <c r="C125" s="35"/>
      <c r="D125" s="35"/>
      <c r="E125" s="123" t="str">
        <f>E7</f>
        <v xml:space="preserve">Športová hala Angels Aréna  Rekonštrukcia a Modernizácia</v>
      </c>
      <c r="F125" s="29"/>
      <c r="G125" s="29"/>
      <c r="H125" s="29"/>
      <c r="I125" s="35"/>
      <c r="J125" s="35"/>
      <c r="K125" s="35"/>
      <c r="L125" s="57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2" customHeight="1">
      <c r="A126" s="35"/>
      <c r="B126" s="36"/>
      <c r="C126" s="29" t="s">
        <v>127</v>
      </c>
      <c r="D126" s="35"/>
      <c r="E126" s="35"/>
      <c r="F126" s="35"/>
      <c r="G126" s="35"/>
      <c r="H126" s="35"/>
      <c r="I126" s="35"/>
      <c r="J126" s="35"/>
      <c r="K126" s="35"/>
      <c r="L126" s="57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6.5" customHeight="1">
      <c r="A127" s="35"/>
      <c r="B127" s="36"/>
      <c r="C127" s="35"/>
      <c r="D127" s="35"/>
      <c r="E127" s="69" t="str">
        <f>E9</f>
        <v xml:space="preserve">04 - SO 01.2  Športova hala - ustredné kurenie </v>
      </c>
      <c r="F127" s="35"/>
      <c r="G127" s="35"/>
      <c r="H127" s="35"/>
      <c r="I127" s="35"/>
      <c r="J127" s="35"/>
      <c r="K127" s="35"/>
      <c r="L127" s="57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6.96" customHeight="1">
      <c r="A128" s="35"/>
      <c r="B128" s="36"/>
      <c r="C128" s="35"/>
      <c r="D128" s="35"/>
      <c r="E128" s="35"/>
      <c r="F128" s="35"/>
      <c r="G128" s="35"/>
      <c r="H128" s="35"/>
      <c r="I128" s="35"/>
      <c r="J128" s="35"/>
      <c r="K128" s="35"/>
      <c r="L128" s="57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12" customHeight="1">
      <c r="A129" s="35"/>
      <c r="B129" s="36"/>
      <c r="C129" s="29" t="s">
        <v>18</v>
      </c>
      <c r="D129" s="35"/>
      <c r="E129" s="35"/>
      <c r="F129" s="24" t="str">
        <f>F12</f>
        <v>Košice</v>
      </c>
      <c r="G129" s="35"/>
      <c r="H129" s="35"/>
      <c r="I129" s="29" t="s">
        <v>20</v>
      </c>
      <c r="J129" s="71" t="str">
        <f>IF(J12="","",J12)</f>
        <v>16. 7. 2021</v>
      </c>
      <c r="K129" s="35"/>
      <c r="L129" s="57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2" customFormat="1" ht="6.96" customHeight="1">
      <c r="A130" s="35"/>
      <c r="B130" s="36"/>
      <c r="C130" s="35"/>
      <c r="D130" s="35"/>
      <c r="E130" s="35"/>
      <c r="F130" s="35"/>
      <c r="G130" s="35"/>
      <c r="H130" s="35"/>
      <c r="I130" s="35"/>
      <c r="J130" s="35"/>
      <c r="K130" s="35"/>
      <c r="L130" s="57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="2" customFormat="1" ht="15.15" customHeight="1">
      <c r="A131" s="35"/>
      <c r="B131" s="36"/>
      <c r="C131" s="29" t="s">
        <v>22</v>
      </c>
      <c r="D131" s="35"/>
      <c r="E131" s="35"/>
      <c r="F131" s="24" t="str">
        <f>E15</f>
        <v xml:space="preserve">Mesto Košice </v>
      </c>
      <c r="G131" s="35"/>
      <c r="H131" s="35"/>
      <c r="I131" s="29" t="s">
        <v>28</v>
      </c>
      <c r="J131" s="33" t="str">
        <f>E21</f>
        <v xml:space="preserve"> </v>
      </c>
      <c r="K131" s="35"/>
      <c r="L131" s="57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="2" customFormat="1" ht="15.15" customHeight="1">
      <c r="A132" s="35"/>
      <c r="B132" s="36"/>
      <c r="C132" s="29" t="s">
        <v>26</v>
      </c>
      <c r="D132" s="35"/>
      <c r="E132" s="35"/>
      <c r="F132" s="24" t="str">
        <f>IF(E18="","",E18)</f>
        <v>Vyplň údaj</v>
      </c>
      <c r="G132" s="35"/>
      <c r="H132" s="35"/>
      <c r="I132" s="29" t="s">
        <v>32</v>
      </c>
      <c r="J132" s="33" t="str">
        <f>E24</f>
        <v xml:space="preserve"> </v>
      </c>
      <c r="K132" s="35"/>
      <c r="L132" s="57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="2" customFormat="1" ht="10.32" customHeight="1">
      <c r="A133" s="35"/>
      <c r="B133" s="36"/>
      <c r="C133" s="35"/>
      <c r="D133" s="35"/>
      <c r="E133" s="35"/>
      <c r="F133" s="35"/>
      <c r="G133" s="35"/>
      <c r="H133" s="35"/>
      <c r="I133" s="35"/>
      <c r="J133" s="35"/>
      <c r="K133" s="35"/>
      <c r="L133" s="57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="11" customFormat="1" ht="29.28" customHeight="1">
      <c r="A134" s="169"/>
      <c r="B134" s="170"/>
      <c r="C134" s="171" t="s">
        <v>164</v>
      </c>
      <c r="D134" s="172" t="s">
        <v>59</v>
      </c>
      <c r="E134" s="172" t="s">
        <v>55</v>
      </c>
      <c r="F134" s="172" t="s">
        <v>56</v>
      </c>
      <c r="G134" s="172" t="s">
        <v>165</v>
      </c>
      <c r="H134" s="172" t="s">
        <v>166</v>
      </c>
      <c r="I134" s="172" t="s">
        <v>167</v>
      </c>
      <c r="J134" s="173" t="s">
        <v>133</v>
      </c>
      <c r="K134" s="174" t="s">
        <v>168</v>
      </c>
      <c r="L134" s="175"/>
      <c r="M134" s="88" t="s">
        <v>1</v>
      </c>
      <c r="N134" s="89" t="s">
        <v>38</v>
      </c>
      <c r="O134" s="89" t="s">
        <v>169</v>
      </c>
      <c r="P134" s="89" t="s">
        <v>170</v>
      </c>
      <c r="Q134" s="89" t="s">
        <v>171</v>
      </c>
      <c r="R134" s="89" t="s">
        <v>172</v>
      </c>
      <c r="S134" s="89" t="s">
        <v>173</v>
      </c>
      <c r="T134" s="90" t="s">
        <v>174</v>
      </c>
      <c r="U134" s="169"/>
      <c r="V134" s="169"/>
      <c r="W134" s="169"/>
      <c r="X134" s="169"/>
      <c r="Y134" s="169"/>
      <c r="Z134" s="169"/>
      <c r="AA134" s="169"/>
      <c r="AB134" s="169"/>
      <c r="AC134" s="169"/>
      <c r="AD134" s="169"/>
      <c r="AE134" s="169"/>
    </row>
    <row r="135" s="2" customFormat="1" ht="22.8" customHeight="1">
      <c r="A135" s="35"/>
      <c r="B135" s="36"/>
      <c r="C135" s="95" t="s">
        <v>129</v>
      </c>
      <c r="D135" s="35"/>
      <c r="E135" s="35"/>
      <c r="F135" s="35"/>
      <c r="G135" s="35"/>
      <c r="H135" s="35"/>
      <c r="I135" s="35"/>
      <c r="J135" s="176">
        <f>BK135</f>
        <v>0</v>
      </c>
      <c r="K135" s="35"/>
      <c r="L135" s="36"/>
      <c r="M135" s="91"/>
      <c r="N135" s="75"/>
      <c r="O135" s="92"/>
      <c r="P135" s="177">
        <f>P136+P219+P222</f>
        <v>0</v>
      </c>
      <c r="Q135" s="92"/>
      <c r="R135" s="177">
        <f>R136+R219+R222</f>
        <v>4.969558000000001</v>
      </c>
      <c r="S135" s="92"/>
      <c r="T135" s="178">
        <f>T136+T219+T222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6" t="s">
        <v>73</v>
      </c>
      <c r="AU135" s="16" t="s">
        <v>135</v>
      </c>
      <c r="BK135" s="179">
        <f>BK136+BK219+BK222</f>
        <v>0</v>
      </c>
    </row>
    <row r="136" s="12" customFormat="1" ht="25.92" customHeight="1">
      <c r="A136" s="12"/>
      <c r="B136" s="180"/>
      <c r="C136" s="12"/>
      <c r="D136" s="181" t="s">
        <v>73</v>
      </c>
      <c r="E136" s="182" t="s">
        <v>305</v>
      </c>
      <c r="F136" s="182" t="s">
        <v>768</v>
      </c>
      <c r="G136" s="12"/>
      <c r="H136" s="12"/>
      <c r="I136" s="183"/>
      <c r="J136" s="184">
        <f>BK136</f>
        <v>0</v>
      </c>
      <c r="K136" s="12"/>
      <c r="L136" s="180"/>
      <c r="M136" s="185"/>
      <c r="N136" s="186"/>
      <c r="O136" s="186"/>
      <c r="P136" s="187">
        <f>P137+P143+P166+P187+P209+P214</f>
        <v>0</v>
      </c>
      <c r="Q136" s="186"/>
      <c r="R136" s="187">
        <f>R137+R143+R166+R187+R209+R214</f>
        <v>4.969558000000001</v>
      </c>
      <c r="S136" s="186"/>
      <c r="T136" s="188">
        <f>T137+T143+T166+T187+T209+T214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81" t="s">
        <v>155</v>
      </c>
      <c r="AT136" s="189" t="s">
        <v>73</v>
      </c>
      <c r="AU136" s="189" t="s">
        <v>74</v>
      </c>
      <c r="AY136" s="181" t="s">
        <v>177</v>
      </c>
      <c r="BK136" s="190">
        <f>BK137+BK143+BK166+BK187+BK209+BK214</f>
        <v>0</v>
      </c>
    </row>
    <row r="137" s="12" customFormat="1" ht="22.8" customHeight="1">
      <c r="A137" s="12"/>
      <c r="B137" s="180"/>
      <c r="C137" s="12"/>
      <c r="D137" s="181" t="s">
        <v>73</v>
      </c>
      <c r="E137" s="191" t="s">
        <v>814</v>
      </c>
      <c r="F137" s="191" t="s">
        <v>815</v>
      </c>
      <c r="G137" s="12"/>
      <c r="H137" s="12"/>
      <c r="I137" s="183"/>
      <c r="J137" s="192">
        <f>BK137</f>
        <v>0</v>
      </c>
      <c r="K137" s="12"/>
      <c r="L137" s="180"/>
      <c r="M137" s="185"/>
      <c r="N137" s="186"/>
      <c r="O137" s="186"/>
      <c r="P137" s="187">
        <f>SUM(P138:P142)</f>
        <v>0</v>
      </c>
      <c r="Q137" s="186"/>
      <c r="R137" s="187">
        <f>SUM(R138:R142)</f>
        <v>0.037488</v>
      </c>
      <c r="S137" s="186"/>
      <c r="T137" s="188">
        <f>SUM(T138:T142)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81" t="s">
        <v>155</v>
      </c>
      <c r="AT137" s="189" t="s">
        <v>73</v>
      </c>
      <c r="AU137" s="189" t="s">
        <v>82</v>
      </c>
      <c r="AY137" s="181" t="s">
        <v>177</v>
      </c>
      <c r="BK137" s="190">
        <f>SUM(BK138:BK142)</f>
        <v>0</v>
      </c>
    </row>
    <row r="138" s="2" customFormat="1" ht="24.15" customHeight="1">
      <c r="A138" s="35"/>
      <c r="B138" s="157"/>
      <c r="C138" s="193" t="s">
        <v>694</v>
      </c>
      <c r="D138" s="193" t="s">
        <v>180</v>
      </c>
      <c r="E138" s="194" t="s">
        <v>2143</v>
      </c>
      <c r="F138" s="195" t="s">
        <v>2144</v>
      </c>
      <c r="G138" s="196" t="s">
        <v>253</v>
      </c>
      <c r="H138" s="197">
        <v>426</v>
      </c>
      <c r="I138" s="198"/>
      <c r="J138" s="197">
        <f>ROUND(I138*H138,3)</f>
        <v>0</v>
      </c>
      <c r="K138" s="199"/>
      <c r="L138" s="36"/>
      <c r="M138" s="200" t="s">
        <v>1</v>
      </c>
      <c r="N138" s="201" t="s">
        <v>40</v>
      </c>
      <c r="O138" s="79"/>
      <c r="P138" s="202">
        <f>O138*H138</f>
        <v>0</v>
      </c>
      <c r="Q138" s="202">
        <v>2.0000000000000002E-05</v>
      </c>
      <c r="R138" s="202">
        <f>Q138*H138</f>
        <v>0.0085200000000000015</v>
      </c>
      <c r="S138" s="202">
        <v>0</v>
      </c>
      <c r="T138" s="203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4" t="s">
        <v>235</v>
      </c>
      <c r="AT138" s="204" t="s">
        <v>180</v>
      </c>
      <c r="AU138" s="204" t="s">
        <v>155</v>
      </c>
      <c r="AY138" s="16" t="s">
        <v>177</v>
      </c>
      <c r="BE138" s="205">
        <f>IF(N138="základná",J138,0)</f>
        <v>0</v>
      </c>
      <c r="BF138" s="205">
        <f>IF(N138="znížená",J138,0)</f>
        <v>0</v>
      </c>
      <c r="BG138" s="205">
        <f>IF(N138="zákl. prenesená",J138,0)</f>
        <v>0</v>
      </c>
      <c r="BH138" s="205">
        <f>IF(N138="zníž. prenesená",J138,0)</f>
        <v>0</v>
      </c>
      <c r="BI138" s="205">
        <f>IF(N138="nulová",J138,0)</f>
        <v>0</v>
      </c>
      <c r="BJ138" s="16" t="s">
        <v>155</v>
      </c>
      <c r="BK138" s="206">
        <f>ROUND(I138*H138,3)</f>
        <v>0</v>
      </c>
      <c r="BL138" s="16" t="s">
        <v>235</v>
      </c>
      <c r="BM138" s="204" t="s">
        <v>2145</v>
      </c>
    </row>
    <row r="139" s="2" customFormat="1" ht="24.15" customHeight="1">
      <c r="A139" s="35"/>
      <c r="B139" s="157"/>
      <c r="C139" s="212" t="s">
        <v>698</v>
      </c>
      <c r="D139" s="212" t="s">
        <v>439</v>
      </c>
      <c r="E139" s="213" t="s">
        <v>2146</v>
      </c>
      <c r="F139" s="214" t="s">
        <v>2147</v>
      </c>
      <c r="G139" s="215" t="s">
        <v>253</v>
      </c>
      <c r="H139" s="216">
        <v>168.30000000000001</v>
      </c>
      <c r="I139" s="217"/>
      <c r="J139" s="216">
        <f>ROUND(I139*H139,3)</f>
        <v>0</v>
      </c>
      <c r="K139" s="218"/>
      <c r="L139" s="219"/>
      <c r="M139" s="220" t="s">
        <v>1</v>
      </c>
      <c r="N139" s="221" t="s">
        <v>40</v>
      </c>
      <c r="O139" s="79"/>
      <c r="P139" s="202">
        <f>O139*H139</f>
        <v>0</v>
      </c>
      <c r="Q139" s="202">
        <v>6.9999999999999994E-05</v>
      </c>
      <c r="R139" s="202">
        <f>Q139*H139</f>
        <v>0.011781</v>
      </c>
      <c r="S139" s="202">
        <v>0</v>
      </c>
      <c r="T139" s="203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4" t="s">
        <v>301</v>
      </c>
      <c r="AT139" s="204" t="s">
        <v>439</v>
      </c>
      <c r="AU139" s="204" t="s">
        <v>155</v>
      </c>
      <c r="AY139" s="16" t="s">
        <v>177</v>
      </c>
      <c r="BE139" s="205">
        <f>IF(N139="základná",J139,0)</f>
        <v>0</v>
      </c>
      <c r="BF139" s="205">
        <f>IF(N139="znížená",J139,0)</f>
        <v>0</v>
      </c>
      <c r="BG139" s="205">
        <f>IF(N139="zákl. prenesená",J139,0)</f>
        <v>0</v>
      </c>
      <c r="BH139" s="205">
        <f>IF(N139="zníž. prenesená",J139,0)</f>
        <v>0</v>
      </c>
      <c r="BI139" s="205">
        <f>IF(N139="nulová",J139,0)</f>
        <v>0</v>
      </c>
      <c r="BJ139" s="16" t="s">
        <v>155</v>
      </c>
      <c r="BK139" s="206">
        <f>ROUND(I139*H139,3)</f>
        <v>0</v>
      </c>
      <c r="BL139" s="16" t="s">
        <v>235</v>
      </c>
      <c r="BM139" s="204" t="s">
        <v>2148</v>
      </c>
    </row>
    <row r="140" s="2" customFormat="1" ht="24.15" customHeight="1">
      <c r="A140" s="35"/>
      <c r="B140" s="157"/>
      <c r="C140" s="212" t="s">
        <v>702</v>
      </c>
      <c r="D140" s="212" t="s">
        <v>439</v>
      </c>
      <c r="E140" s="213" t="s">
        <v>2149</v>
      </c>
      <c r="F140" s="214" t="s">
        <v>2150</v>
      </c>
      <c r="G140" s="215" t="s">
        <v>253</v>
      </c>
      <c r="H140" s="216">
        <v>169.31999999999999</v>
      </c>
      <c r="I140" s="217"/>
      <c r="J140" s="216">
        <f>ROUND(I140*H140,3)</f>
        <v>0</v>
      </c>
      <c r="K140" s="218"/>
      <c r="L140" s="219"/>
      <c r="M140" s="220" t="s">
        <v>1</v>
      </c>
      <c r="N140" s="221" t="s">
        <v>40</v>
      </c>
      <c r="O140" s="79"/>
      <c r="P140" s="202">
        <f>O140*H140</f>
        <v>0</v>
      </c>
      <c r="Q140" s="202">
        <v>5.0000000000000002E-05</v>
      </c>
      <c r="R140" s="202">
        <f>Q140*H140</f>
        <v>0.0084659999999999996</v>
      </c>
      <c r="S140" s="202">
        <v>0</v>
      </c>
      <c r="T140" s="203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4" t="s">
        <v>301</v>
      </c>
      <c r="AT140" s="204" t="s">
        <v>439</v>
      </c>
      <c r="AU140" s="204" t="s">
        <v>155</v>
      </c>
      <c r="AY140" s="16" t="s">
        <v>177</v>
      </c>
      <c r="BE140" s="205">
        <f>IF(N140="základná",J140,0)</f>
        <v>0</v>
      </c>
      <c r="BF140" s="205">
        <f>IF(N140="znížená",J140,0)</f>
        <v>0</v>
      </c>
      <c r="BG140" s="205">
        <f>IF(N140="zákl. prenesená",J140,0)</f>
        <v>0</v>
      </c>
      <c r="BH140" s="205">
        <f>IF(N140="zníž. prenesená",J140,0)</f>
        <v>0</v>
      </c>
      <c r="BI140" s="205">
        <f>IF(N140="nulová",J140,0)</f>
        <v>0</v>
      </c>
      <c r="BJ140" s="16" t="s">
        <v>155</v>
      </c>
      <c r="BK140" s="206">
        <f>ROUND(I140*H140,3)</f>
        <v>0</v>
      </c>
      <c r="BL140" s="16" t="s">
        <v>235</v>
      </c>
      <c r="BM140" s="204" t="s">
        <v>2151</v>
      </c>
    </row>
    <row r="141" s="2" customFormat="1" ht="24.15" customHeight="1">
      <c r="A141" s="35"/>
      <c r="B141" s="157"/>
      <c r="C141" s="212" t="s">
        <v>706</v>
      </c>
      <c r="D141" s="212" t="s">
        <v>439</v>
      </c>
      <c r="E141" s="213" t="s">
        <v>2152</v>
      </c>
      <c r="F141" s="214" t="s">
        <v>2153</v>
      </c>
      <c r="G141" s="215" t="s">
        <v>253</v>
      </c>
      <c r="H141" s="216">
        <v>96.900000000000006</v>
      </c>
      <c r="I141" s="217"/>
      <c r="J141" s="216">
        <f>ROUND(I141*H141,3)</f>
        <v>0</v>
      </c>
      <c r="K141" s="218"/>
      <c r="L141" s="219"/>
      <c r="M141" s="220" t="s">
        <v>1</v>
      </c>
      <c r="N141" s="221" t="s">
        <v>40</v>
      </c>
      <c r="O141" s="79"/>
      <c r="P141" s="202">
        <f>O141*H141</f>
        <v>0</v>
      </c>
      <c r="Q141" s="202">
        <v>9.0000000000000006E-05</v>
      </c>
      <c r="R141" s="202">
        <f>Q141*H141</f>
        <v>0.0087210000000000013</v>
      </c>
      <c r="S141" s="202">
        <v>0</v>
      </c>
      <c r="T141" s="203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4" t="s">
        <v>301</v>
      </c>
      <c r="AT141" s="204" t="s">
        <v>439</v>
      </c>
      <c r="AU141" s="204" t="s">
        <v>155</v>
      </c>
      <c r="AY141" s="16" t="s">
        <v>177</v>
      </c>
      <c r="BE141" s="205">
        <f>IF(N141="základná",J141,0)</f>
        <v>0</v>
      </c>
      <c r="BF141" s="205">
        <f>IF(N141="znížená",J141,0)</f>
        <v>0</v>
      </c>
      <c r="BG141" s="205">
        <f>IF(N141="zákl. prenesená",J141,0)</f>
        <v>0</v>
      </c>
      <c r="BH141" s="205">
        <f>IF(N141="zníž. prenesená",J141,0)</f>
        <v>0</v>
      </c>
      <c r="BI141" s="205">
        <f>IF(N141="nulová",J141,0)</f>
        <v>0</v>
      </c>
      <c r="BJ141" s="16" t="s">
        <v>155</v>
      </c>
      <c r="BK141" s="206">
        <f>ROUND(I141*H141,3)</f>
        <v>0</v>
      </c>
      <c r="BL141" s="16" t="s">
        <v>235</v>
      </c>
      <c r="BM141" s="204" t="s">
        <v>2154</v>
      </c>
    </row>
    <row r="142" s="2" customFormat="1" ht="24.15" customHeight="1">
      <c r="A142" s="35"/>
      <c r="B142" s="157"/>
      <c r="C142" s="193" t="s">
        <v>710</v>
      </c>
      <c r="D142" s="193" t="s">
        <v>180</v>
      </c>
      <c r="E142" s="194" t="s">
        <v>2155</v>
      </c>
      <c r="F142" s="195" t="s">
        <v>2156</v>
      </c>
      <c r="G142" s="196" t="s">
        <v>812</v>
      </c>
      <c r="H142" s="198"/>
      <c r="I142" s="198"/>
      <c r="J142" s="197">
        <f>ROUND(I142*H142,3)</f>
        <v>0</v>
      </c>
      <c r="K142" s="199"/>
      <c r="L142" s="36"/>
      <c r="M142" s="200" t="s">
        <v>1</v>
      </c>
      <c r="N142" s="201" t="s">
        <v>40</v>
      </c>
      <c r="O142" s="79"/>
      <c r="P142" s="202">
        <f>O142*H142</f>
        <v>0</v>
      </c>
      <c r="Q142" s="202">
        <v>0</v>
      </c>
      <c r="R142" s="202">
        <f>Q142*H142</f>
        <v>0</v>
      </c>
      <c r="S142" s="202">
        <v>0</v>
      </c>
      <c r="T142" s="203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4" t="s">
        <v>235</v>
      </c>
      <c r="AT142" s="204" t="s">
        <v>180</v>
      </c>
      <c r="AU142" s="204" t="s">
        <v>155</v>
      </c>
      <c r="AY142" s="16" t="s">
        <v>177</v>
      </c>
      <c r="BE142" s="205">
        <f>IF(N142="základná",J142,0)</f>
        <v>0</v>
      </c>
      <c r="BF142" s="205">
        <f>IF(N142="znížená",J142,0)</f>
        <v>0</v>
      </c>
      <c r="BG142" s="205">
        <f>IF(N142="zákl. prenesená",J142,0)</f>
        <v>0</v>
      </c>
      <c r="BH142" s="205">
        <f>IF(N142="zníž. prenesená",J142,0)</f>
        <v>0</v>
      </c>
      <c r="BI142" s="205">
        <f>IF(N142="nulová",J142,0)</f>
        <v>0</v>
      </c>
      <c r="BJ142" s="16" t="s">
        <v>155</v>
      </c>
      <c r="BK142" s="206">
        <f>ROUND(I142*H142,3)</f>
        <v>0</v>
      </c>
      <c r="BL142" s="16" t="s">
        <v>235</v>
      </c>
      <c r="BM142" s="204" t="s">
        <v>2157</v>
      </c>
    </row>
    <row r="143" s="12" customFormat="1" ht="22.8" customHeight="1">
      <c r="A143" s="12"/>
      <c r="B143" s="180"/>
      <c r="C143" s="12"/>
      <c r="D143" s="181" t="s">
        <v>73</v>
      </c>
      <c r="E143" s="191" t="s">
        <v>334</v>
      </c>
      <c r="F143" s="191" t="s">
        <v>2158</v>
      </c>
      <c r="G143" s="12"/>
      <c r="H143" s="12"/>
      <c r="I143" s="183"/>
      <c r="J143" s="192">
        <f>BK143</f>
        <v>0</v>
      </c>
      <c r="K143" s="12"/>
      <c r="L143" s="180"/>
      <c r="M143" s="185"/>
      <c r="N143" s="186"/>
      <c r="O143" s="186"/>
      <c r="P143" s="187">
        <f>SUM(P144:P165)</f>
        <v>0</v>
      </c>
      <c r="Q143" s="186"/>
      <c r="R143" s="187">
        <f>SUM(R144:R165)</f>
        <v>2.91431</v>
      </c>
      <c r="S143" s="186"/>
      <c r="T143" s="188">
        <f>SUM(T144:T165)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81" t="s">
        <v>155</v>
      </c>
      <c r="AT143" s="189" t="s">
        <v>73</v>
      </c>
      <c r="AU143" s="189" t="s">
        <v>82</v>
      </c>
      <c r="AY143" s="181" t="s">
        <v>177</v>
      </c>
      <c r="BK143" s="190">
        <f>SUM(BK144:BK165)</f>
        <v>0</v>
      </c>
    </row>
    <row r="144" s="2" customFormat="1" ht="24.15" customHeight="1">
      <c r="A144" s="35"/>
      <c r="B144" s="157"/>
      <c r="C144" s="193" t="s">
        <v>82</v>
      </c>
      <c r="D144" s="193" t="s">
        <v>180</v>
      </c>
      <c r="E144" s="194" t="s">
        <v>2159</v>
      </c>
      <c r="F144" s="195" t="s">
        <v>2160</v>
      </c>
      <c r="G144" s="196" t="s">
        <v>253</v>
      </c>
      <c r="H144" s="197">
        <v>18</v>
      </c>
      <c r="I144" s="198"/>
      <c r="J144" s="197">
        <f>ROUND(I144*H144,3)</f>
        <v>0</v>
      </c>
      <c r="K144" s="199"/>
      <c r="L144" s="36"/>
      <c r="M144" s="200" t="s">
        <v>1</v>
      </c>
      <c r="N144" s="201" t="s">
        <v>40</v>
      </c>
      <c r="O144" s="79"/>
      <c r="P144" s="202">
        <f>O144*H144</f>
        <v>0</v>
      </c>
      <c r="Q144" s="202">
        <v>0.0014400000000000001</v>
      </c>
      <c r="R144" s="202">
        <f>Q144*H144</f>
        <v>0.025920000000000002</v>
      </c>
      <c r="S144" s="202">
        <v>0</v>
      </c>
      <c r="T144" s="203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4" t="s">
        <v>235</v>
      </c>
      <c r="AT144" s="204" t="s">
        <v>180</v>
      </c>
      <c r="AU144" s="204" t="s">
        <v>155</v>
      </c>
      <c r="AY144" s="16" t="s">
        <v>177</v>
      </c>
      <c r="BE144" s="205">
        <f>IF(N144="základná",J144,0)</f>
        <v>0</v>
      </c>
      <c r="BF144" s="205">
        <f>IF(N144="znížená",J144,0)</f>
        <v>0</v>
      </c>
      <c r="BG144" s="205">
        <f>IF(N144="zákl. prenesená",J144,0)</f>
        <v>0</v>
      </c>
      <c r="BH144" s="205">
        <f>IF(N144="zníž. prenesená",J144,0)</f>
        <v>0</v>
      </c>
      <c r="BI144" s="205">
        <f>IF(N144="nulová",J144,0)</f>
        <v>0</v>
      </c>
      <c r="BJ144" s="16" t="s">
        <v>155</v>
      </c>
      <c r="BK144" s="206">
        <f>ROUND(I144*H144,3)</f>
        <v>0</v>
      </c>
      <c r="BL144" s="16" t="s">
        <v>235</v>
      </c>
      <c r="BM144" s="204" t="s">
        <v>2161</v>
      </c>
    </row>
    <row r="145" s="2" customFormat="1" ht="24.15" customHeight="1">
      <c r="A145" s="35"/>
      <c r="B145" s="157"/>
      <c r="C145" s="193" t="s">
        <v>155</v>
      </c>
      <c r="D145" s="193" t="s">
        <v>180</v>
      </c>
      <c r="E145" s="194" t="s">
        <v>2162</v>
      </c>
      <c r="F145" s="195" t="s">
        <v>2163</v>
      </c>
      <c r="G145" s="196" t="s">
        <v>253</v>
      </c>
      <c r="H145" s="197">
        <v>60</v>
      </c>
      <c r="I145" s="198"/>
      <c r="J145" s="197">
        <f>ROUND(I145*H145,3)</f>
        <v>0</v>
      </c>
      <c r="K145" s="199"/>
      <c r="L145" s="36"/>
      <c r="M145" s="200" t="s">
        <v>1</v>
      </c>
      <c r="N145" s="201" t="s">
        <v>40</v>
      </c>
      <c r="O145" s="79"/>
      <c r="P145" s="202">
        <f>O145*H145</f>
        <v>0</v>
      </c>
      <c r="Q145" s="202">
        <v>0.00165</v>
      </c>
      <c r="R145" s="202">
        <f>Q145*H145</f>
        <v>0.099000000000000005</v>
      </c>
      <c r="S145" s="202">
        <v>0</v>
      </c>
      <c r="T145" s="203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4" t="s">
        <v>235</v>
      </c>
      <c r="AT145" s="204" t="s">
        <v>180</v>
      </c>
      <c r="AU145" s="204" t="s">
        <v>155</v>
      </c>
      <c r="AY145" s="16" t="s">
        <v>177</v>
      </c>
      <c r="BE145" s="205">
        <f>IF(N145="základná",J145,0)</f>
        <v>0</v>
      </c>
      <c r="BF145" s="205">
        <f>IF(N145="znížená",J145,0)</f>
        <v>0</v>
      </c>
      <c r="BG145" s="205">
        <f>IF(N145="zákl. prenesená",J145,0)</f>
        <v>0</v>
      </c>
      <c r="BH145" s="205">
        <f>IF(N145="zníž. prenesená",J145,0)</f>
        <v>0</v>
      </c>
      <c r="BI145" s="205">
        <f>IF(N145="nulová",J145,0)</f>
        <v>0</v>
      </c>
      <c r="BJ145" s="16" t="s">
        <v>155</v>
      </c>
      <c r="BK145" s="206">
        <f>ROUND(I145*H145,3)</f>
        <v>0</v>
      </c>
      <c r="BL145" s="16" t="s">
        <v>235</v>
      </c>
      <c r="BM145" s="204" t="s">
        <v>2164</v>
      </c>
    </row>
    <row r="146" s="2" customFormat="1" ht="24.15" customHeight="1">
      <c r="A146" s="35"/>
      <c r="B146" s="157"/>
      <c r="C146" s="193" t="s">
        <v>189</v>
      </c>
      <c r="D146" s="193" t="s">
        <v>180</v>
      </c>
      <c r="E146" s="194" t="s">
        <v>2165</v>
      </c>
      <c r="F146" s="195" t="s">
        <v>2166</v>
      </c>
      <c r="G146" s="196" t="s">
        <v>253</v>
      </c>
      <c r="H146" s="197">
        <v>90</v>
      </c>
      <c r="I146" s="198"/>
      <c r="J146" s="197">
        <f>ROUND(I146*H146,3)</f>
        <v>0</v>
      </c>
      <c r="K146" s="199"/>
      <c r="L146" s="36"/>
      <c r="M146" s="200" t="s">
        <v>1</v>
      </c>
      <c r="N146" s="201" t="s">
        <v>40</v>
      </c>
      <c r="O146" s="79"/>
      <c r="P146" s="202">
        <f>O146*H146</f>
        <v>0</v>
      </c>
      <c r="Q146" s="202">
        <v>0.0018500000000000001</v>
      </c>
      <c r="R146" s="202">
        <f>Q146*H146</f>
        <v>0.16650000000000001</v>
      </c>
      <c r="S146" s="202">
        <v>0</v>
      </c>
      <c r="T146" s="203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4" t="s">
        <v>235</v>
      </c>
      <c r="AT146" s="204" t="s">
        <v>180</v>
      </c>
      <c r="AU146" s="204" t="s">
        <v>155</v>
      </c>
      <c r="AY146" s="16" t="s">
        <v>177</v>
      </c>
      <c r="BE146" s="205">
        <f>IF(N146="základná",J146,0)</f>
        <v>0</v>
      </c>
      <c r="BF146" s="205">
        <f>IF(N146="znížená",J146,0)</f>
        <v>0</v>
      </c>
      <c r="BG146" s="205">
        <f>IF(N146="zákl. prenesená",J146,0)</f>
        <v>0</v>
      </c>
      <c r="BH146" s="205">
        <f>IF(N146="zníž. prenesená",J146,0)</f>
        <v>0</v>
      </c>
      <c r="BI146" s="205">
        <f>IF(N146="nulová",J146,0)</f>
        <v>0</v>
      </c>
      <c r="BJ146" s="16" t="s">
        <v>155</v>
      </c>
      <c r="BK146" s="206">
        <f>ROUND(I146*H146,3)</f>
        <v>0</v>
      </c>
      <c r="BL146" s="16" t="s">
        <v>235</v>
      </c>
      <c r="BM146" s="204" t="s">
        <v>2167</v>
      </c>
    </row>
    <row r="147" s="2" customFormat="1" ht="24.15" customHeight="1">
      <c r="A147" s="35"/>
      <c r="B147" s="157"/>
      <c r="C147" s="193" t="s">
        <v>184</v>
      </c>
      <c r="D147" s="193" t="s">
        <v>180</v>
      </c>
      <c r="E147" s="194" t="s">
        <v>2168</v>
      </c>
      <c r="F147" s="195" t="s">
        <v>2169</v>
      </c>
      <c r="G147" s="196" t="s">
        <v>253</v>
      </c>
      <c r="H147" s="197">
        <v>140</v>
      </c>
      <c r="I147" s="198"/>
      <c r="J147" s="197">
        <f>ROUND(I147*H147,3)</f>
        <v>0</v>
      </c>
      <c r="K147" s="199"/>
      <c r="L147" s="36"/>
      <c r="M147" s="200" t="s">
        <v>1</v>
      </c>
      <c r="N147" s="201" t="s">
        <v>40</v>
      </c>
      <c r="O147" s="79"/>
      <c r="P147" s="202">
        <f>O147*H147</f>
        <v>0</v>
      </c>
      <c r="Q147" s="202">
        <v>0.0036800000000000001</v>
      </c>
      <c r="R147" s="202">
        <f>Q147*H147</f>
        <v>0.51519999999999999</v>
      </c>
      <c r="S147" s="202">
        <v>0</v>
      </c>
      <c r="T147" s="203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4" t="s">
        <v>235</v>
      </c>
      <c r="AT147" s="204" t="s">
        <v>180</v>
      </c>
      <c r="AU147" s="204" t="s">
        <v>155</v>
      </c>
      <c r="AY147" s="16" t="s">
        <v>177</v>
      </c>
      <c r="BE147" s="205">
        <f>IF(N147="základná",J147,0)</f>
        <v>0</v>
      </c>
      <c r="BF147" s="205">
        <f>IF(N147="znížená",J147,0)</f>
        <v>0</v>
      </c>
      <c r="BG147" s="205">
        <f>IF(N147="zákl. prenesená",J147,0)</f>
        <v>0</v>
      </c>
      <c r="BH147" s="205">
        <f>IF(N147="zníž. prenesená",J147,0)</f>
        <v>0</v>
      </c>
      <c r="BI147" s="205">
        <f>IF(N147="nulová",J147,0)</f>
        <v>0</v>
      </c>
      <c r="BJ147" s="16" t="s">
        <v>155</v>
      </c>
      <c r="BK147" s="206">
        <f>ROUND(I147*H147,3)</f>
        <v>0</v>
      </c>
      <c r="BL147" s="16" t="s">
        <v>235</v>
      </c>
      <c r="BM147" s="204" t="s">
        <v>2170</v>
      </c>
    </row>
    <row r="148" s="2" customFormat="1" ht="24.15" customHeight="1">
      <c r="A148" s="35"/>
      <c r="B148" s="157"/>
      <c r="C148" s="193" t="s">
        <v>197</v>
      </c>
      <c r="D148" s="193" t="s">
        <v>180</v>
      </c>
      <c r="E148" s="194" t="s">
        <v>2171</v>
      </c>
      <c r="F148" s="195" t="s">
        <v>2172</v>
      </c>
      <c r="G148" s="196" t="s">
        <v>253</v>
      </c>
      <c r="H148" s="197">
        <v>95</v>
      </c>
      <c r="I148" s="198"/>
      <c r="J148" s="197">
        <f>ROUND(I148*H148,3)</f>
        <v>0</v>
      </c>
      <c r="K148" s="199"/>
      <c r="L148" s="36"/>
      <c r="M148" s="200" t="s">
        <v>1</v>
      </c>
      <c r="N148" s="201" t="s">
        <v>40</v>
      </c>
      <c r="O148" s="79"/>
      <c r="P148" s="202">
        <f>O148*H148</f>
        <v>0</v>
      </c>
      <c r="Q148" s="202">
        <v>0.0041599999999999996</v>
      </c>
      <c r="R148" s="202">
        <f>Q148*H148</f>
        <v>0.39519999999999994</v>
      </c>
      <c r="S148" s="202">
        <v>0</v>
      </c>
      <c r="T148" s="203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4" t="s">
        <v>235</v>
      </c>
      <c r="AT148" s="204" t="s">
        <v>180</v>
      </c>
      <c r="AU148" s="204" t="s">
        <v>155</v>
      </c>
      <c r="AY148" s="16" t="s">
        <v>177</v>
      </c>
      <c r="BE148" s="205">
        <f>IF(N148="základná",J148,0)</f>
        <v>0</v>
      </c>
      <c r="BF148" s="205">
        <f>IF(N148="znížená",J148,0)</f>
        <v>0</v>
      </c>
      <c r="BG148" s="205">
        <f>IF(N148="zákl. prenesená",J148,0)</f>
        <v>0</v>
      </c>
      <c r="BH148" s="205">
        <f>IF(N148="zníž. prenesená",J148,0)</f>
        <v>0</v>
      </c>
      <c r="BI148" s="205">
        <f>IF(N148="nulová",J148,0)</f>
        <v>0</v>
      </c>
      <c r="BJ148" s="16" t="s">
        <v>155</v>
      </c>
      <c r="BK148" s="206">
        <f>ROUND(I148*H148,3)</f>
        <v>0</v>
      </c>
      <c r="BL148" s="16" t="s">
        <v>235</v>
      </c>
      <c r="BM148" s="204" t="s">
        <v>2173</v>
      </c>
    </row>
    <row r="149" s="2" customFormat="1" ht="24.15" customHeight="1">
      <c r="A149" s="35"/>
      <c r="B149" s="157"/>
      <c r="C149" s="193" t="s">
        <v>201</v>
      </c>
      <c r="D149" s="193" t="s">
        <v>180</v>
      </c>
      <c r="E149" s="194" t="s">
        <v>2174</v>
      </c>
      <c r="F149" s="195" t="s">
        <v>2175</v>
      </c>
      <c r="G149" s="196" t="s">
        <v>253</v>
      </c>
      <c r="H149" s="197">
        <v>166</v>
      </c>
      <c r="I149" s="198"/>
      <c r="J149" s="197">
        <f>ROUND(I149*H149,3)</f>
        <v>0</v>
      </c>
      <c r="K149" s="199"/>
      <c r="L149" s="36"/>
      <c r="M149" s="200" t="s">
        <v>1</v>
      </c>
      <c r="N149" s="201" t="s">
        <v>40</v>
      </c>
      <c r="O149" s="79"/>
      <c r="P149" s="202">
        <f>O149*H149</f>
        <v>0</v>
      </c>
      <c r="Q149" s="202">
        <v>0.0046299999999999996</v>
      </c>
      <c r="R149" s="202">
        <f>Q149*H149</f>
        <v>0.76857999999999993</v>
      </c>
      <c r="S149" s="202">
        <v>0</v>
      </c>
      <c r="T149" s="203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4" t="s">
        <v>235</v>
      </c>
      <c r="AT149" s="204" t="s">
        <v>180</v>
      </c>
      <c r="AU149" s="204" t="s">
        <v>155</v>
      </c>
      <c r="AY149" s="16" t="s">
        <v>177</v>
      </c>
      <c r="BE149" s="205">
        <f>IF(N149="základná",J149,0)</f>
        <v>0</v>
      </c>
      <c r="BF149" s="205">
        <f>IF(N149="znížená",J149,0)</f>
        <v>0</v>
      </c>
      <c r="BG149" s="205">
        <f>IF(N149="zákl. prenesená",J149,0)</f>
        <v>0</v>
      </c>
      <c r="BH149" s="205">
        <f>IF(N149="zníž. prenesená",J149,0)</f>
        <v>0</v>
      </c>
      <c r="BI149" s="205">
        <f>IF(N149="nulová",J149,0)</f>
        <v>0</v>
      </c>
      <c r="BJ149" s="16" t="s">
        <v>155</v>
      </c>
      <c r="BK149" s="206">
        <f>ROUND(I149*H149,3)</f>
        <v>0</v>
      </c>
      <c r="BL149" s="16" t="s">
        <v>235</v>
      </c>
      <c r="BM149" s="204" t="s">
        <v>2176</v>
      </c>
    </row>
    <row r="150" s="2" customFormat="1" ht="24.15" customHeight="1">
      <c r="A150" s="35"/>
      <c r="B150" s="157"/>
      <c r="C150" s="193" t="s">
        <v>205</v>
      </c>
      <c r="D150" s="193" t="s">
        <v>180</v>
      </c>
      <c r="E150" s="194" t="s">
        <v>2177</v>
      </c>
      <c r="F150" s="195" t="s">
        <v>2178</v>
      </c>
      <c r="G150" s="196" t="s">
        <v>253</v>
      </c>
      <c r="H150" s="197">
        <v>165</v>
      </c>
      <c r="I150" s="198"/>
      <c r="J150" s="197">
        <f>ROUND(I150*H150,3)</f>
        <v>0</v>
      </c>
      <c r="K150" s="199"/>
      <c r="L150" s="36"/>
      <c r="M150" s="200" t="s">
        <v>1</v>
      </c>
      <c r="N150" s="201" t="s">
        <v>40</v>
      </c>
      <c r="O150" s="79"/>
      <c r="P150" s="202">
        <f>O150*H150</f>
        <v>0</v>
      </c>
      <c r="Q150" s="202">
        <v>0.00545</v>
      </c>
      <c r="R150" s="202">
        <f>Q150*H150</f>
        <v>0.89924999999999999</v>
      </c>
      <c r="S150" s="202">
        <v>0</v>
      </c>
      <c r="T150" s="203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4" t="s">
        <v>235</v>
      </c>
      <c r="AT150" s="204" t="s">
        <v>180</v>
      </c>
      <c r="AU150" s="204" t="s">
        <v>155</v>
      </c>
      <c r="AY150" s="16" t="s">
        <v>177</v>
      </c>
      <c r="BE150" s="205">
        <f>IF(N150="základná",J150,0)</f>
        <v>0</v>
      </c>
      <c r="BF150" s="205">
        <f>IF(N150="znížená",J150,0)</f>
        <v>0</v>
      </c>
      <c r="BG150" s="205">
        <f>IF(N150="zákl. prenesená",J150,0)</f>
        <v>0</v>
      </c>
      <c r="BH150" s="205">
        <f>IF(N150="zníž. prenesená",J150,0)</f>
        <v>0</v>
      </c>
      <c r="BI150" s="205">
        <f>IF(N150="nulová",J150,0)</f>
        <v>0</v>
      </c>
      <c r="BJ150" s="16" t="s">
        <v>155</v>
      </c>
      <c r="BK150" s="206">
        <f>ROUND(I150*H150,3)</f>
        <v>0</v>
      </c>
      <c r="BL150" s="16" t="s">
        <v>235</v>
      </c>
      <c r="BM150" s="204" t="s">
        <v>2179</v>
      </c>
    </row>
    <row r="151" s="2" customFormat="1" ht="24.15" customHeight="1">
      <c r="A151" s="35"/>
      <c r="B151" s="157"/>
      <c r="C151" s="193" t="s">
        <v>209</v>
      </c>
      <c r="D151" s="193" t="s">
        <v>180</v>
      </c>
      <c r="E151" s="194" t="s">
        <v>2180</v>
      </c>
      <c r="F151" s="195" t="s">
        <v>2181</v>
      </c>
      <c r="G151" s="196" t="s">
        <v>258</v>
      </c>
      <c r="H151" s="197">
        <v>104</v>
      </c>
      <c r="I151" s="198"/>
      <c r="J151" s="197">
        <f>ROUND(I151*H151,3)</f>
        <v>0</v>
      </c>
      <c r="K151" s="199"/>
      <c r="L151" s="36"/>
      <c r="M151" s="200" t="s">
        <v>1</v>
      </c>
      <c r="N151" s="201" t="s">
        <v>40</v>
      </c>
      <c r="O151" s="79"/>
      <c r="P151" s="202">
        <f>O151*H151</f>
        <v>0</v>
      </c>
      <c r="Q151" s="202">
        <v>0</v>
      </c>
      <c r="R151" s="202">
        <f>Q151*H151</f>
        <v>0</v>
      </c>
      <c r="S151" s="202">
        <v>0</v>
      </c>
      <c r="T151" s="203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4" t="s">
        <v>235</v>
      </c>
      <c r="AT151" s="204" t="s">
        <v>180</v>
      </c>
      <c r="AU151" s="204" t="s">
        <v>155</v>
      </c>
      <c r="AY151" s="16" t="s">
        <v>177</v>
      </c>
      <c r="BE151" s="205">
        <f>IF(N151="základná",J151,0)</f>
        <v>0</v>
      </c>
      <c r="BF151" s="205">
        <f>IF(N151="znížená",J151,0)</f>
        <v>0</v>
      </c>
      <c r="BG151" s="205">
        <f>IF(N151="zákl. prenesená",J151,0)</f>
        <v>0</v>
      </c>
      <c r="BH151" s="205">
        <f>IF(N151="zníž. prenesená",J151,0)</f>
        <v>0</v>
      </c>
      <c r="BI151" s="205">
        <f>IF(N151="nulová",J151,0)</f>
        <v>0</v>
      </c>
      <c r="BJ151" s="16" t="s">
        <v>155</v>
      </c>
      <c r="BK151" s="206">
        <f>ROUND(I151*H151,3)</f>
        <v>0</v>
      </c>
      <c r="BL151" s="16" t="s">
        <v>235</v>
      </c>
      <c r="BM151" s="204" t="s">
        <v>2182</v>
      </c>
    </row>
    <row r="152" s="2" customFormat="1" ht="16.5" customHeight="1">
      <c r="A152" s="35"/>
      <c r="B152" s="157"/>
      <c r="C152" s="212" t="s">
        <v>111</v>
      </c>
      <c r="D152" s="212" t="s">
        <v>439</v>
      </c>
      <c r="E152" s="213" t="s">
        <v>2183</v>
      </c>
      <c r="F152" s="214" t="s">
        <v>2184</v>
      </c>
      <c r="G152" s="215" t="s">
        <v>258</v>
      </c>
      <c r="H152" s="216">
        <v>20</v>
      </c>
      <c r="I152" s="217"/>
      <c r="J152" s="216">
        <f>ROUND(I152*H152,3)</f>
        <v>0</v>
      </c>
      <c r="K152" s="218"/>
      <c r="L152" s="219"/>
      <c r="M152" s="220" t="s">
        <v>1</v>
      </c>
      <c r="N152" s="221" t="s">
        <v>40</v>
      </c>
      <c r="O152" s="79"/>
      <c r="P152" s="202">
        <f>O152*H152</f>
        <v>0</v>
      </c>
      <c r="Q152" s="202">
        <v>6.9999999999999994E-05</v>
      </c>
      <c r="R152" s="202">
        <f>Q152*H152</f>
        <v>0.0013999999999999998</v>
      </c>
      <c r="S152" s="202">
        <v>0</v>
      </c>
      <c r="T152" s="203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4" t="s">
        <v>301</v>
      </c>
      <c r="AT152" s="204" t="s">
        <v>439</v>
      </c>
      <c r="AU152" s="204" t="s">
        <v>155</v>
      </c>
      <c r="AY152" s="16" t="s">
        <v>177</v>
      </c>
      <c r="BE152" s="205">
        <f>IF(N152="základná",J152,0)</f>
        <v>0</v>
      </c>
      <c r="BF152" s="205">
        <f>IF(N152="znížená",J152,0)</f>
        <v>0</v>
      </c>
      <c r="BG152" s="205">
        <f>IF(N152="zákl. prenesená",J152,0)</f>
        <v>0</v>
      </c>
      <c r="BH152" s="205">
        <f>IF(N152="zníž. prenesená",J152,0)</f>
        <v>0</v>
      </c>
      <c r="BI152" s="205">
        <f>IF(N152="nulová",J152,0)</f>
        <v>0</v>
      </c>
      <c r="BJ152" s="16" t="s">
        <v>155</v>
      </c>
      <c r="BK152" s="206">
        <f>ROUND(I152*H152,3)</f>
        <v>0</v>
      </c>
      <c r="BL152" s="16" t="s">
        <v>235</v>
      </c>
      <c r="BM152" s="204" t="s">
        <v>2185</v>
      </c>
    </row>
    <row r="153" s="2" customFormat="1" ht="24.15" customHeight="1">
      <c r="A153" s="35"/>
      <c r="B153" s="157"/>
      <c r="C153" s="212" t="s">
        <v>178</v>
      </c>
      <c r="D153" s="212" t="s">
        <v>439</v>
      </c>
      <c r="E153" s="213" t="s">
        <v>2186</v>
      </c>
      <c r="F153" s="214" t="s">
        <v>2187</v>
      </c>
      <c r="G153" s="215" t="s">
        <v>258</v>
      </c>
      <c r="H153" s="216">
        <v>8</v>
      </c>
      <c r="I153" s="217"/>
      <c r="J153" s="216">
        <f>ROUND(I153*H153,3)</f>
        <v>0</v>
      </c>
      <c r="K153" s="218"/>
      <c r="L153" s="219"/>
      <c r="M153" s="220" t="s">
        <v>1</v>
      </c>
      <c r="N153" s="221" t="s">
        <v>40</v>
      </c>
      <c r="O153" s="79"/>
      <c r="P153" s="202">
        <f>O153*H153</f>
        <v>0</v>
      </c>
      <c r="Q153" s="202">
        <v>4.0000000000000003E-05</v>
      </c>
      <c r="R153" s="202">
        <f>Q153*H153</f>
        <v>0.00032000000000000003</v>
      </c>
      <c r="S153" s="202">
        <v>0</v>
      </c>
      <c r="T153" s="203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4" t="s">
        <v>301</v>
      </c>
      <c r="AT153" s="204" t="s">
        <v>439</v>
      </c>
      <c r="AU153" s="204" t="s">
        <v>155</v>
      </c>
      <c r="AY153" s="16" t="s">
        <v>177</v>
      </c>
      <c r="BE153" s="205">
        <f>IF(N153="základná",J153,0)</f>
        <v>0</v>
      </c>
      <c r="BF153" s="205">
        <f>IF(N153="znížená",J153,0)</f>
        <v>0</v>
      </c>
      <c r="BG153" s="205">
        <f>IF(N153="zákl. prenesená",J153,0)</f>
        <v>0</v>
      </c>
      <c r="BH153" s="205">
        <f>IF(N153="zníž. prenesená",J153,0)</f>
        <v>0</v>
      </c>
      <c r="BI153" s="205">
        <f>IF(N153="nulová",J153,0)</f>
        <v>0</v>
      </c>
      <c r="BJ153" s="16" t="s">
        <v>155</v>
      </c>
      <c r="BK153" s="206">
        <f>ROUND(I153*H153,3)</f>
        <v>0</v>
      </c>
      <c r="BL153" s="16" t="s">
        <v>235</v>
      </c>
      <c r="BM153" s="204" t="s">
        <v>2188</v>
      </c>
    </row>
    <row r="154" s="2" customFormat="1" ht="24.15" customHeight="1">
      <c r="A154" s="35"/>
      <c r="B154" s="157"/>
      <c r="C154" s="212" t="s">
        <v>114</v>
      </c>
      <c r="D154" s="212" t="s">
        <v>439</v>
      </c>
      <c r="E154" s="213" t="s">
        <v>2189</v>
      </c>
      <c r="F154" s="214" t="s">
        <v>2190</v>
      </c>
      <c r="G154" s="215" t="s">
        <v>258</v>
      </c>
      <c r="H154" s="216">
        <v>40</v>
      </c>
      <c r="I154" s="217"/>
      <c r="J154" s="216">
        <f>ROUND(I154*H154,3)</f>
        <v>0</v>
      </c>
      <c r="K154" s="218"/>
      <c r="L154" s="219"/>
      <c r="M154" s="220" t="s">
        <v>1</v>
      </c>
      <c r="N154" s="221" t="s">
        <v>40</v>
      </c>
      <c r="O154" s="79"/>
      <c r="P154" s="202">
        <f>O154*H154</f>
        <v>0</v>
      </c>
      <c r="Q154" s="202">
        <v>4.0000000000000003E-05</v>
      </c>
      <c r="R154" s="202">
        <f>Q154*H154</f>
        <v>0.0016000000000000001</v>
      </c>
      <c r="S154" s="202">
        <v>0</v>
      </c>
      <c r="T154" s="203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4" t="s">
        <v>301</v>
      </c>
      <c r="AT154" s="204" t="s">
        <v>439</v>
      </c>
      <c r="AU154" s="204" t="s">
        <v>155</v>
      </c>
      <c r="AY154" s="16" t="s">
        <v>177</v>
      </c>
      <c r="BE154" s="205">
        <f>IF(N154="základná",J154,0)</f>
        <v>0</v>
      </c>
      <c r="BF154" s="205">
        <f>IF(N154="znížená",J154,0)</f>
        <v>0</v>
      </c>
      <c r="BG154" s="205">
        <f>IF(N154="zákl. prenesená",J154,0)</f>
        <v>0</v>
      </c>
      <c r="BH154" s="205">
        <f>IF(N154="zníž. prenesená",J154,0)</f>
        <v>0</v>
      </c>
      <c r="BI154" s="205">
        <f>IF(N154="nulová",J154,0)</f>
        <v>0</v>
      </c>
      <c r="BJ154" s="16" t="s">
        <v>155</v>
      </c>
      <c r="BK154" s="206">
        <f>ROUND(I154*H154,3)</f>
        <v>0</v>
      </c>
      <c r="BL154" s="16" t="s">
        <v>235</v>
      </c>
      <c r="BM154" s="204" t="s">
        <v>2191</v>
      </c>
    </row>
    <row r="155" s="2" customFormat="1" ht="24.15" customHeight="1">
      <c r="A155" s="35"/>
      <c r="B155" s="157"/>
      <c r="C155" s="212" t="s">
        <v>117</v>
      </c>
      <c r="D155" s="212" t="s">
        <v>439</v>
      </c>
      <c r="E155" s="213" t="s">
        <v>2192</v>
      </c>
      <c r="F155" s="214" t="s">
        <v>2193</v>
      </c>
      <c r="G155" s="215" t="s">
        <v>258</v>
      </c>
      <c r="H155" s="216">
        <v>36</v>
      </c>
      <c r="I155" s="217"/>
      <c r="J155" s="216">
        <f>ROUND(I155*H155,3)</f>
        <v>0</v>
      </c>
      <c r="K155" s="218"/>
      <c r="L155" s="219"/>
      <c r="M155" s="220" t="s">
        <v>1</v>
      </c>
      <c r="N155" s="221" t="s">
        <v>40</v>
      </c>
      <c r="O155" s="79"/>
      <c r="P155" s="202">
        <f>O155*H155</f>
        <v>0</v>
      </c>
      <c r="Q155" s="202">
        <v>6.9999999999999994E-05</v>
      </c>
      <c r="R155" s="202">
        <f>Q155*H155</f>
        <v>0.0025199999999999997</v>
      </c>
      <c r="S155" s="202">
        <v>0</v>
      </c>
      <c r="T155" s="203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4" t="s">
        <v>301</v>
      </c>
      <c r="AT155" s="204" t="s">
        <v>439</v>
      </c>
      <c r="AU155" s="204" t="s">
        <v>155</v>
      </c>
      <c r="AY155" s="16" t="s">
        <v>177</v>
      </c>
      <c r="BE155" s="205">
        <f>IF(N155="základná",J155,0)</f>
        <v>0</v>
      </c>
      <c r="BF155" s="205">
        <f>IF(N155="znížená",J155,0)</f>
        <v>0</v>
      </c>
      <c r="BG155" s="205">
        <f>IF(N155="zákl. prenesená",J155,0)</f>
        <v>0</v>
      </c>
      <c r="BH155" s="205">
        <f>IF(N155="zníž. prenesená",J155,0)</f>
        <v>0</v>
      </c>
      <c r="BI155" s="205">
        <f>IF(N155="nulová",J155,0)</f>
        <v>0</v>
      </c>
      <c r="BJ155" s="16" t="s">
        <v>155</v>
      </c>
      <c r="BK155" s="206">
        <f>ROUND(I155*H155,3)</f>
        <v>0</v>
      </c>
      <c r="BL155" s="16" t="s">
        <v>235</v>
      </c>
      <c r="BM155" s="204" t="s">
        <v>2194</v>
      </c>
    </row>
    <row r="156" s="2" customFormat="1" ht="24.15" customHeight="1">
      <c r="A156" s="35"/>
      <c r="B156" s="157"/>
      <c r="C156" s="193" t="s">
        <v>7</v>
      </c>
      <c r="D156" s="193" t="s">
        <v>180</v>
      </c>
      <c r="E156" s="194" t="s">
        <v>2195</v>
      </c>
      <c r="F156" s="195" t="s">
        <v>2196</v>
      </c>
      <c r="G156" s="196" t="s">
        <v>258</v>
      </c>
      <c r="H156" s="197">
        <v>28</v>
      </c>
      <c r="I156" s="198"/>
      <c r="J156" s="197">
        <f>ROUND(I156*H156,3)</f>
        <v>0</v>
      </c>
      <c r="K156" s="199"/>
      <c r="L156" s="36"/>
      <c r="M156" s="200" t="s">
        <v>1</v>
      </c>
      <c r="N156" s="201" t="s">
        <v>40</v>
      </c>
      <c r="O156" s="79"/>
      <c r="P156" s="202">
        <f>O156*H156</f>
        <v>0</v>
      </c>
      <c r="Q156" s="202">
        <v>0</v>
      </c>
      <c r="R156" s="202">
        <f>Q156*H156</f>
        <v>0</v>
      </c>
      <c r="S156" s="202">
        <v>0</v>
      </c>
      <c r="T156" s="203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4" t="s">
        <v>235</v>
      </c>
      <c r="AT156" s="204" t="s">
        <v>180</v>
      </c>
      <c r="AU156" s="204" t="s">
        <v>155</v>
      </c>
      <c r="AY156" s="16" t="s">
        <v>177</v>
      </c>
      <c r="BE156" s="205">
        <f>IF(N156="základná",J156,0)</f>
        <v>0</v>
      </c>
      <c r="BF156" s="205">
        <f>IF(N156="znížená",J156,0)</f>
        <v>0</v>
      </c>
      <c r="BG156" s="205">
        <f>IF(N156="zákl. prenesená",J156,0)</f>
        <v>0</v>
      </c>
      <c r="BH156" s="205">
        <f>IF(N156="zníž. prenesená",J156,0)</f>
        <v>0</v>
      </c>
      <c r="BI156" s="205">
        <f>IF(N156="nulová",J156,0)</f>
        <v>0</v>
      </c>
      <c r="BJ156" s="16" t="s">
        <v>155</v>
      </c>
      <c r="BK156" s="206">
        <f>ROUND(I156*H156,3)</f>
        <v>0</v>
      </c>
      <c r="BL156" s="16" t="s">
        <v>235</v>
      </c>
      <c r="BM156" s="204" t="s">
        <v>2197</v>
      </c>
    </row>
    <row r="157" s="2" customFormat="1" ht="24.15" customHeight="1">
      <c r="A157" s="35"/>
      <c r="B157" s="157"/>
      <c r="C157" s="212" t="s">
        <v>120</v>
      </c>
      <c r="D157" s="212" t="s">
        <v>439</v>
      </c>
      <c r="E157" s="213" t="s">
        <v>2198</v>
      </c>
      <c r="F157" s="214" t="s">
        <v>2199</v>
      </c>
      <c r="G157" s="215" t="s">
        <v>258</v>
      </c>
      <c r="H157" s="216">
        <v>28</v>
      </c>
      <c r="I157" s="217"/>
      <c r="J157" s="216">
        <f>ROUND(I157*H157,3)</f>
        <v>0</v>
      </c>
      <c r="K157" s="218"/>
      <c r="L157" s="219"/>
      <c r="M157" s="220" t="s">
        <v>1</v>
      </c>
      <c r="N157" s="221" t="s">
        <v>40</v>
      </c>
      <c r="O157" s="79"/>
      <c r="P157" s="202">
        <f>O157*H157</f>
        <v>0</v>
      </c>
      <c r="Q157" s="202">
        <v>0.00012</v>
      </c>
      <c r="R157" s="202">
        <f>Q157*H157</f>
        <v>0.0033600000000000001</v>
      </c>
      <c r="S157" s="202">
        <v>0</v>
      </c>
      <c r="T157" s="203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4" t="s">
        <v>301</v>
      </c>
      <c r="AT157" s="204" t="s">
        <v>439</v>
      </c>
      <c r="AU157" s="204" t="s">
        <v>155</v>
      </c>
      <c r="AY157" s="16" t="s">
        <v>177</v>
      </c>
      <c r="BE157" s="205">
        <f>IF(N157="základná",J157,0)</f>
        <v>0</v>
      </c>
      <c r="BF157" s="205">
        <f>IF(N157="znížená",J157,0)</f>
        <v>0</v>
      </c>
      <c r="BG157" s="205">
        <f>IF(N157="zákl. prenesená",J157,0)</f>
        <v>0</v>
      </c>
      <c r="BH157" s="205">
        <f>IF(N157="zníž. prenesená",J157,0)</f>
        <v>0</v>
      </c>
      <c r="BI157" s="205">
        <f>IF(N157="nulová",J157,0)</f>
        <v>0</v>
      </c>
      <c r="BJ157" s="16" t="s">
        <v>155</v>
      </c>
      <c r="BK157" s="206">
        <f>ROUND(I157*H157,3)</f>
        <v>0</v>
      </c>
      <c r="BL157" s="16" t="s">
        <v>235</v>
      </c>
      <c r="BM157" s="204" t="s">
        <v>2200</v>
      </c>
    </row>
    <row r="158" s="2" customFormat="1" ht="24.15" customHeight="1">
      <c r="A158" s="35"/>
      <c r="B158" s="157"/>
      <c r="C158" s="193" t="s">
        <v>247</v>
      </c>
      <c r="D158" s="193" t="s">
        <v>180</v>
      </c>
      <c r="E158" s="194" t="s">
        <v>2201</v>
      </c>
      <c r="F158" s="195" t="s">
        <v>2202</v>
      </c>
      <c r="G158" s="196" t="s">
        <v>258</v>
      </c>
      <c r="H158" s="197">
        <v>34</v>
      </c>
      <c r="I158" s="198"/>
      <c r="J158" s="197">
        <f>ROUND(I158*H158,3)</f>
        <v>0</v>
      </c>
      <c r="K158" s="199"/>
      <c r="L158" s="36"/>
      <c r="M158" s="200" t="s">
        <v>1</v>
      </c>
      <c r="N158" s="201" t="s">
        <v>40</v>
      </c>
      <c r="O158" s="79"/>
      <c r="P158" s="202">
        <f>O158*H158</f>
        <v>0</v>
      </c>
      <c r="Q158" s="202">
        <v>0</v>
      </c>
      <c r="R158" s="202">
        <f>Q158*H158</f>
        <v>0</v>
      </c>
      <c r="S158" s="202">
        <v>0</v>
      </c>
      <c r="T158" s="203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4" t="s">
        <v>235</v>
      </c>
      <c r="AT158" s="204" t="s">
        <v>180</v>
      </c>
      <c r="AU158" s="204" t="s">
        <v>155</v>
      </c>
      <c r="AY158" s="16" t="s">
        <v>177</v>
      </c>
      <c r="BE158" s="205">
        <f>IF(N158="základná",J158,0)</f>
        <v>0</v>
      </c>
      <c r="BF158" s="205">
        <f>IF(N158="znížená",J158,0)</f>
        <v>0</v>
      </c>
      <c r="BG158" s="205">
        <f>IF(N158="zákl. prenesená",J158,0)</f>
        <v>0</v>
      </c>
      <c r="BH158" s="205">
        <f>IF(N158="zníž. prenesená",J158,0)</f>
        <v>0</v>
      </c>
      <c r="BI158" s="205">
        <f>IF(N158="nulová",J158,0)</f>
        <v>0</v>
      </c>
      <c r="BJ158" s="16" t="s">
        <v>155</v>
      </c>
      <c r="BK158" s="206">
        <f>ROUND(I158*H158,3)</f>
        <v>0</v>
      </c>
      <c r="BL158" s="16" t="s">
        <v>235</v>
      </c>
      <c r="BM158" s="204" t="s">
        <v>2203</v>
      </c>
    </row>
    <row r="159" s="2" customFormat="1" ht="24.15" customHeight="1">
      <c r="A159" s="35"/>
      <c r="B159" s="157"/>
      <c r="C159" s="212" t="s">
        <v>123</v>
      </c>
      <c r="D159" s="212" t="s">
        <v>439</v>
      </c>
      <c r="E159" s="213" t="s">
        <v>2204</v>
      </c>
      <c r="F159" s="214" t="s">
        <v>2205</v>
      </c>
      <c r="G159" s="215" t="s">
        <v>258</v>
      </c>
      <c r="H159" s="216">
        <v>34</v>
      </c>
      <c r="I159" s="217"/>
      <c r="J159" s="216">
        <f>ROUND(I159*H159,3)</f>
        <v>0</v>
      </c>
      <c r="K159" s="218"/>
      <c r="L159" s="219"/>
      <c r="M159" s="220" t="s">
        <v>1</v>
      </c>
      <c r="N159" s="221" t="s">
        <v>40</v>
      </c>
      <c r="O159" s="79"/>
      <c r="P159" s="202">
        <f>O159*H159</f>
        <v>0</v>
      </c>
      <c r="Q159" s="202">
        <v>0.00019000000000000001</v>
      </c>
      <c r="R159" s="202">
        <f>Q159*H159</f>
        <v>0.0064600000000000005</v>
      </c>
      <c r="S159" s="202">
        <v>0</v>
      </c>
      <c r="T159" s="203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4" t="s">
        <v>301</v>
      </c>
      <c r="AT159" s="204" t="s">
        <v>439</v>
      </c>
      <c r="AU159" s="204" t="s">
        <v>155</v>
      </c>
      <c r="AY159" s="16" t="s">
        <v>177</v>
      </c>
      <c r="BE159" s="205">
        <f>IF(N159="základná",J159,0)</f>
        <v>0</v>
      </c>
      <c r="BF159" s="205">
        <f>IF(N159="znížená",J159,0)</f>
        <v>0</v>
      </c>
      <c r="BG159" s="205">
        <f>IF(N159="zákl. prenesená",J159,0)</f>
        <v>0</v>
      </c>
      <c r="BH159" s="205">
        <f>IF(N159="zníž. prenesená",J159,0)</f>
        <v>0</v>
      </c>
      <c r="BI159" s="205">
        <f>IF(N159="nulová",J159,0)</f>
        <v>0</v>
      </c>
      <c r="BJ159" s="16" t="s">
        <v>155</v>
      </c>
      <c r="BK159" s="206">
        <f>ROUND(I159*H159,3)</f>
        <v>0</v>
      </c>
      <c r="BL159" s="16" t="s">
        <v>235</v>
      </c>
      <c r="BM159" s="204" t="s">
        <v>2206</v>
      </c>
    </row>
    <row r="160" s="2" customFormat="1" ht="24.15" customHeight="1">
      <c r="A160" s="35"/>
      <c r="B160" s="157"/>
      <c r="C160" s="193" t="s">
        <v>243</v>
      </c>
      <c r="D160" s="193" t="s">
        <v>180</v>
      </c>
      <c r="E160" s="194" t="s">
        <v>2207</v>
      </c>
      <c r="F160" s="195" t="s">
        <v>2208</v>
      </c>
      <c r="G160" s="196" t="s">
        <v>258</v>
      </c>
      <c r="H160" s="197">
        <v>55</v>
      </c>
      <c r="I160" s="198"/>
      <c r="J160" s="197">
        <f>ROUND(I160*H160,3)</f>
        <v>0</v>
      </c>
      <c r="K160" s="199"/>
      <c r="L160" s="36"/>
      <c r="M160" s="200" t="s">
        <v>1</v>
      </c>
      <c r="N160" s="201" t="s">
        <v>40</v>
      </c>
      <c r="O160" s="79"/>
      <c r="P160" s="202">
        <f>O160*H160</f>
        <v>0</v>
      </c>
      <c r="Q160" s="202">
        <v>0</v>
      </c>
      <c r="R160" s="202">
        <f>Q160*H160</f>
        <v>0</v>
      </c>
      <c r="S160" s="202">
        <v>0</v>
      </c>
      <c r="T160" s="203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4" t="s">
        <v>235</v>
      </c>
      <c r="AT160" s="204" t="s">
        <v>180</v>
      </c>
      <c r="AU160" s="204" t="s">
        <v>155</v>
      </c>
      <c r="AY160" s="16" t="s">
        <v>177</v>
      </c>
      <c r="BE160" s="205">
        <f>IF(N160="základná",J160,0)</f>
        <v>0</v>
      </c>
      <c r="BF160" s="205">
        <f>IF(N160="znížená",J160,0)</f>
        <v>0</v>
      </c>
      <c r="BG160" s="205">
        <f>IF(N160="zákl. prenesená",J160,0)</f>
        <v>0</v>
      </c>
      <c r="BH160" s="205">
        <f>IF(N160="zníž. prenesená",J160,0)</f>
        <v>0</v>
      </c>
      <c r="BI160" s="205">
        <f>IF(N160="nulová",J160,0)</f>
        <v>0</v>
      </c>
      <c r="BJ160" s="16" t="s">
        <v>155</v>
      </c>
      <c r="BK160" s="206">
        <f>ROUND(I160*H160,3)</f>
        <v>0</v>
      </c>
      <c r="BL160" s="16" t="s">
        <v>235</v>
      </c>
      <c r="BM160" s="204" t="s">
        <v>2209</v>
      </c>
    </row>
    <row r="161" s="2" customFormat="1" ht="24.15" customHeight="1">
      <c r="A161" s="35"/>
      <c r="B161" s="157"/>
      <c r="C161" s="212" t="s">
        <v>231</v>
      </c>
      <c r="D161" s="212" t="s">
        <v>439</v>
      </c>
      <c r="E161" s="213" t="s">
        <v>2210</v>
      </c>
      <c r="F161" s="214" t="s">
        <v>2211</v>
      </c>
      <c r="G161" s="215" t="s">
        <v>258</v>
      </c>
      <c r="H161" s="216">
        <v>55</v>
      </c>
      <c r="I161" s="217"/>
      <c r="J161" s="216">
        <f>ROUND(I161*H161,3)</f>
        <v>0</v>
      </c>
      <c r="K161" s="218"/>
      <c r="L161" s="219"/>
      <c r="M161" s="220" t="s">
        <v>1</v>
      </c>
      <c r="N161" s="221" t="s">
        <v>40</v>
      </c>
      <c r="O161" s="79"/>
      <c r="P161" s="202">
        <f>O161*H161</f>
        <v>0</v>
      </c>
      <c r="Q161" s="202">
        <v>0.00025999999999999998</v>
      </c>
      <c r="R161" s="202">
        <f>Q161*H161</f>
        <v>0.014299999999999999</v>
      </c>
      <c r="S161" s="202">
        <v>0</v>
      </c>
      <c r="T161" s="203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4" t="s">
        <v>301</v>
      </c>
      <c r="AT161" s="204" t="s">
        <v>439</v>
      </c>
      <c r="AU161" s="204" t="s">
        <v>155</v>
      </c>
      <c r="AY161" s="16" t="s">
        <v>177</v>
      </c>
      <c r="BE161" s="205">
        <f>IF(N161="základná",J161,0)</f>
        <v>0</v>
      </c>
      <c r="BF161" s="205">
        <f>IF(N161="znížená",J161,0)</f>
        <v>0</v>
      </c>
      <c r="BG161" s="205">
        <f>IF(N161="zákl. prenesená",J161,0)</f>
        <v>0</v>
      </c>
      <c r="BH161" s="205">
        <f>IF(N161="zníž. prenesená",J161,0)</f>
        <v>0</v>
      </c>
      <c r="BI161" s="205">
        <f>IF(N161="nulová",J161,0)</f>
        <v>0</v>
      </c>
      <c r="BJ161" s="16" t="s">
        <v>155</v>
      </c>
      <c r="BK161" s="206">
        <f>ROUND(I161*H161,3)</f>
        <v>0</v>
      </c>
      <c r="BL161" s="16" t="s">
        <v>235</v>
      </c>
      <c r="BM161" s="204" t="s">
        <v>2212</v>
      </c>
    </row>
    <row r="162" s="2" customFormat="1" ht="24.15" customHeight="1">
      <c r="A162" s="35"/>
      <c r="B162" s="157"/>
      <c r="C162" s="193" t="s">
        <v>239</v>
      </c>
      <c r="D162" s="193" t="s">
        <v>180</v>
      </c>
      <c r="E162" s="194" t="s">
        <v>2213</v>
      </c>
      <c r="F162" s="195" t="s">
        <v>2214</v>
      </c>
      <c r="G162" s="196" t="s">
        <v>258</v>
      </c>
      <c r="H162" s="197">
        <v>30</v>
      </c>
      <c r="I162" s="198"/>
      <c r="J162" s="197">
        <f>ROUND(I162*H162,3)</f>
        <v>0</v>
      </c>
      <c r="K162" s="199"/>
      <c r="L162" s="36"/>
      <c r="M162" s="200" t="s">
        <v>1</v>
      </c>
      <c r="N162" s="201" t="s">
        <v>40</v>
      </c>
      <c r="O162" s="79"/>
      <c r="P162" s="202">
        <f>O162*H162</f>
        <v>0</v>
      </c>
      <c r="Q162" s="202">
        <v>0</v>
      </c>
      <c r="R162" s="202">
        <f>Q162*H162</f>
        <v>0</v>
      </c>
      <c r="S162" s="202">
        <v>0</v>
      </c>
      <c r="T162" s="203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4" t="s">
        <v>235</v>
      </c>
      <c r="AT162" s="204" t="s">
        <v>180</v>
      </c>
      <c r="AU162" s="204" t="s">
        <v>155</v>
      </c>
      <c r="AY162" s="16" t="s">
        <v>177</v>
      </c>
      <c r="BE162" s="205">
        <f>IF(N162="základná",J162,0)</f>
        <v>0</v>
      </c>
      <c r="BF162" s="205">
        <f>IF(N162="znížená",J162,0)</f>
        <v>0</v>
      </c>
      <c r="BG162" s="205">
        <f>IF(N162="zákl. prenesená",J162,0)</f>
        <v>0</v>
      </c>
      <c r="BH162" s="205">
        <f>IF(N162="zníž. prenesená",J162,0)</f>
        <v>0</v>
      </c>
      <c r="BI162" s="205">
        <f>IF(N162="nulová",J162,0)</f>
        <v>0</v>
      </c>
      <c r="BJ162" s="16" t="s">
        <v>155</v>
      </c>
      <c r="BK162" s="206">
        <f>ROUND(I162*H162,3)</f>
        <v>0</v>
      </c>
      <c r="BL162" s="16" t="s">
        <v>235</v>
      </c>
      <c r="BM162" s="204" t="s">
        <v>2215</v>
      </c>
    </row>
    <row r="163" s="2" customFormat="1" ht="24.15" customHeight="1">
      <c r="A163" s="35"/>
      <c r="B163" s="157"/>
      <c r="C163" s="212" t="s">
        <v>235</v>
      </c>
      <c r="D163" s="212" t="s">
        <v>439</v>
      </c>
      <c r="E163" s="213" t="s">
        <v>2216</v>
      </c>
      <c r="F163" s="214" t="s">
        <v>2217</v>
      </c>
      <c r="G163" s="215" t="s">
        <v>258</v>
      </c>
      <c r="H163" s="216">
        <v>30</v>
      </c>
      <c r="I163" s="217"/>
      <c r="J163" s="216">
        <f>ROUND(I163*H163,3)</f>
        <v>0</v>
      </c>
      <c r="K163" s="218"/>
      <c r="L163" s="219"/>
      <c r="M163" s="220" t="s">
        <v>1</v>
      </c>
      <c r="N163" s="221" t="s">
        <v>40</v>
      </c>
      <c r="O163" s="79"/>
      <c r="P163" s="202">
        <f>O163*H163</f>
        <v>0</v>
      </c>
      <c r="Q163" s="202">
        <v>0.00048999999999999998</v>
      </c>
      <c r="R163" s="202">
        <f>Q163*H163</f>
        <v>0.0147</v>
      </c>
      <c r="S163" s="202">
        <v>0</v>
      </c>
      <c r="T163" s="203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4" t="s">
        <v>301</v>
      </c>
      <c r="AT163" s="204" t="s">
        <v>439</v>
      </c>
      <c r="AU163" s="204" t="s">
        <v>155</v>
      </c>
      <c r="AY163" s="16" t="s">
        <v>177</v>
      </c>
      <c r="BE163" s="205">
        <f>IF(N163="základná",J163,0)</f>
        <v>0</v>
      </c>
      <c r="BF163" s="205">
        <f>IF(N163="znížená",J163,0)</f>
        <v>0</v>
      </c>
      <c r="BG163" s="205">
        <f>IF(N163="zákl. prenesená",J163,0)</f>
        <v>0</v>
      </c>
      <c r="BH163" s="205">
        <f>IF(N163="zníž. prenesená",J163,0)</f>
        <v>0</v>
      </c>
      <c r="BI163" s="205">
        <f>IF(N163="nulová",J163,0)</f>
        <v>0</v>
      </c>
      <c r="BJ163" s="16" t="s">
        <v>155</v>
      </c>
      <c r="BK163" s="206">
        <f>ROUND(I163*H163,3)</f>
        <v>0</v>
      </c>
      <c r="BL163" s="16" t="s">
        <v>235</v>
      </c>
      <c r="BM163" s="204" t="s">
        <v>2218</v>
      </c>
    </row>
    <row r="164" s="2" customFormat="1" ht="24.15" customHeight="1">
      <c r="A164" s="35"/>
      <c r="B164" s="157"/>
      <c r="C164" s="193" t="s">
        <v>255</v>
      </c>
      <c r="D164" s="193" t="s">
        <v>180</v>
      </c>
      <c r="E164" s="194" t="s">
        <v>2219</v>
      </c>
      <c r="F164" s="195" t="s">
        <v>2220</v>
      </c>
      <c r="G164" s="196" t="s">
        <v>253</v>
      </c>
      <c r="H164" s="197">
        <v>764</v>
      </c>
      <c r="I164" s="198"/>
      <c r="J164" s="197">
        <f>ROUND(I164*H164,3)</f>
        <v>0</v>
      </c>
      <c r="K164" s="199"/>
      <c r="L164" s="36"/>
      <c r="M164" s="200" t="s">
        <v>1</v>
      </c>
      <c r="N164" s="201" t="s">
        <v>40</v>
      </c>
      <c r="O164" s="79"/>
      <c r="P164" s="202">
        <f>O164*H164</f>
        <v>0</v>
      </c>
      <c r="Q164" s="202">
        <v>0</v>
      </c>
      <c r="R164" s="202">
        <f>Q164*H164</f>
        <v>0</v>
      </c>
      <c r="S164" s="202">
        <v>0</v>
      </c>
      <c r="T164" s="203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4" t="s">
        <v>235</v>
      </c>
      <c r="AT164" s="204" t="s">
        <v>180</v>
      </c>
      <c r="AU164" s="204" t="s">
        <v>155</v>
      </c>
      <c r="AY164" s="16" t="s">
        <v>177</v>
      </c>
      <c r="BE164" s="205">
        <f>IF(N164="základná",J164,0)</f>
        <v>0</v>
      </c>
      <c r="BF164" s="205">
        <f>IF(N164="znížená",J164,0)</f>
        <v>0</v>
      </c>
      <c r="BG164" s="205">
        <f>IF(N164="zákl. prenesená",J164,0)</f>
        <v>0</v>
      </c>
      <c r="BH164" s="205">
        <f>IF(N164="zníž. prenesená",J164,0)</f>
        <v>0</v>
      </c>
      <c r="BI164" s="205">
        <f>IF(N164="nulová",J164,0)</f>
        <v>0</v>
      </c>
      <c r="BJ164" s="16" t="s">
        <v>155</v>
      </c>
      <c r="BK164" s="206">
        <f>ROUND(I164*H164,3)</f>
        <v>0</v>
      </c>
      <c r="BL164" s="16" t="s">
        <v>235</v>
      </c>
      <c r="BM164" s="204" t="s">
        <v>2221</v>
      </c>
    </row>
    <row r="165" s="2" customFormat="1" ht="24.15" customHeight="1">
      <c r="A165" s="35"/>
      <c r="B165" s="157"/>
      <c r="C165" s="193" t="s">
        <v>260</v>
      </c>
      <c r="D165" s="193" t="s">
        <v>180</v>
      </c>
      <c r="E165" s="194" t="s">
        <v>2222</v>
      </c>
      <c r="F165" s="195" t="s">
        <v>2223</v>
      </c>
      <c r="G165" s="196" t="s">
        <v>812</v>
      </c>
      <c r="H165" s="198"/>
      <c r="I165" s="198"/>
      <c r="J165" s="197">
        <f>ROUND(I165*H165,3)</f>
        <v>0</v>
      </c>
      <c r="K165" s="199"/>
      <c r="L165" s="36"/>
      <c r="M165" s="200" t="s">
        <v>1</v>
      </c>
      <c r="N165" s="201" t="s">
        <v>40</v>
      </c>
      <c r="O165" s="79"/>
      <c r="P165" s="202">
        <f>O165*H165</f>
        <v>0</v>
      </c>
      <c r="Q165" s="202">
        <v>0</v>
      </c>
      <c r="R165" s="202">
        <f>Q165*H165</f>
        <v>0</v>
      </c>
      <c r="S165" s="202">
        <v>0</v>
      </c>
      <c r="T165" s="203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4" t="s">
        <v>235</v>
      </c>
      <c r="AT165" s="204" t="s">
        <v>180</v>
      </c>
      <c r="AU165" s="204" t="s">
        <v>155</v>
      </c>
      <c r="AY165" s="16" t="s">
        <v>177</v>
      </c>
      <c r="BE165" s="205">
        <f>IF(N165="základná",J165,0)</f>
        <v>0</v>
      </c>
      <c r="BF165" s="205">
        <f>IF(N165="znížená",J165,0)</f>
        <v>0</v>
      </c>
      <c r="BG165" s="205">
        <f>IF(N165="zákl. prenesená",J165,0)</f>
        <v>0</v>
      </c>
      <c r="BH165" s="205">
        <f>IF(N165="zníž. prenesená",J165,0)</f>
        <v>0</v>
      </c>
      <c r="BI165" s="205">
        <f>IF(N165="nulová",J165,0)</f>
        <v>0</v>
      </c>
      <c r="BJ165" s="16" t="s">
        <v>155</v>
      </c>
      <c r="BK165" s="206">
        <f>ROUND(I165*H165,3)</f>
        <v>0</v>
      </c>
      <c r="BL165" s="16" t="s">
        <v>235</v>
      </c>
      <c r="BM165" s="204" t="s">
        <v>2224</v>
      </c>
    </row>
    <row r="166" s="12" customFormat="1" ht="22.8" customHeight="1">
      <c r="A166" s="12"/>
      <c r="B166" s="180"/>
      <c r="C166" s="12"/>
      <c r="D166" s="181" t="s">
        <v>73</v>
      </c>
      <c r="E166" s="191" t="s">
        <v>2225</v>
      </c>
      <c r="F166" s="191" t="s">
        <v>2226</v>
      </c>
      <c r="G166" s="12"/>
      <c r="H166" s="12"/>
      <c r="I166" s="183"/>
      <c r="J166" s="192">
        <f>BK166</f>
        <v>0</v>
      </c>
      <c r="K166" s="12"/>
      <c r="L166" s="180"/>
      <c r="M166" s="185"/>
      <c r="N166" s="186"/>
      <c r="O166" s="186"/>
      <c r="P166" s="187">
        <f>SUM(P167:P186)</f>
        <v>0</v>
      </c>
      <c r="Q166" s="186"/>
      <c r="R166" s="187">
        <f>SUM(R167:R186)</f>
        <v>0.024360000000000007</v>
      </c>
      <c r="S166" s="186"/>
      <c r="T166" s="188">
        <f>SUM(T167:T186)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81" t="s">
        <v>155</v>
      </c>
      <c r="AT166" s="189" t="s">
        <v>73</v>
      </c>
      <c r="AU166" s="189" t="s">
        <v>82</v>
      </c>
      <c r="AY166" s="181" t="s">
        <v>177</v>
      </c>
      <c r="BK166" s="190">
        <f>SUM(BK167:BK186)</f>
        <v>0</v>
      </c>
    </row>
    <row r="167" s="2" customFormat="1" ht="24.15" customHeight="1">
      <c r="A167" s="35"/>
      <c r="B167" s="157"/>
      <c r="C167" s="193" t="s">
        <v>268</v>
      </c>
      <c r="D167" s="193" t="s">
        <v>180</v>
      </c>
      <c r="E167" s="194" t="s">
        <v>2227</v>
      </c>
      <c r="F167" s="195" t="s">
        <v>2228</v>
      </c>
      <c r="G167" s="196" t="s">
        <v>258</v>
      </c>
      <c r="H167" s="197">
        <v>13</v>
      </c>
      <c r="I167" s="198"/>
      <c r="J167" s="197">
        <f>ROUND(I167*H167,3)</f>
        <v>0</v>
      </c>
      <c r="K167" s="199"/>
      <c r="L167" s="36"/>
      <c r="M167" s="200" t="s">
        <v>1</v>
      </c>
      <c r="N167" s="201" t="s">
        <v>40</v>
      </c>
      <c r="O167" s="79"/>
      <c r="P167" s="202">
        <f>O167*H167</f>
        <v>0</v>
      </c>
      <c r="Q167" s="202">
        <v>1.0000000000000001E-05</v>
      </c>
      <c r="R167" s="202">
        <f>Q167*H167</f>
        <v>0.00013000000000000002</v>
      </c>
      <c r="S167" s="202">
        <v>0</v>
      </c>
      <c r="T167" s="203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4" t="s">
        <v>235</v>
      </c>
      <c r="AT167" s="204" t="s">
        <v>180</v>
      </c>
      <c r="AU167" s="204" t="s">
        <v>155</v>
      </c>
      <c r="AY167" s="16" t="s">
        <v>177</v>
      </c>
      <c r="BE167" s="205">
        <f>IF(N167="základná",J167,0)</f>
        <v>0</v>
      </c>
      <c r="BF167" s="205">
        <f>IF(N167="znížená",J167,0)</f>
        <v>0</v>
      </c>
      <c r="BG167" s="205">
        <f>IF(N167="zákl. prenesená",J167,0)</f>
        <v>0</v>
      </c>
      <c r="BH167" s="205">
        <f>IF(N167="zníž. prenesená",J167,0)</f>
        <v>0</v>
      </c>
      <c r="BI167" s="205">
        <f>IF(N167="nulová",J167,0)</f>
        <v>0</v>
      </c>
      <c r="BJ167" s="16" t="s">
        <v>155</v>
      </c>
      <c r="BK167" s="206">
        <f>ROUND(I167*H167,3)</f>
        <v>0</v>
      </c>
      <c r="BL167" s="16" t="s">
        <v>235</v>
      </c>
      <c r="BM167" s="204" t="s">
        <v>2229</v>
      </c>
    </row>
    <row r="168" s="2" customFormat="1" ht="16.5" customHeight="1">
      <c r="A168" s="35"/>
      <c r="B168" s="157"/>
      <c r="C168" s="212" t="s">
        <v>272</v>
      </c>
      <c r="D168" s="212" t="s">
        <v>439</v>
      </c>
      <c r="E168" s="213" t="s">
        <v>2230</v>
      </c>
      <c r="F168" s="214" t="s">
        <v>2231</v>
      </c>
      <c r="G168" s="215" t="s">
        <v>258</v>
      </c>
      <c r="H168" s="216">
        <v>13</v>
      </c>
      <c r="I168" s="217"/>
      <c r="J168" s="216">
        <f>ROUND(I168*H168,3)</f>
        <v>0</v>
      </c>
      <c r="K168" s="218"/>
      <c r="L168" s="219"/>
      <c r="M168" s="220" t="s">
        <v>1</v>
      </c>
      <c r="N168" s="221" t="s">
        <v>40</v>
      </c>
      <c r="O168" s="79"/>
      <c r="P168" s="202">
        <f>O168*H168</f>
        <v>0</v>
      </c>
      <c r="Q168" s="202">
        <v>5.0000000000000002E-05</v>
      </c>
      <c r="R168" s="202">
        <f>Q168*H168</f>
        <v>0.00065000000000000008</v>
      </c>
      <c r="S168" s="202">
        <v>0</v>
      </c>
      <c r="T168" s="203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4" t="s">
        <v>301</v>
      </c>
      <c r="AT168" s="204" t="s">
        <v>439</v>
      </c>
      <c r="AU168" s="204" t="s">
        <v>155</v>
      </c>
      <c r="AY168" s="16" t="s">
        <v>177</v>
      </c>
      <c r="BE168" s="205">
        <f>IF(N168="základná",J168,0)</f>
        <v>0</v>
      </c>
      <c r="BF168" s="205">
        <f>IF(N168="znížená",J168,0)</f>
        <v>0</v>
      </c>
      <c r="BG168" s="205">
        <f>IF(N168="zákl. prenesená",J168,0)</f>
        <v>0</v>
      </c>
      <c r="BH168" s="205">
        <f>IF(N168="zníž. prenesená",J168,0)</f>
        <v>0</v>
      </c>
      <c r="BI168" s="205">
        <f>IF(N168="nulová",J168,0)</f>
        <v>0</v>
      </c>
      <c r="BJ168" s="16" t="s">
        <v>155</v>
      </c>
      <c r="BK168" s="206">
        <f>ROUND(I168*H168,3)</f>
        <v>0</v>
      </c>
      <c r="BL168" s="16" t="s">
        <v>235</v>
      </c>
      <c r="BM168" s="204" t="s">
        <v>2232</v>
      </c>
    </row>
    <row r="169" s="2" customFormat="1" ht="24.15" customHeight="1">
      <c r="A169" s="35"/>
      <c r="B169" s="157"/>
      <c r="C169" s="193" t="s">
        <v>276</v>
      </c>
      <c r="D169" s="193" t="s">
        <v>180</v>
      </c>
      <c r="E169" s="194" t="s">
        <v>2233</v>
      </c>
      <c r="F169" s="195" t="s">
        <v>2234</v>
      </c>
      <c r="G169" s="196" t="s">
        <v>258</v>
      </c>
      <c r="H169" s="197">
        <v>64</v>
      </c>
      <c r="I169" s="198"/>
      <c r="J169" s="197">
        <f>ROUND(I169*H169,3)</f>
        <v>0</v>
      </c>
      <c r="K169" s="199"/>
      <c r="L169" s="36"/>
      <c r="M169" s="200" t="s">
        <v>1</v>
      </c>
      <c r="N169" s="201" t="s">
        <v>40</v>
      </c>
      <c r="O169" s="79"/>
      <c r="P169" s="202">
        <f>O169*H169</f>
        <v>0</v>
      </c>
      <c r="Q169" s="202">
        <v>4.0000000000000003E-05</v>
      </c>
      <c r="R169" s="202">
        <f>Q169*H169</f>
        <v>0.0025600000000000002</v>
      </c>
      <c r="S169" s="202">
        <v>0</v>
      </c>
      <c r="T169" s="203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4" t="s">
        <v>235</v>
      </c>
      <c r="AT169" s="204" t="s">
        <v>180</v>
      </c>
      <c r="AU169" s="204" t="s">
        <v>155</v>
      </c>
      <c r="AY169" s="16" t="s">
        <v>177</v>
      </c>
      <c r="BE169" s="205">
        <f>IF(N169="základná",J169,0)</f>
        <v>0</v>
      </c>
      <c r="BF169" s="205">
        <f>IF(N169="znížená",J169,0)</f>
        <v>0</v>
      </c>
      <c r="BG169" s="205">
        <f>IF(N169="zákl. prenesená",J169,0)</f>
        <v>0</v>
      </c>
      <c r="BH169" s="205">
        <f>IF(N169="zníž. prenesená",J169,0)</f>
        <v>0</v>
      </c>
      <c r="BI169" s="205">
        <f>IF(N169="nulová",J169,0)</f>
        <v>0</v>
      </c>
      <c r="BJ169" s="16" t="s">
        <v>155</v>
      </c>
      <c r="BK169" s="206">
        <f>ROUND(I169*H169,3)</f>
        <v>0</v>
      </c>
      <c r="BL169" s="16" t="s">
        <v>235</v>
      </c>
      <c r="BM169" s="204" t="s">
        <v>2235</v>
      </c>
    </row>
    <row r="170" s="2" customFormat="1" ht="49.05" customHeight="1">
      <c r="A170" s="35"/>
      <c r="B170" s="157"/>
      <c r="C170" s="212" t="s">
        <v>280</v>
      </c>
      <c r="D170" s="212" t="s">
        <v>439</v>
      </c>
      <c r="E170" s="213" t="s">
        <v>2236</v>
      </c>
      <c r="F170" s="214" t="s">
        <v>2237</v>
      </c>
      <c r="G170" s="215" t="s">
        <v>258</v>
      </c>
      <c r="H170" s="216">
        <v>64</v>
      </c>
      <c r="I170" s="217"/>
      <c r="J170" s="216">
        <f>ROUND(I170*H170,3)</f>
        <v>0</v>
      </c>
      <c r="K170" s="218"/>
      <c r="L170" s="219"/>
      <c r="M170" s="220" t="s">
        <v>1</v>
      </c>
      <c r="N170" s="221" t="s">
        <v>40</v>
      </c>
      <c r="O170" s="79"/>
      <c r="P170" s="202">
        <f>O170*H170</f>
        <v>0</v>
      </c>
      <c r="Q170" s="202">
        <v>0</v>
      </c>
      <c r="R170" s="202">
        <f>Q170*H170</f>
        <v>0</v>
      </c>
      <c r="S170" s="202">
        <v>0</v>
      </c>
      <c r="T170" s="203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4" t="s">
        <v>301</v>
      </c>
      <c r="AT170" s="204" t="s">
        <v>439</v>
      </c>
      <c r="AU170" s="204" t="s">
        <v>155</v>
      </c>
      <c r="AY170" s="16" t="s">
        <v>177</v>
      </c>
      <c r="BE170" s="205">
        <f>IF(N170="základná",J170,0)</f>
        <v>0</v>
      </c>
      <c r="BF170" s="205">
        <f>IF(N170="znížená",J170,0)</f>
        <v>0</v>
      </c>
      <c r="BG170" s="205">
        <f>IF(N170="zákl. prenesená",J170,0)</f>
        <v>0</v>
      </c>
      <c r="BH170" s="205">
        <f>IF(N170="zníž. prenesená",J170,0)</f>
        <v>0</v>
      </c>
      <c r="BI170" s="205">
        <f>IF(N170="nulová",J170,0)</f>
        <v>0</v>
      </c>
      <c r="BJ170" s="16" t="s">
        <v>155</v>
      </c>
      <c r="BK170" s="206">
        <f>ROUND(I170*H170,3)</f>
        <v>0</v>
      </c>
      <c r="BL170" s="16" t="s">
        <v>235</v>
      </c>
      <c r="BM170" s="204" t="s">
        <v>2238</v>
      </c>
    </row>
    <row r="171" s="2" customFormat="1" ht="24.15" customHeight="1">
      <c r="A171" s="35"/>
      <c r="B171" s="157"/>
      <c r="C171" s="193" t="s">
        <v>350</v>
      </c>
      <c r="D171" s="193" t="s">
        <v>180</v>
      </c>
      <c r="E171" s="194" t="s">
        <v>2239</v>
      </c>
      <c r="F171" s="195" t="s">
        <v>2240</v>
      </c>
      <c r="G171" s="196" t="s">
        <v>258</v>
      </c>
      <c r="H171" s="197">
        <v>2</v>
      </c>
      <c r="I171" s="198"/>
      <c r="J171" s="197">
        <f>ROUND(I171*H171,3)</f>
        <v>0</v>
      </c>
      <c r="K171" s="199"/>
      <c r="L171" s="36"/>
      <c r="M171" s="200" t="s">
        <v>1</v>
      </c>
      <c r="N171" s="201" t="s">
        <v>40</v>
      </c>
      <c r="O171" s="79"/>
      <c r="P171" s="202">
        <f>O171*H171</f>
        <v>0</v>
      </c>
      <c r="Q171" s="202">
        <v>1.0000000000000001E-05</v>
      </c>
      <c r="R171" s="202">
        <f>Q171*H171</f>
        <v>2.0000000000000002E-05</v>
      </c>
      <c r="S171" s="202">
        <v>0</v>
      </c>
      <c r="T171" s="203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4" t="s">
        <v>235</v>
      </c>
      <c r="AT171" s="204" t="s">
        <v>180</v>
      </c>
      <c r="AU171" s="204" t="s">
        <v>155</v>
      </c>
      <c r="AY171" s="16" t="s">
        <v>177</v>
      </c>
      <c r="BE171" s="205">
        <f>IF(N171="základná",J171,0)</f>
        <v>0</v>
      </c>
      <c r="BF171" s="205">
        <f>IF(N171="znížená",J171,0)</f>
        <v>0</v>
      </c>
      <c r="BG171" s="205">
        <f>IF(N171="zákl. prenesená",J171,0)</f>
        <v>0</v>
      </c>
      <c r="BH171" s="205">
        <f>IF(N171="zníž. prenesená",J171,0)</f>
        <v>0</v>
      </c>
      <c r="BI171" s="205">
        <f>IF(N171="nulová",J171,0)</f>
        <v>0</v>
      </c>
      <c r="BJ171" s="16" t="s">
        <v>155</v>
      </c>
      <c r="BK171" s="206">
        <f>ROUND(I171*H171,3)</f>
        <v>0</v>
      </c>
      <c r="BL171" s="16" t="s">
        <v>235</v>
      </c>
      <c r="BM171" s="204" t="s">
        <v>2241</v>
      </c>
    </row>
    <row r="172" s="2" customFormat="1" ht="49.05" customHeight="1">
      <c r="A172" s="35"/>
      <c r="B172" s="157"/>
      <c r="C172" s="212" t="s">
        <v>356</v>
      </c>
      <c r="D172" s="212" t="s">
        <v>439</v>
      </c>
      <c r="E172" s="213" t="s">
        <v>2242</v>
      </c>
      <c r="F172" s="214" t="s">
        <v>2243</v>
      </c>
      <c r="G172" s="215" t="s">
        <v>258</v>
      </c>
      <c r="H172" s="216">
        <v>2</v>
      </c>
      <c r="I172" s="217"/>
      <c r="J172" s="216">
        <f>ROUND(I172*H172,3)</f>
        <v>0</v>
      </c>
      <c r="K172" s="218"/>
      <c r="L172" s="219"/>
      <c r="M172" s="220" t="s">
        <v>1</v>
      </c>
      <c r="N172" s="221" t="s">
        <v>40</v>
      </c>
      <c r="O172" s="79"/>
      <c r="P172" s="202">
        <f>O172*H172</f>
        <v>0</v>
      </c>
      <c r="Q172" s="202">
        <v>0</v>
      </c>
      <c r="R172" s="202">
        <f>Q172*H172</f>
        <v>0</v>
      </c>
      <c r="S172" s="202">
        <v>0</v>
      </c>
      <c r="T172" s="203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4" t="s">
        <v>301</v>
      </c>
      <c r="AT172" s="204" t="s">
        <v>439</v>
      </c>
      <c r="AU172" s="204" t="s">
        <v>155</v>
      </c>
      <c r="AY172" s="16" t="s">
        <v>177</v>
      </c>
      <c r="BE172" s="205">
        <f>IF(N172="základná",J172,0)</f>
        <v>0</v>
      </c>
      <c r="BF172" s="205">
        <f>IF(N172="znížená",J172,0)</f>
        <v>0</v>
      </c>
      <c r="BG172" s="205">
        <f>IF(N172="zákl. prenesená",J172,0)</f>
        <v>0</v>
      </c>
      <c r="BH172" s="205">
        <f>IF(N172="zníž. prenesená",J172,0)</f>
        <v>0</v>
      </c>
      <c r="BI172" s="205">
        <f>IF(N172="nulová",J172,0)</f>
        <v>0</v>
      </c>
      <c r="BJ172" s="16" t="s">
        <v>155</v>
      </c>
      <c r="BK172" s="206">
        <f>ROUND(I172*H172,3)</f>
        <v>0</v>
      </c>
      <c r="BL172" s="16" t="s">
        <v>235</v>
      </c>
      <c r="BM172" s="204" t="s">
        <v>2244</v>
      </c>
    </row>
    <row r="173" s="2" customFormat="1" ht="24.15" customHeight="1">
      <c r="A173" s="35"/>
      <c r="B173" s="157"/>
      <c r="C173" s="193" t="s">
        <v>342</v>
      </c>
      <c r="D173" s="193" t="s">
        <v>180</v>
      </c>
      <c r="E173" s="194" t="s">
        <v>2245</v>
      </c>
      <c r="F173" s="195" t="s">
        <v>2246</v>
      </c>
      <c r="G173" s="196" t="s">
        <v>258</v>
      </c>
      <c r="H173" s="197">
        <v>1</v>
      </c>
      <c r="I173" s="198"/>
      <c r="J173" s="197">
        <f>ROUND(I173*H173,3)</f>
        <v>0</v>
      </c>
      <c r="K173" s="199"/>
      <c r="L173" s="36"/>
      <c r="M173" s="200" t="s">
        <v>1</v>
      </c>
      <c r="N173" s="201" t="s">
        <v>40</v>
      </c>
      <c r="O173" s="79"/>
      <c r="P173" s="202">
        <f>O173*H173</f>
        <v>0</v>
      </c>
      <c r="Q173" s="202">
        <v>2.0000000000000002E-05</v>
      </c>
      <c r="R173" s="202">
        <f>Q173*H173</f>
        <v>2.0000000000000002E-05</v>
      </c>
      <c r="S173" s="202">
        <v>0</v>
      </c>
      <c r="T173" s="203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4" t="s">
        <v>235</v>
      </c>
      <c r="AT173" s="204" t="s">
        <v>180</v>
      </c>
      <c r="AU173" s="204" t="s">
        <v>155</v>
      </c>
      <c r="AY173" s="16" t="s">
        <v>177</v>
      </c>
      <c r="BE173" s="205">
        <f>IF(N173="základná",J173,0)</f>
        <v>0</v>
      </c>
      <c r="BF173" s="205">
        <f>IF(N173="znížená",J173,0)</f>
        <v>0</v>
      </c>
      <c r="BG173" s="205">
        <f>IF(N173="zákl. prenesená",J173,0)</f>
        <v>0</v>
      </c>
      <c r="BH173" s="205">
        <f>IF(N173="zníž. prenesená",J173,0)</f>
        <v>0</v>
      </c>
      <c r="BI173" s="205">
        <f>IF(N173="nulová",J173,0)</f>
        <v>0</v>
      </c>
      <c r="BJ173" s="16" t="s">
        <v>155</v>
      </c>
      <c r="BK173" s="206">
        <f>ROUND(I173*H173,3)</f>
        <v>0</v>
      </c>
      <c r="BL173" s="16" t="s">
        <v>235</v>
      </c>
      <c r="BM173" s="204" t="s">
        <v>2247</v>
      </c>
    </row>
    <row r="174" s="2" customFormat="1" ht="49.05" customHeight="1">
      <c r="A174" s="35"/>
      <c r="B174" s="157"/>
      <c r="C174" s="212" t="s">
        <v>346</v>
      </c>
      <c r="D174" s="212" t="s">
        <v>439</v>
      </c>
      <c r="E174" s="213" t="s">
        <v>2248</v>
      </c>
      <c r="F174" s="214" t="s">
        <v>2249</v>
      </c>
      <c r="G174" s="215" t="s">
        <v>258</v>
      </c>
      <c r="H174" s="216">
        <v>1</v>
      </c>
      <c r="I174" s="217"/>
      <c r="J174" s="216">
        <f>ROUND(I174*H174,3)</f>
        <v>0</v>
      </c>
      <c r="K174" s="218"/>
      <c r="L174" s="219"/>
      <c r="M174" s="220" t="s">
        <v>1</v>
      </c>
      <c r="N174" s="221" t="s">
        <v>40</v>
      </c>
      <c r="O174" s="79"/>
      <c r="P174" s="202">
        <f>O174*H174</f>
        <v>0</v>
      </c>
      <c r="Q174" s="202">
        <v>0</v>
      </c>
      <c r="R174" s="202">
        <f>Q174*H174</f>
        <v>0</v>
      </c>
      <c r="S174" s="202">
        <v>0</v>
      </c>
      <c r="T174" s="203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4" t="s">
        <v>301</v>
      </c>
      <c r="AT174" s="204" t="s">
        <v>439</v>
      </c>
      <c r="AU174" s="204" t="s">
        <v>155</v>
      </c>
      <c r="AY174" s="16" t="s">
        <v>177</v>
      </c>
      <c r="BE174" s="205">
        <f>IF(N174="základná",J174,0)</f>
        <v>0</v>
      </c>
      <c r="BF174" s="205">
        <f>IF(N174="znížená",J174,0)</f>
        <v>0</v>
      </c>
      <c r="BG174" s="205">
        <f>IF(N174="zákl. prenesená",J174,0)</f>
        <v>0</v>
      </c>
      <c r="BH174" s="205">
        <f>IF(N174="zníž. prenesená",J174,0)</f>
        <v>0</v>
      </c>
      <c r="BI174" s="205">
        <f>IF(N174="nulová",J174,0)</f>
        <v>0</v>
      </c>
      <c r="BJ174" s="16" t="s">
        <v>155</v>
      </c>
      <c r="BK174" s="206">
        <f>ROUND(I174*H174,3)</f>
        <v>0</v>
      </c>
      <c r="BL174" s="16" t="s">
        <v>235</v>
      </c>
      <c r="BM174" s="204" t="s">
        <v>2250</v>
      </c>
    </row>
    <row r="175" s="2" customFormat="1" ht="24.15" customHeight="1">
      <c r="A175" s="35"/>
      <c r="B175" s="157"/>
      <c r="C175" s="193" t="s">
        <v>293</v>
      </c>
      <c r="D175" s="193" t="s">
        <v>180</v>
      </c>
      <c r="E175" s="194" t="s">
        <v>2251</v>
      </c>
      <c r="F175" s="195" t="s">
        <v>2252</v>
      </c>
      <c r="G175" s="196" t="s">
        <v>312</v>
      </c>
      <c r="H175" s="197">
        <v>64</v>
      </c>
      <c r="I175" s="198"/>
      <c r="J175" s="197">
        <f>ROUND(I175*H175,3)</f>
        <v>0</v>
      </c>
      <c r="K175" s="199"/>
      <c r="L175" s="36"/>
      <c r="M175" s="200" t="s">
        <v>1</v>
      </c>
      <c r="N175" s="201" t="s">
        <v>40</v>
      </c>
      <c r="O175" s="79"/>
      <c r="P175" s="202">
        <f>O175*H175</f>
        <v>0</v>
      </c>
      <c r="Q175" s="202">
        <v>0</v>
      </c>
      <c r="R175" s="202">
        <f>Q175*H175</f>
        <v>0</v>
      </c>
      <c r="S175" s="202">
        <v>0</v>
      </c>
      <c r="T175" s="203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4" t="s">
        <v>235</v>
      </c>
      <c r="AT175" s="204" t="s">
        <v>180</v>
      </c>
      <c r="AU175" s="204" t="s">
        <v>155</v>
      </c>
      <c r="AY175" s="16" t="s">
        <v>177</v>
      </c>
      <c r="BE175" s="205">
        <f>IF(N175="základná",J175,0)</f>
        <v>0</v>
      </c>
      <c r="BF175" s="205">
        <f>IF(N175="znížená",J175,0)</f>
        <v>0</v>
      </c>
      <c r="BG175" s="205">
        <f>IF(N175="zákl. prenesená",J175,0)</f>
        <v>0</v>
      </c>
      <c r="BH175" s="205">
        <f>IF(N175="zníž. prenesená",J175,0)</f>
        <v>0</v>
      </c>
      <c r="BI175" s="205">
        <f>IF(N175="nulová",J175,0)</f>
        <v>0</v>
      </c>
      <c r="BJ175" s="16" t="s">
        <v>155</v>
      </c>
      <c r="BK175" s="206">
        <f>ROUND(I175*H175,3)</f>
        <v>0</v>
      </c>
      <c r="BL175" s="16" t="s">
        <v>235</v>
      </c>
      <c r="BM175" s="204" t="s">
        <v>2253</v>
      </c>
    </row>
    <row r="176" s="2" customFormat="1" ht="37.8" customHeight="1">
      <c r="A176" s="35"/>
      <c r="B176" s="157"/>
      <c r="C176" s="212" t="s">
        <v>297</v>
      </c>
      <c r="D176" s="212" t="s">
        <v>439</v>
      </c>
      <c r="E176" s="213" t="s">
        <v>2254</v>
      </c>
      <c r="F176" s="214" t="s">
        <v>2255</v>
      </c>
      <c r="G176" s="215" t="s">
        <v>258</v>
      </c>
      <c r="H176" s="216">
        <v>64</v>
      </c>
      <c r="I176" s="217"/>
      <c r="J176" s="216">
        <f>ROUND(I176*H176,3)</f>
        <v>0</v>
      </c>
      <c r="K176" s="218"/>
      <c r="L176" s="219"/>
      <c r="M176" s="220" t="s">
        <v>1</v>
      </c>
      <c r="N176" s="221" t="s">
        <v>40</v>
      </c>
      <c r="O176" s="79"/>
      <c r="P176" s="202">
        <f>O176*H176</f>
        <v>0</v>
      </c>
      <c r="Q176" s="202">
        <v>0</v>
      </c>
      <c r="R176" s="202">
        <f>Q176*H176</f>
        <v>0</v>
      </c>
      <c r="S176" s="202">
        <v>0</v>
      </c>
      <c r="T176" s="203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4" t="s">
        <v>301</v>
      </c>
      <c r="AT176" s="204" t="s">
        <v>439</v>
      </c>
      <c r="AU176" s="204" t="s">
        <v>155</v>
      </c>
      <c r="AY176" s="16" t="s">
        <v>177</v>
      </c>
      <c r="BE176" s="205">
        <f>IF(N176="základná",J176,0)</f>
        <v>0</v>
      </c>
      <c r="BF176" s="205">
        <f>IF(N176="znížená",J176,0)</f>
        <v>0</v>
      </c>
      <c r="BG176" s="205">
        <f>IF(N176="zákl. prenesená",J176,0)</f>
        <v>0</v>
      </c>
      <c r="BH176" s="205">
        <f>IF(N176="zníž. prenesená",J176,0)</f>
        <v>0</v>
      </c>
      <c r="BI176" s="205">
        <f>IF(N176="nulová",J176,0)</f>
        <v>0</v>
      </c>
      <c r="BJ176" s="16" t="s">
        <v>155</v>
      </c>
      <c r="BK176" s="206">
        <f>ROUND(I176*H176,3)</f>
        <v>0</v>
      </c>
      <c r="BL176" s="16" t="s">
        <v>235</v>
      </c>
      <c r="BM176" s="204" t="s">
        <v>2256</v>
      </c>
    </row>
    <row r="177" s="2" customFormat="1" ht="24.15" customHeight="1">
      <c r="A177" s="35"/>
      <c r="B177" s="157"/>
      <c r="C177" s="193" t="s">
        <v>285</v>
      </c>
      <c r="D177" s="193" t="s">
        <v>180</v>
      </c>
      <c r="E177" s="194" t="s">
        <v>2257</v>
      </c>
      <c r="F177" s="195" t="s">
        <v>2258</v>
      </c>
      <c r="G177" s="196" t="s">
        <v>258</v>
      </c>
      <c r="H177" s="197">
        <v>64</v>
      </c>
      <c r="I177" s="198"/>
      <c r="J177" s="197">
        <f>ROUND(I177*H177,3)</f>
        <v>0</v>
      </c>
      <c r="K177" s="199"/>
      <c r="L177" s="36"/>
      <c r="M177" s="200" t="s">
        <v>1</v>
      </c>
      <c r="N177" s="201" t="s">
        <v>40</v>
      </c>
      <c r="O177" s="79"/>
      <c r="P177" s="202">
        <f>O177*H177</f>
        <v>0</v>
      </c>
      <c r="Q177" s="202">
        <v>0</v>
      </c>
      <c r="R177" s="202">
        <f>Q177*H177</f>
        <v>0</v>
      </c>
      <c r="S177" s="202">
        <v>0</v>
      </c>
      <c r="T177" s="203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4" t="s">
        <v>235</v>
      </c>
      <c r="AT177" s="204" t="s">
        <v>180</v>
      </c>
      <c r="AU177" s="204" t="s">
        <v>155</v>
      </c>
      <c r="AY177" s="16" t="s">
        <v>177</v>
      </c>
      <c r="BE177" s="205">
        <f>IF(N177="základná",J177,0)</f>
        <v>0</v>
      </c>
      <c r="BF177" s="205">
        <f>IF(N177="znížená",J177,0)</f>
        <v>0</v>
      </c>
      <c r="BG177" s="205">
        <f>IF(N177="zákl. prenesená",J177,0)</f>
        <v>0</v>
      </c>
      <c r="BH177" s="205">
        <f>IF(N177="zníž. prenesená",J177,0)</f>
        <v>0</v>
      </c>
      <c r="BI177" s="205">
        <f>IF(N177="nulová",J177,0)</f>
        <v>0</v>
      </c>
      <c r="BJ177" s="16" t="s">
        <v>155</v>
      </c>
      <c r="BK177" s="206">
        <f>ROUND(I177*H177,3)</f>
        <v>0</v>
      </c>
      <c r="BL177" s="16" t="s">
        <v>235</v>
      </c>
      <c r="BM177" s="204" t="s">
        <v>2259</v>
      </c>
    </row>
    <row r="178" s="2" customFormat="1" ht="55.5" customHeight="1">
      <c r="A178" s="35"/>
      <c r="B178" s="157"/>
      <c r="C178" s="212" t="s">
        <v>289</v>
      </c>
      <c r="D178" s="212" t="s">
        <v>439</v>
      </c>
      <c r="E178" s="213" t="s">
        <v>2260</v>
      </c>
      <c r="F178" s="214" t="s">
        <v>2261</v>
      </c>
      <c r="G178" s="215" t="s">
        <v>258</v>
      </c>
      <c r="H178" s="216">
        <v>64</v>
      </c>
      <c r="I178" s="217"/>
      <c r="J178" s="216">
        <f>ROUND(I178*H178,3)</f>
        <v>0</v>
      </c>
      <c r="K178" s="218"/>
      <c r="L178" s="219"/>
      <c r="M178" s="220" t="s">
        <v>1</v>
      </c>
      <c r="N178" s="221" t="s">
        <v>40</v>
      </c>
      <c r="O178" s="79"/>
      <c r="P178" s="202">
        <f>O178*H178</f>
        <v>0</v>
      </c>
      <c r="Q178" s="202">
        <v>0</v>
      </c>
      <c r="R178" s="202">
        <f>Q178*H178</f>
        <v>0</v>
      </c>
      <c r="S178" s="202">
        <v>0</v>
      </c>
      <c r="T178" s="203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4" t="s">
        <v>301</v>
      </c>
      <c r="AT178" s="204" t="s">
        <v>439</v>
      </c>
      <c r="AU178" s="204" t="s">
        <v>155</v>
      </c>
      <c r="AY178" s="16" t="s">
        <v>177</v>
      </c>
      <c r="BE178" s="205">
        <f>IF(N178="základná",J178,0)</f>
        <v>0</v>
      </c>
      <c r="BF178" s="205">
        <f>IF(N178="znížená",J178,0)</f>
        <v>0</v>
      </c>
      <c r="BG178" s="205">
        <f>IF(N178="zákl. prenesená",J178,0)</f>
        <v>0</v>
      </c>
      <c r="BH178" s="205">
        <f>IF(N178="zníž. prenesená",J178,0)</f>
        <v>0</v>
      </c>
      <c r="BI178" s="205">
        <f>IF(N178="nulová",J178,0)</f>
        <v>0</v>
      </c>
      <c r="BJ178" s="16" t="s">
        <v>155</v>
      </c>
      <c r="BK178" s="206">
        <f>ROUND(I178*H178,3)</f>
        <v>0</v>
      </c>
      <c r="BL178" s="16" t="s">
        <v>235</v>
      </c>
      <c r="BM178" s="204" t="s">
        <v>2262</v>
      </c>
    </row>
    <row r="179" s="2" customFormat="1" ht="16.5" customHeight="1">
      <c r="A179" s="35"/>
      <c r="B179" s="157"/>
      <c r="C179" s="193" t="s">
        <v>330</v>
      </c>
      <c r="D179" s="193" t="s">
        <v>180</v>
      </c>
      <c r="E179" s="194" t="s">
        <v>2263</v>
      </c>
      <c r="F179" s="195" t="s">
        <v>2264</v>
      </c>
      <c r="G179" s="196" t="s">
        <v>258</v>
      </c>
      <c r="H179" s="197">
        <v>12</v>
      </c>
      <c r="I179" s="198"/>
      <c r="J179" s="197">
        <f>ROUND(I179*H179,3)</f>
        <v>0</v>
      </c>
      <c r="K179" s="199"/>
      <c r="L179" s="36"/>
      <c r="M179" s="200" t="s">
        <v>1</v>
      </c>
      <c r="N179" s="201" t="s">
        <v>40</v>
      </c>
      <c r="O179" s="79"/>
      <c r="P179" s="202">
        <f>O179*H179</f>
        <v>0</v>
      </c>
      <c r="Q179" s="202">
        <v>1.0000000000000001E-05</v>
      </c>
      <c r="R179" s="202">
        <f>Q179*H179</f>
        <v>0.00012000000000000002</v>
      </c>
      <c r="S179" s="202">
        <v>0</v>
      </c>
      <c r="T179" s="203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4" t="s">
        <v>235</v>
      </c>
      <c r="AT179" s="204" t="s">
        <v>180</v>
      </c>
      <c r="AU179" s="204" t="s">
        <v>155</v>
      </c>
      <c r="AY179" s="16" t="s">
        <v>177</v>
      </c>
      <c r="BE179" s="205">
        <f>IF(N179="základná",J179,0)</f>
        <v>0</v>
      </c>
      <c r="BF179" s="205">
        <f>IF(N179="znížená",J179,0)</f>
        <v>0</v>
      </c>
      <c r="BG179" s="205">
        <f>IF(N179="zákl. prenesená",J179,0)</f>
        <v>0</v>
      </c>
      <c r="BH179" s="205">
        <f>IF(N179="zníž. prenesená",J179,0)</f>
        <v>0</v>
      </c>
      <c r="BI179" s="205">
        <f>IF(N179="nulová",J179,0)</f>
        <v>0</v>
      </c>
      <c r="BJ179" s="16" t="s">
        <v>155</v>
      </c>
      <c r="BK179" s="206">
        <f>ROUND(I179*H179,3)</f>
        <v>0</v>
      </c>
      <c r="BL179" s="16" t="s">
        <v>235</v>
      </c>
      <c r="BM179" s="204" t="s">
        <v>2265</v>
      </c>
    </row>
    <row r="180" s="2" customFormat="1" ht="16.5" customHeight="1">
      <c r="A180" s="35"/>
      <c r="B180" s="157"/>
      <c r="C180" s="212" t="s">
        <v>336</v>
      </c>
      <c r="D180" s="212" t="s">
        <v>439</v>
      </c>
      <c r="E180" s="213" t="s">
        <v>2266</v>
      </c>
      <c r="F180" s="214" t="s">
        <v>2267</v>
      </c>
      <c r="G180" s="215" t="s">
        <v>258</v>
      </c>
      <c r="H180" s="216">
        <v>12</v>
      </c>
      <c r="I180" s="217"/>
      <c r="J180" s="216">
        <f>ROUND(I180*H180,3)</f>
        <v>0</v>
      </c>
      <c r="K180" s="218"/>
      <c r="L180" s="219"/>
      <c r="M180" s="220" t="s">
        <v>1</v>
      </c>
      <c r="N180" s="221" t="s">
        <v>40</v>
      </c>
      <c r="O180" s="79"/>
      <c r="P180" s="202">
        <f>O180*H180</f>
        <v>0</v>
      </c>
      <c r="Q180" s="202">
        <v>0.00044999999999999999</v>
      </c>
      <c r="R180" s="202">
        <f>Q180*H180</f>
        <v>0.0054000000000000003</v>
      </c>
      <c r="S180" s="202">
        <v>0</v>
      </c>
      <c r="T180" s="203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4" t="s">
        <v>301</v>
      </c>
      <c r="AT180" s="204" t="s">
        <v>439</v>
      </c>
      <c r="AU180" s="204" t="s">
        <v>155</v>
      </c>
      <c r="AY180" s="16" t="s">
        <v>177</v>
      </c>
      <c r="BE180" s="205">
        <f>IF(N180="základná",J180,0)</f>
        <v>0</v>
      </c>
      <c r="BF180" s="205">
        <f>IF(N180="znížená",J180,0)</f>
        <v>0</v>
      </c>
      <c r="BG180" s="205">
        <f>IF(N180="zákl. prenesená",J180,0)</f>
        <v>0</v>
      </c>
      <c r="BH180" s="205">
        <f>IF(N180="zníž. prenesená",J180,0)</f>
        <v>0</v>
      </c>
      <c r="BI180" s="205">
        <f>IF(N180="nulová",J180,0)</f>
        <v>0</v>
      </c>
      <c r="BJ180" s="16" t="s">
        <v>155</v>
      </c>
      <c r="BK180" s="206">
        <f>ROUND(I180*H180,3)</f>
        <v>0</v>
      </c>
      <c r="BL180" s="16" t="s">
        <v>235</v>
      </c>
      <c r="BM180" s="204" t="s">
        <v>2268</v>
      </c>
    </row>
    <row r="181" s="2" customFormat="1" ht="16.5" customHeight="1">
      <c r="A181" s="35"/>
      <c r="B181" s="157"/>
      <c r="C181" s="193" t="s">
        <v>314</v>
      </c>
      <c r="D181" s="193" t="s">
        <v>180</v>
      </c>
      <c r="E181" s="194" t="s">
        <v>2269</v>
      </c>
      <c r="F181" s="195" t="s">
        <v>2270</v>
      </c>
      <c r="G181" s="196" t="s">
        <v>258</v>
      </c>
      <c r="H181" s="197">
        <v>4</v>
      </c>
      <c r="I181" s="198"/>
      <c r="J181" s="197">
        <f>ROUND(I181*H181,3)</f>
        <v>0</v>
      </c>
      <c r="K181" s="199"/>
      <c r="L181" s="36"/>
      <c r="M181" s="200" t="s">
        <v>1</v>
      </c>
      <c r="N181" s="201" t="s">
        <v>40</v>
      </c>
      <c r="O181" s="79"/>
      <c r="P181" s="202">
        <f>O181*H181</f>
        <v>0</v>
      </c>
      <c r="Q181" s="202">
        <v>1.0000000000000001E-05</v>
      </c>
      <c r="R181" s="202">
        <f>Q181*H181</f>
        <v>4.0000000000000003E-05</v>
      </c>
      <c r="S181" s="202">
        <v>0</v>
      </c>
      <c r="T181" s="203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4" t="s">
        <v>235</v>
      </c>
      <c r="AT181" s="204" t="s">
        <v>180</v>
      </c>
      <c r="AU181" s="204" t="s">
        <v>155</v>
      </c>
      <c r="AY181" s="16" t="s">
        <v>177</v>
      </c>
      <c r="BE181" s="205">
        <f>IF(N181="základná",J181,0)</f>
        <v>0</v>
      </c>
      <c r="BF181" s="205">
        <f>IF(N181="znížená",J181,0)</f>
        <v>0</v>
      </c>
      <c r="BG181" s="205">
        <f>IF(N181="zákl. prenesená",J181,0)</f>
        <v>0</v>
      </c>
      <c r="BH181" s="205">
        <f>IF(N181="zníž. prenesená",J181,0)</f>
        <v>0</v>
      </c>
      <c r="BI181" s="205">
        <f>IF(N181="nulová",J181,0)</f>
        <v>0</v>
      </c>
      <c r="BJ181" s="16" t="s">
        <v>155</v>
      </c>
      <c r="BK181" s="206">
        <f>ROUND(I181*H181,3)</f>
        <v>0</v>
      </c>
      <c r="BL181" s="16" t="s">
        <v>235</v>
      </c>
      <c r="BM181" s="204" t="s">
        <v>2271</v>
      </c>
    </row>
    <row r="182" s="2" customFormat="1" ht="16.5" customHeight="1">
      <c r="A182" s="35"/>
      <c r="B182" s="157"/>
      <c r="C182" s="212" t="s">
        <v>318</v>
      </c>
      <c r="D182" s="212" t="s">
        <v>439</v>
      </c>
      <c r="E182" s="213" t="s">
        <v>2272</v>
      </c>
      <c r="F182" s="214" t="s">
        <v>2273</v>
      </c>
      <c r="G182" s="215" t="s">
        <v>258</v>
      </c>
      <c r="H182" s="216">
        <v>4</v>
      </c>
      <c r="I182" s="217"/>
      <c r="J182" s="216">
        <f>ROUND(I182*H182,3)</f>
        <v>0</v>
      </c>
      <c r="K182" s="218"/>
      <c r="L182" s="219"/>
      <c r="M182" s="220" t="s">
        <v>1</v>
      </c>
      <c r="N182" s="221" t="s">
        <v>40</v>
      </c>
      <c r="O182" s="79"/>
      <c r="P182" s="202">
        <f>O182*H182</f>
        <v>0</v>
      </c>
      <c r="Q182" s="202">
        <v>0.0010100000000000001</v>
      </c>
      <c r="R182" s="202">
        <f>Q182*H182</f>
        <v>0.0040400000000000002</v>
      </c>
      <c r="S182" s="202">
        <v>0</v>
      </c>
      <c r="T182" s="203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4" t="s">
        <v>301</v>
      </c>
      <c r="AT182" s="204" t="s">
        <v>439</v>
      </c>
      <c r="AU182" s="204" t="s">
        <v>155</v>
      </c>
      <c r="AY182" s="16" t="s">
        <v>177</v>
      </c>
      <c r="BE182" s="205">
        <f>IF(N182="základná",J182,0)</f>
        <v>0</v>
      </c>
      <c r="BF182" s="205">
        <f>IF(N182="znížená",J182,0)</f>
        <v>0</v>
      </c>
      <c r="BG182" s="205">
        <f>IF(N182="zákl. prenesená",J182,0)</f>
        <v>0</v>
      </c>
      <c r="BH182" s="205">
        <f>IF(N182="zníž. prenesená",J182,0)</f>
        <v>0</v>
      </c>
      <c r="BI182" s="205">
        <f>IF(N182="nulová",J182,0)</f>
        <v>0</v>
      </c>
      <c r="BJ182" s="16" t="s">
        <v>155</v>
      </c>
      <c r="BK182" s="206">
        <f>ROUND(I182*H182,3)</f>
        <v>0</v>
      </c>
      <c r="BL182" s="16" t="s">
        <v>235</v>
      </c>
      <c r="BM182" s="204" t="s">
        <v>2274</v>
      </c>
    </row>
    <row r="183" s="2" customFormat="1" ht="16.5" customHeight="1">
      <c r="A183" s="35"/>
      <c r="B183" s="157"/>
      <c r="C183" s="193" t="s">
        <v>322</v>
      </c>
      <c r="D183" s="193" t="s">
        <v>180</v>
      </c>
      <c r="E183" s="194" t="s">
        <v>2275</v>
      </c>
      <c r="F183" s="195" t="s">
        <v>2276</v>
      </c>
      <c r="G183" s="196" t="s">
        <v>258</v>
      </c>
      <c r="H183" s="197">
        <v>4</v>
      </c>
      <c r="I183" s="198"/>
      <c r="J183" s="197">
        <f>ROUND(I183*H183,3)</f>
        <v>0</v>
      </c>
      <c r="K183" s="199"/>
      <c r="L183" s="36"/>
      <c r="M183" s="200" t="s">
        <v>1</v>
      </c>
      <c r="N183" s="201" t="s">
        <v>40</v>
      </c>
      <c r="O183" s="79"/>
      <c r="P183" s="202">
        <f>O183*H183</f>
        <v>0</v>
      </c>
      <c r="Q183" s="202">
        <v>2.0000000000000002E-05</v>
      </c>
      <c r="R183" s="202">
        <f>Q183*H183</f>
        <v>8.0000000000000007E-05</v>
      </c>
      <c r="S183" s="202">
        <v>0</v>
      </c>
      <c r="T183" s="203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4" t="s">
        <v>235</v>
      </c>
      <c r="AT183" s="204" t="s">
        <v>180</v>
      </c>
      <c r="AU183" s="204" t="s">
        <v>155</v>
      </c>
      <c r="AY183" s="16" t="s">
        <v>177</v>
      </c>
      <c r="BE183" s="205">
        <f>IF(N183="základná",J183,0)</f>
        <v>0</v>
      </c>
      <c r="BF183" s="205">
        <f>IF(N183="znížená",J183,0)</f>
        <v>0</v>
      </c>
      <c r="BG183" s="205">
        <f>IF(N183="zákl. prenesená",J183,0)</f>
        <v>0</v>
      </c>
      <c r="BH183" s="205">
        <f>IF(N183="zníž. prenesená",J183,0)</f>
        <v>0</v>
      </c>
      <c r="BI183" s="205">
        <f>IF(N183="nulová",J183,0)</f>
        <v>0</v>
      </c>
      <c r="BJ183" s="16" t="s">
        <v>155</v>
      </c>
      <c r="BK183" s="206">
        <f>ROUND(I183*H183,3)</f>
        <v>0</v>
      </c>
      <c r="BL183" s="16" t="s">
        <v>235</v>
      </c>
      <c r="BM183" s="204" t="s">
        <v>2277</v>
      </c>
    </row>
    <row r="184" s="2" customFormat="1" ht="16.5" customHeight="1">
      <c r="A184" s="35"/>
      <c r="B184" s="157"/>
      <c r="C184" s="212" t="s">
        <v>326</v>
      </c>
      <c r="D184" s="212" t="s">
        <v>439</v>
      </c>
      <c r="E184" s="213" t="s">
        <v>2278</v>
      </c>
      <c r="F184" s="214" t="s">
        <v>2279</v>
      </c>
      <c r="G184" s="215" t="s">
        <v>258</v>
      </c>
      <c r="H184" s="216">
        <v>4</v>
      </c>
      <c r="I184" s="217"/>
      <c r="J184" s="216">
        <f>ROUND(I184*H184,3)</f>
        <v>0</v>
      </c>
      <c r="K184" s="218"/>
      <c r="L184" s="219"/>
      <c r="M184" s="220" t="s">
        <v>1</v>
      </c>
      <c r="N184" s="221" t="s">
        <v>40</v>
      </c>
      <c r="O184" s="79"/>
      <c r="P184" s="202">
        <f>O184*H184</f>
        <v>0</v>
      </c>
      <c r="Q184" s="202">
        <v>0.0016000000000000001</v>
      </c>
      <c r="R184" s="202">
        <f>Q184*H184</f>
        <v>0.0064000000000000003</v>
      </c>
      <c r="S184" s="202">
        <v>0</v>
      </c>
      <c r="T184" s="203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4" t="s">
        <v>301</v>
      </c>
      <c r="AT184" s="204" t="s">
        <v>439</v>
      </c>
      <c r="AU184" s="204" t="s">
        <v>155</v>
      </c>
      <c r="AY184" s="16" t="s">
        <v>177</v>
      </c>
      <c r="BE184" s="205">
        <f>IF(N184="základná",J184,0)</f>
        <v>0</v>
      </c>
      <c r="BF184" s="205">
        <f>IF(N184="znížená",J184,0)</f>
        <v>0</v>
      </c>
      <c r="BG184" s="205">
        <f>IF(N184="zákl. prenesená",J184,0)</f>
        <v>0</v>
      </c>
      <c r="BH184" s="205">
        <f>IF(N184="zníž. prenesená",J184,0)</f>
        <v>0</v>
      </c>
      <c r="BI184" s="205">
        <f>IF(N184="nulová",J184,0)</f>
        <v>0</v>
      </c>
      <c r="BJ184" s="16" t="s">
        <v>155</v>
      </c>
      <c r="BK184" s="206">
        <f>ROUND(I184*H184,3)</f>
        <v>0</v>
      </c>
      <c r="BL184" s="16" t="s">
        <v>235</v>
      </c>
      <c r="BM184" s="204" t="s">
        <v>2280</v>
      </c>
    </row>
    <row r="185" s="2" customFormat="1" ht="24.15" customHeight="1">
      <c r="A185" s="35"/>
      <c r="B185" s="157"/>
      <c r="C185" s="193" t="s">
        <v>264</v>
      </c>
      <c r="D185" s="193" t="s">
        <v>180</v>
      </c>
      <c r="E185" s="194" t="s">
        <v>2281</v>
      </c>
      <c r="F185" s="195" t="s">
        <v>2282</v>
      </c>
      <c r="G185" s="196" t="s">
        <v>258</v>
      </c>
      <c r="H185" s="197">
        <v>10</v>
      </c>
      <c r="I185" s="198"/>
      <c r="J185" s="197">
        <f>ROUND(I185*H185,3)</f>
        <v>0</v>
      </c>
      <c r="K185" s="199"/>
      <c r="L185" s="36"/>
      <c r="M185" s="200" t="s">
        <v>1</v>
      </c>
      <c r="N185" s="201" t="s">
        <v>40</v>
      </c>
      <c r="O185" s="79"/>
      <c r="P185" s="202">
        <f>O185*H185</f>
        <v>0</v>
      </c>
      <c r="Q185" s="202">
        <v>0.00048999999999999998</v>
      </c>
      <c r="R185" s="202">
        <f>Q185*H185</f>
        <v>0.0048999999999999998</v>
      </c>
      <c r="S185" s="202">
        <v>0</v>
      </c>
      <c r="T185" s="203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4" t="s">
        <v>235</v>
      </c>
      <c r="AT185" s="204" t="s">
        <v>180</v>
      </c>
      <c r="AU185" s="204" t="s">
        <v>155</v>
      </c>
      <c r="AY185" s="16" t="s">
        <v>177</v>
      </c>
      <c r="BE185" s="205">
        <f>IF(N185="základná",J185,0)</f>
        <v>0</v>
      </c>
      <c r="BF185" s="205">
        <f>IF(N185="znížená",J185,0)</f>
        <v>0</v>
      </c>
      <c r="BG185" s="205">
        <f>IF(N185="zákl. prenesená",J185,0)</f>
        <v>0</v>
      </c>
      <c r="BH185" s="205">
        <f>IF(N185="zníž. prenesená",J185,0)</f>
        <v>0</v>
      </c>
      <c r="BI185" s="205">
        <f>IF(N185="nulová",J185,0)</f>
        <v>0</v>
      </c>
      <c r="BJ185" s="16" t="s">
        <v>155</v>
      </c>
      <c r="BK185" s="206">
        <f>ROUND(I185*H185,3)</f>
        <v>0</v>
      </c>
      <c r="BL185" s="16" t="s">
        <v>235</v>
      </c>
      <c r="BM185" s="204" t="s">
        <v>2283</v>
      </c>
    </row>
    <row r="186" s="2" customFormat="1" ht="21.75" customHeight="1">
      <c r="A186" s="35"/>
      <c r="B186" s="157"/>
      <c r="C186" s="193" t="s">
        <v>362</v>
      </c>
      <c r="D186" s="193" t="s">
        <v>180</v>
      </c>
      <c r="E186" s="194" t="s">
        <v>2284</v>
      </c>
      <c r="F186" s="195" t="s">
        <v>2285</v>
      </c>
      <c r="G186" s="196" t="s">
        <v>812</v>
      </c>
      <c r="H186" s="198"/>
      <c r="I186" s="198"/>
      <c r="J186" s="197">
        <f>ROUND(I186*H186,3)</f>
        <v>0</v>
      </c>
      <c r="K186" s="199"/>
      <c r="L186" s="36"/>
      <c r="M186" s="200" t="s">
        <v>1</v>
      </c>
      <c r="N186" s="201" t="s">
        <v>40</v>
      </c>
      <c r="O186" s="79"/>
      <c r="P186" s="202">
        <f>O186*H186</f>
        <v>0</v>
      </c>
      <c r="Q186" s="202">
        <v>0</v>
      </c>
      <c r="R186" s="202">
        <f>Q186*H186</f>
        <v>0</v>
      </c>
      <c r="S186" s="202">
        <v>0</v>
      </c>
      <c r="T186" s="203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4" t="s">
        <v>235</v>
      </c>
      <c r="AT186" s="204" t="s">
        <v>180</v>
      </c>
      <c r="AU186" s="204" t="s">
        <v>155</v>
      </c>
      <c r="AY186" s="16" t="s">
        <v>177</v>
      </c>
      <c r="BE186" s="205">
        <f>IF(N186="základná",J186,0)</f>
        <v>0</v>
      </c>
      <c r="BF186" s="205">
        <f>IF(N186="znížená",J186,0)</f>
        <v>0</v>
      </c>
      <c r="BG186" s="205">
        <f>IF(N186="zákl. prenesená",J186,0)</f>
        <v>0</v>
      </c>
      <c r="BH186" s="205">
        <f>IF(N186="zníž. prenesená",J186,0)</f>
        <v>0</v>
      </c>
      <c r="BI186" s="205">
        <f>IF(N186="nulová",J186,0)</f>
        <v>0</v>
      </c>
      <c r="BJ186" s="16" t="s">
        <v>155</v>
      </c>
      <c r="BK186" s="206">
        <f>ROUND(I186*H186,3)</f>
        <v>0</v>
      </c>
      <c r="BL186" s="16" t="s">
        <v>235</v>
      </c>
      <c r="BM186" s="204" t="s">
        <v>2286</v>
      </c>
    </row>
    <row r="187" s="12" customFormat="1" ht="22.8" customHeight="1">
      <c r="A187" s="12"/>
      <c r="B187" s="180"/>
      <c r="C187" s="12"/>
      <c r="D187" s="181" t="s">
        <v>73</v>
      </c>
      <c r="E187" s="191" t="s">
        <v>340</v>
      </c>
      <c r="F187" s="191" t="s">
        <v>2287</v>
      </c>
      <c r="G187" s="12"/>
      <c r="H187" s="12"/>
      <c r="I187" s="183"/>
      <c r="J187" s="192">
        <f>BK187</f>
        <v>0</v>
      </c>
      <c r="K187" s="12"/>
      <c r="L187" s="180"/>
      <c r="M187" s="185"/>
      <c r="N187" s="186"/>
      <c r="O187" s="186"/>
      <c r="P187" s="187">
        <f>SUM(P188:P208)</f>
        <v>0</v>
      </c>
      <c r="Q187" s="186"/>
      <c r="R187" s="187">
        <f>SUM(R188:R208)</f>
        <v>1.72844</v>
      </c>
      <c r="S187" s="186"/>
      <c r="T187" s="188">
        <f>SUM(T188:T208)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181" t="s">
        <v>155</v>
      </c>
      <c r="AT187" s="189" t="s">
        <v>73</v>
      </c>
      <c r="AU187" s="189" t="s">
        <v>82</v>
      </c>
      <c r="AY187" s="181" t="s">
        <v>177</v>
      </c>
      <c r="BK187" s="190">
        <f>SUM(BK188:BK208)</f>
        <v>0</v>
      </c>
    </row>
    <row r="188" s="2" customFormat="1" ht="24.15" customHeight="1">
      <c r="A188" s="35"/>
      <c r="B188" s="157"/>
      <c r="C188" s="193" t="s">
        <v>731</v>
      </c>
      <c r="D188" s="193" t="s">
        <v>180</v>
      </c>
      <c r="E188" s="194" t="s">
        <v>2288</v>
      </c>
      <c r="F188" s="195" t="s">
        <v>2289</v>
      </c>
      <c r="G188" s="196" t="s">
        <v>258</v>
      </c>
      <c r="H188" s="197">
        <v>64</v>
      </c>
      <c r="I188" s="198"/>
      <c r="J188" s="197">
        <f>ROUND(I188*H188,3)</f>
        <v>0</v>
      </c>
      <c r="K188" s="199"/>
      <c r="L188" s="36"/>
      <c r="M188" s="200" t="s">
        <v>1</v>
      </c>
      <c r="N188" s="201" t="s">
        <v>40</v>
      </c>
      <c r="O188" s="79"/>
      <c r="P188" s="202">
        <f>O188*H188</f>
        <v>0</v>
      </c>
      <c r="Q188" s="202">
        <v>0</v>
      </c>
      <c r="R188" s="202">
        <f>Q188*H188</f>
        <v>0</v>
      </c>
      <c r="S188" s="202">
        <v>0</v>
      </c>
      <c r="T188" s="203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4" t="s">
        <v>235</v>
      </c>
      <c r="AT188" s="204" t="s">
        <v>180</v>
      </c>
      <c r="AU188" s="204" t="s">
        <v>155</v>
      </c>
      <c r="AY188" s="16" t="s">
        <v>177</v>
      </c>
      <c r="BE188" s="205">
        <f>IF(N188="základná",J188,0)</f>
        <v>0</v>
      </c>
      <c r="BF188" s="205">
        <f>IF(N188="znížená",J188,0)</f>
        <v>0</v>
      </c>
      <c r="BG188" s="205">
        <f>IF(N188="zákl. prenesená",J188,0)</f>
        <v>0</v>
      </c>
      <c r="BH188" s="205">
        <f>IF(N188="zníž. prenesená",J188,0)</f>
        <v>0</v>
      </c>
      <c r="BI188" s="205">
        <f>IF(N188="nulová",J188,0)</f>
        <v>0</v>
      </c>
      <c r="BJ188" s="16" t="s">
        <v>155</v>
      </c>
      <c r="BK188" s="206">
        <f>ROUND(I188*H188,3)</f>
        <v>0</v>
      </c>
      <c r="BL188" s="16" t="s">
        <v>235</v>
      </c>
      <c r="BM188" s="204" t="s">
        <v>2290</v>
      </c>
    </row>
    <row r="189" s="2" customFormat="1" ht="24.15" customHeight="1">
      <c r="A189" s="35"/>
      <c r="B189" s="157"/>
      <c r="C189" s="193" t="s">
        <v>435</v>
      </c>
      <c r="D189" s="193" t="s">
        <v>180</v>
      </c>
      <c r="E189" s="194" t="s">
        <v>2291</v>
      </c>
      <c r="F189" s="195" t="s">
        <v>2292</v>
      </c>
      <c r="G189" s="196" t="s">
        <v>258</v>
      </c>
      <c r="H189" s="197">
        <v>64</v>
      </c>
      <c r="I189" s="198"/>
      <c r="J189" s="197">
        <f>ROUND(I189*H189,3)</f>
        <v>0</v>
      </c>
      <c r="K189" s="199"/>
      <c r="L189" s="36"/>
      <c r="M189" s="200" t="s">
        <v>1</v>
      </c>
      <c r="N189" s="201" t="s">
        <v>40</v>
      </c>
      <c r="O189" s="79"/>
      <c r="P189" s="202">
        <f>O189*H189</f>
        <v>0</v>
      </c>
      <c r="Q189" s="202">
        <v>5.0000000000000002E-05</v>
      </c>
      <c r="R189" s="202">
        <f>Q189*H189</f>
        <v>0.0032000000000000002</v>
      </c>
      <c r="S189" s="202">
        <v>0</v>
      </c>
      <c r="T189" s="203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4" t="s">
        <v>235</v>
      </c>
      <c r="AT189" s="204" t="s">
        <v>180</v>
      </c>
      <c r="AU189" s="204" t="s">
        <v>155</v>
      </c>
      <c r="AY189" s="16" t="s">
        <v>177</v>
      </c>
      <c r="BE189" s="205">
        <f>IF(N189="základná",J189,0)</f>
        <v>0</v>
      </c>
      <c r="BF189" s="205">
        <f>IF(N189="znížená",J189,0)</f>
        <v>0</v>
      </c>
      <c r="BG189" s="205">
        <f>IF(N189="zákl. prenesená",J189,0)</f>
        <v>0</v>
      </c>
      <c r="BH189" s="205">
        <f>IF(N189="zníž. prenesená",J189,0)</f>
        <v>0</v>
      </c>
      <c r="BI189" s="205">
        <f>IF(N189="nulová",J189,0)</f>
        <v>0</v>
      </c>
      <c r="BJ189" s="16" t="s">
        <v>155</v>
      </c>
      <c r="BK189" s="206">
        <f>ROUND(I189*H189,3)</f>
        <v>0</v>
      </c>
      <c r="BL189" s="16" t="s">
        <v>235</v>
      </c>
      <c r="BM189" s="204" t="s">
        <v>2293</v>
      </c>
    </row>
    <row r="190" s="2" customFormat="1" ht="33" customHeight="1">
      <c r="A190" s="35"/>
      <c r="B190" s="157"/>
      <c r="C190" s="193" t="s">
        <v>366</v>
      </c>
      <c r="D190" s="193" t="s">
        <v>180</v>
      </c>
      <c r="E190" s="194" t="s">
        <v>2294</v>
      </c>
      <c r="F190" s="195" t="s">
        <v>2295</v>
      </c>
      <c r="G190" s="196" t="s">
        <v>258</v>
      </c>
      <c r="H190" s="197">
        <v>22</v>
      </c>
      <c r="I190" s="198"/>
      <c r="J190" s="197">
        <f>ROUND(I190*H190,3)</f>
        <v>0</v>
      </c>
      <c r="K190" s="199"/>
      <c r="L190" s="36"/>
      <c r="M190" s="200" t="s">
        <v>1</v>
      </c>
      <c r="N190" s="201" t="s">
        <v>40</v>
      </c>
      <c r="O190" s="79"/>
      <c r="P190" s="202">
        <f>O190*H190</f>
        <v>0</v>
      </c>
      <c r="Q190" s="202">
        <v>2.0000000000000002E-05</v>
      </c>
      <c r="R190" s="202">
        <f>Q190*H190</f>
        <v>0.00044000000000000002</v>
      </c>
      <c r="S190" s="202">
        <v>0</v>
      </c>
      <c r="T190" s="203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04" t="s">
        <v>235</v>
      </c>
      <c r="AT190" s="204" t="s">
        <v>180</v>
      </c>
      <c r="AU190" s="204" t="s">
        <v>155</v>
      </c>
      <c r="AY190" s="16" t="s">
        <v>177</v>
      </c>
      <c r="BE190" s="205">
        <f>IF(N190="základná",J190,0)</f>
        <v>0</v>
      </c>
      <c r="BF190" s="205">
        <f>IF(N190="znížená",J190,0)</f>
        <v>0</v>
      </c>
      <c r="BG190" s="205">
        <f>IF(N190="zákl. prenesená",J190,0)</f>
        <v>0</v>
      </c>
      <c r="BH190" s="205">
        <f>IF(N190="zníž. prenesená",J190,0)</f>
        <v>0</v>
      </c>
      <c r="BI190" s="205">
        <f>IF(N190="nulová",J190,0)</f>
        <v>0</v>
      </c>
      <c r="BJ190" s="16" t="s">
        <v>155</v>
      </c>
      <c r="BK190" s="206">
        <f>ROUND(I190*H190,3)</f>
        <v>0</v>
      </c>
      <c r="BL190" s="16" t="s">
        <v>235</v>
      </c>
      <c r="BM190" s="204" t="s">
        <v>2296</v>
      </c>
    </row>
    <row r="191" s="2" customFormat="1" ht="37.8" customHeight="1">
      <c r="A191" s="35"/>
      <c r="B191" s="157"/>
      <c r="C191" s="212" t="s">
        <v>372</v>
      </c>
      <c r="D191" s="212" t="s">
        <v>439</v>
      </c>
      <c r="E191" s="213" t="s">
        <v>2297</v>
      </c>
      <c r="F191" s="214" t="s">
        <v>2298</v>
      </c>
      <c r="G191" s="215" t="s">
        <v>258</v>
      </c>
      <c r="H191" s="216">
        <v>20</v>
      </c>
      <c r="I191" s="217"/>
      <c r="J191" s="216">
        <f>ROUND(I191*H191,3)</f>
        <v>0</v>
      </c>
      <c r="K191" s="218"/>
      <c r="L191" s="219"/>
      <c r="M191" s="220" t="s">
        <v>1</v>
      </c>
      <c r="N191" s="221" t="s">
        <v>40</v>
      </c>
      <c r="O191" s="79"/>
      <c r="P191" s="202">
        <f>O191*H191</f>
        <v>0</v>
      </c>
      <c r="Q191" s="202">
        <v>0.032660000000000002</v>
      </c>
      <c r="R191" s="202">
        <f>Q191*H191</f>
        <v>0.6532</v>
      </c>
      <c r="S191" s="202">
        <v>0</v>
      </c>
      <c r="T191" s="203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04" t="s">
        <v>301</v>
      </c>
      <c r="AT191" s="204" t="s">
        <v>439</v>
      </c>
      <c r="AU191" s="204" t="s">
        <v>155</v>
      </c>
      <c r="AY191" s="16" t="s">
        <v>177</v>
      </c>
      <c r="BE191" s="205">
        <f>IF(N191="základná",J191,0)</f>
        <v>0</v>
      </c>
      <c r="BF191" s="205">
        <f>IF(N191="znížená",J191,0)</f>
        <v>0</v>
      </c>
      <c r="BG191" s="205">
        <f>IF(N191="zákl. prenesená",J191,0)</f>
        <v>0</v>
      </c>
      <c r="BH191" s="205">
        <f>IF(N191="zníž. prenesená",J191,0)</f>
        <v>0</v>
      </c>
      <c r="BI191" s="205">
        <f>IF(N191="nulová",J191,0)</f>
        <v>0</v>
      </c>
      <c r="BJ191" s="16" t="s">
        <v>155</v>
      </c>
      <c r="BK191" s="206">
        <f>ROUND(I191*H191,3)</f>
        <v>0</v>
      </c>
      <c r="BL191" s="16" t="s">
        <v>235</v>
      </c>
      <c r="BM191" s="204" t="s">
        <v>2299</v>
      </c>
    </row>
    <row r="192" s="2" customFormat="1" ht="37.8" customHeight="1">
      <c r="A192" s="35"/>
      <c r="B192" s="157"/>
      <c r="C192" s="212" t="s">
        <v>421</v>
      </c>
      <c r="D192" s="212" t="s">
        <v>439</v>
      </c>
      <c r="E192" s="213" t="s">
        <v>2300</v>
      </c>
      <c r="F192" s="214" t="s">
        <v>2301</v>
      </c>
      <c r="G192" s="215" t="s">
        <v>258</v>
      </c>
      <c r="H192" s="216">
        <v>2</v>
      </c>
      <c r="I192" s="217"/>
      <c r="J192" s="216">
        <f>ROUND(I192*H192,3)</f>
        <v>0</v>
      </c>
      <c r="K192" s="218"/>
      <c r="L192" s="219"/>
      <c r="M192" s="220" t="s">
        <v>1</v>
      </c>
      <c r="N192" s="221" t="s">
        <v>40</v>
      </c>
      <c r="O192" s="79"/>
      <c r="P192" s="202">
        <f>O192*H192</f>
        <v>0</v>
      </c>
      <c r="Q192" s="202">
        <v>0.021770000000000001</v>
      </c>
      <c r="R192" s="202">
        <f>Q192*H192</f>
        <v>0.043540000000000002</v>
      </c>
      <c r="S192" s="202">
        <v>0</v>
      </c>
      <c r="T192" s="203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4" t="s">
        <v>301</v>
      </c>
      <c r="AT192" s="204" t="s">
        <v>439</v>
      </c>
      <c r="AU192" s="204" t="s">
        <v>155</v>
      </c>
      <c r="AY192" s="16" t="s">
        <v>177</v>
      </c>
      <c r="BE192" s="205">
        <f>IF(N192="základná",J192,0)</f>
        <v>0</v>
      </c>
      <c r="BF192" s="205">
        <f>IF(N192="znížená",J192,0)</f>
        <v>0</v>
      </c>
      <c r="BG192" s="205">
        <f>IF(N192="zákl. prenesená",J192,0)</f>
        <v>0</v>
      </c>
      <c r="BH192" s="205">
        <f>IF(N192="zníž. prenesená",J192,0)</f>
        <v>0</v>
      </c>
      <c r="BI192" s="205">
        <f>IF(N192="nulová",J192,0)</f>
        <v>0</v>
      </c>
      <c r="BJ192" s="16" t="s">
        <v>155</v>
      </c>
      <c r="BK192" s="206">
        <f>ROUND(I192*H192,3)</f>
        <v>0</v>
      </c>
      <c r="BL192" s="16" t="s">
        <v>235</v>
      </c>
      <c r="BM192" s="204" t="s">
        <v>2302</v>
      </c>
    </row>
    <row r="193" s="2" customFormat="1" ht="33" customHeight="1">
      <c r="A193" s="35"/>
      <c r="B193" s="157"/>
      <c r="C193" s="193" t="s">
        <v>400</v>
      </c>
      <c r="D193" s="193" t="s">
        <v>180</v>
      </c>
      <c r="E193" s="194" t="s">
        <v>2294</v>
      </c>
      <c r="F193" s="195" t="s">
        <v>2295</v>
      </c>
      <c r="G193" s="196" t="s">
        <v>258</v>
      </c>
      <c r="H193" s="197">
        <v>3</v>
      </c>
      <c r="I193" s="198"/>
      <c r="J193" s="197">
        <f>ROUND(I193*H193,3)</f>
        <v>0</v>
      </c>
      <c r="K193" s="199"/>
      <c r="L193" s="36"/>
      <c r="M193" s="200" t="s">
        <v>1</v>
      </c>
      <c r="N193" s="201" t="s">
        <v>40</v>
      </c>
      <c r="O193" s="79"/>
      <c r="P193" s="202">
        <f>O193*H193</f>
        <v>0</v>
      </c>
      <c r="Q193" s="202">
        <v>2.0000000000000002E-05</v>
      </c>
      <c r="R193" s="202">
        <f>Q193*H193</f>
        <v>6.0000000000000008E-05</v>
      </c>
      <c r="S193" s="202">
        <v>0</v>
      </c>
      <c r="T193" s="203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4" t="s">
        <v>235</v>
      </c>
      <c r="AT193" s="204" t="s">
        <v>180</v>
      </c>
      <c r="AU193" s="204" t="s">
        <v>155</v>
      </c>
      <c r="AY193" s="16" t="s">
        <v>177</v>
      </c>
      <c r="BE193" s="205">
        <f>IF(N193="základná",J193,0)</f>
        <v>0</v>
      </c>
      <c r="BF193" s="205">
        <f>IF(N193="znížená",J193,0)</f>
        <v>0</v>
      </c>
      <c r="BG193" s="205">
        <f>IF(N193="zákl. prenesená",J193,0)</f>
        <v>0</v>
      </c>
      <c r="BH193" s="205">
        <f>IF(N193="zníž. prenesená",J193,0)</f>
        <v>0</v>
      </c>
      <c r="BI193" s="205">
        <f>IF(N193="nulová",J193,0)</f>
        <v>0</v>
      </c>
      <c r="BJ193" s="16" t="s">
        <v>155</v>
      </c>
      <c r="BK193" s="206">
        <f>ROUND(I193*H193,3)</f>
        <v>0</v>
      </c>
      <c r="BL193" s="16" t="s">
        <v>235</v>
      </c>
      <c r="BM193" s="204" t="s">
        <v>2303</v>
      </c>
    </row>
    <row r="194" s="2" customFormat="1" ht="37.8" customHeight="1">
      <c r="A194" s="35"/>
      <c r="B194" s="157"/>
      <c r="C194" s="212" t="s">
        <v>404</v>
      </c>
      <c r="D194" s="212" t="s">
        <v>439</v>
      </c>
      <c r="E194" s="213" t="s">
        <v>2304</v>
      </c>
      <c r="F194" s="214" t="s">
        <v>2305</v>
      </c>
      <c r="G194" s="215" t="s">
        <v>258</v>
      </c>
      <c r="H194" s="216">
        <v>2</v>
      </c>
      <c r="I194" s="217"/>
      <c r="J194" s="216">
        <f>ROUND(I194*H194,3)</f>
        <v>0</v>
      </c>
      <c r="K194" s="218"/>
      <c r="L194" s="219"/>
      <c r="M194" s="220" t="s">
        <v>1</v>
      </c>
      <c r="N194" s="221" t="s">
        <v>40</v>
      </c>
      <c r="O194" s="79"/>
      <c r="P194" s="202">
        <f>O194*H194</f>
        <v>0</v>
      </c>
      <c r="Q194" s="202">
        <v>0.040820000000000002</v>
      </c>
      <c r="R194" s="202">
        <f>Q194*H194</f>
        <v>0.081640000000000004</v>
      </c>
      <c r="S194" s="202">
        <v>0</v>
      </c>
      <c r="T194" s="203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04" t="s">
        <v>301</v>
      </c>
      <c r="AT194" s="204" t="s">
        <v>439</v>
      </c>
      <c r="AU194" s="204" t="s">
        <v>155</v>
      </c>
      <c r="AY194" s="16" t="s">
        <v>177</v>
      </c>
      <c r="BE194" s="205">
        <f>IF(N194="základná",J194,0)</f>
        <v>0</v>
      </c>
      <c r="BF194" s="205">
        <f>IF(N194="znížená",J194,0)</f>
        <v>0</v>
      </c>
      <c r="BG194" s="205">
        <f>IF(N194="zákl. prenesená",J194,0)</f>
        <v>0</v>
      </c>
      <c r="BH194" s="205">
        <f>IF(N194="zníž. prenesená",J194,0)</f>
        <v>0</v>
      </c>
      <c r="BI194" s="205">
        <f>IF(N194="nulová",J194,0)</f>
        <v>0</v>
      </c>
      <c r="BJ194" s="16" t="s">
        <v>155</v>
      </c>
      <c r="BK194" s="206">
        <f>ROUND(I194*H194,3)</f>
        <v>0</v>
      </c>
      <c r="BL194" s="16" t="s">
        <v>235</v>
      </c>
      <c r="BM194" s="204" t="s">
        <v>2306</v>
      </c>
    </row>
    <row r="195" s="2" customFormat="1" ht="37.8" customHeight="1">
      <c r="A195" s="35"/>
      <c r="B195" s="157"/>
      <c r="C195" s="212" t="s">
        <v>408</v>
      </c>
      <c r="D195" s="212" t="s">
        <v>439</v>
      </c>
      <c r="E195" s="213" t="s">
        <v>2307</v>
      </c>
      <c r="F195" s="214" t="s">
        <v>2308</v>
      </c>
      <c r="G195" s="215" t="s">
        <v>258</v>
      </c>
      <c r="H195" s="216">
        <v>1</v>
      </c>
      <c r="I195" s="217"/>
      <c r="J195" s="216">
        <f>ROUND(I195*H195,3)</f>
        <v>0</v>
      </c>
      <c r="K195" s="218"/>
      <c r="L195" s="219"/>
      <c r="M195" s="220" t="s">
        <v>1</v>
      </c>
      <c r="N195" s="221" t="s">
        <v>40</v>
      </c>
      <c r="O195" s="79"/>
      <c r="P195" s="202">
        <f>O195*H195</f>
        <v>0</v>
      </c>
      <c r="Q195" s="202">
        <v>0.027220000000000001</v>
      </c>
      <c r="R195" s="202">
        <f>Q195*H195</f>
        <v>0.027220000000000001</v>
      </c>
      <c r="S195" s="202">
        <v>0</v>
      </c>
      <c r="T195" s="203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04" t="s">
        <v>301</v>
      </c>
      <c r="AT195" s="204" t="s">
        <v>439</v>
      </c>
      <c r="AU195" s="204" t="s">
        <v>155</v>
      </c>
      <c r="AY195" s="16" t="s">
        <v>177</v>
      </c>
      <c r="BE195" s="205">
        <f>IF(N195="základná",J195,0)</f>
        <v>0</v>
      </c>
      <c r="BF195" s="205">
        <f>IF(N195="znížená",J195,0)</f>
        <v>0</v>
      </c>
      <c r="BG195" s="205">
        <f>IF(N195="zákl. prenesená",J195,0)</f>
        <v>0</v>
      </c>
      <c r="BH195" s="205">
        <f>IF(N195="zníž. prenesená",J195,0)</f>
        <v>0</v>
      </c>
      <c r="BI195" s="205">
        <f>IF(N195="nulová",J195,0)</f>
        <v>0</v>
      </c>
      <c r="BJ195" s="16" t="s">
        <v>155</v>
      </c>
      <c r="BK195" s="206">
        <f>ROUND(I195*H195,3)</f>
        <v>0</v>
      </c>
      <c r="BL195" s="16" t="s">
        <v>235</v>
      </c>
      <c r="BM195" s="204" t="s">
        <v>2309</v>
      </c>
    </row>
    <row r="196" s="2" customFormat="1" ht="33" customHeight="1">
      <c r="A196" s="35"/>
      <c r="B196" s="157"/>
      <c r="C196" s="193" t="s">
        <v>376</v>
      </c>
      <c r="D196" s="193" t="s">
        <v>180</v>
      </c>
      <c r="E196" s="194" t="s">
        <v>2310</v>
      </c>
      <c r="F196" s="195" t="s">
        <v>2311</v>
      </c>
      <c r="G196" s="196" t="s">
        <v>258</v>
      </c>
      <c r="H196" s="197">
        <v>2</v>
      </c>
      <c r="I196" s="198"/>
      <c r="J196" s="197">
        <f>ROUND(I196*H196,3)</f>
        <v>0</v>
      </c>
      <c r="K196" s="199"/>
      <c r="L196" s="36"/>
      <c r="M196" s="200" t="s">
        <v>1</v>
      </c>
      <c r="N196" s="201" t="s">
        <v>40</v>
      </c>
      <c r="O196" s="79"/>
      <c r="P196" s="202">
        <f>O196*H196</f>
        <v>0</v>
      </c>
      <c r="Q196" s="202">
        <v>2.0000000000000002E-05</v>
      </c>
      <c r="R196" s="202">
        <f>Q196*H196</f>
        <v>4.0000000000000003E-05</v>
      </c>
      <c r="S196" s="202">
        <v>0</v>
      </c>
      <c r="T196" s="203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04" t="s">
        <v>235</v>
      </c>
      <c r="AT196" s="204" t="s">
        <v>180</v>
      </c>
      <c r="AU196" s="204" t="s">
        <v>155</v>
      </c>
      <c r="AY196" s="16" t="s">
        <v>177</v>
      </c>
      <c r="BE196" s="205">
        <f>IF(N196="základná",J196,0)</f>
        <v>0</v>
      </c>
      <c r="BF196" s="205">
        <f>IF(N196="znížená",J196,0)</f>
        <v>0</v>
      </c>
      <c r="BG196" s="205">
        <f>IF(N196="zákl. prenesená",J196,0)</f>
        <v>0</v>
      </c>
      <c r="BH196" s="205">
        <f>IF(N196="zníž. prenesená",J196,0)</f>
        <v>0</v>
      </c>
      <c r="BI196" s="205">
        <f>IF(N196="nulová",J196,0)</f>
        <v>0</v>
      </c>
      <c r="BJ196" s="16" t="s">
        <v>155</v>
      </c>
      <c r="BK196" s="206">
        <f>ROUND(I196*H196,3)</f>
        <v>0</v>
      </c>
      <c r="BL196" s="16" t="s">
        <v>235</v>
      </c>
      <c r="BM196" s="204" t="s">
        <v>2312</v>
      </c>
    </row>
    <row r="197" s="2" customFormat="1" ht="37.8" customHeight="1">
      <c r="A197" s="35"/>
      <c r="B197" s="157"/>
      <c r="C197" s="212" t="s">
        <v>382</v>
      </c>
      <c r="D197" s="212" t="s">
        <v>439</v>
      </c>
      <c r="E197" s="213" t="s">
        <v>2313</v>
      </c>
      <c r="F197" s="214" t="s">
        <v>2314</v>
      </c>
      <c r="G197" s="215" t="s">
        <v>258</v>
      </c>
      <c r="H197" s="216">
        <v>2</v>
      </c>
      <c r="I197" s="217"/>
      <c r="J197" s="216">
        <f>ROUND(I197*H197,3)</f>
        <v>0</v>
      </c>
      <c r="K197" s="218"/>
      <c r="L197" s="219"/>
      <c r="M197" s="220" t="s">
        <v>1</v>
      </c>
      <c r="N197" s="221" t="s">
        <v>40</v>
      </c>
      <c r="O197" s="79"/>
      <c r="P197" s="202">
        <f>O197*H197</f>
        <v>0</v>
      </c>
      <c r="Q197" s="202">
        <v>0.048989999999999999</v>
      </c>
      <c r="R197" s="202">
        <f>Q197*H197</f>
        <v>0.097979999999999998</v>
      </c>
      <c r="S197" s="202">
        <v>0</v>
      </c>
      <c r="T197" s="203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04" t="s">
        <v>301</v>
      </c>
      <c r="AT197" s="204" t="s">
        <v>439</v>
      </c>
      <c r="AU197" s="204" t="s">
        <v>155</v>
      </c>
      <c r="AY197" s="16" t="s">
        <v>177</v>
      </c>
      <c r="BE197" s="205">
        <f>IF(N197="základná",J197,0)</f>
        <v>0</v>
      </c>
      <c r="BF197" s="205">
        <f>IF(N197="znížená",J197,0)</f>
        <v>0</v>
      </c>
      <c r="BG197" s="205">
        <f>IF(N197="zákl. prenesená",J197,0)</f>
        <v>0</v>
      </c>
      <c r="BH197" s="205">
        <f>IF(N197="zníž. prenesená",J197,0)</f>
        <v>0</v>
      </c>
      <c r="BI197" s="205">
        <f>IF(N197="nulová",J197,0)</f>
        <v>0</v>
      </c>
      <c r="BJ197" s="16" t="s">
        <v>155</v>
      </c>
      <c r="BK197" s="206">
        <f>ROUND(I197*H197,3)</f>
        <v>0</v>
      </c>
      <c r="BL197" s="16" t="s">
        <v>235</v>
      </c>
      <c r="BM197" s="204" t="s">
        <v>2315</v>
      </c>
    </row>
    <row r="198" s="2" customFormat="1" ht="24.15" customHeight="1">
      <c r="A198" s="35"/>
      <c r="B198" s="157"/>
      <c r="C198" s="193" t="s">
        <v>386</v>
      </c>
      <c r="D198" s="193" t="s">
        <v>180</v>
      </c>
      <c r="E198" s="194" t="s">
        <v>2316</v>
      </c>
      <c r="F198" s="195" t="s">
        <v>2317</v>
      </c>
      <c r="G198" s="196" t="s">
        <v>258</v>
      </c>
      <c r="H198" s="197">
        <v>28</v>
      </c>
      <c r="I198" s="198"/>
      <c r="J198" s="197">
        <f>ROUND(I198*H198,3)</f>
        <v>0</v>
      </c>
      <c r="K198" s="199"/>
      <c r="L198" s="36"/>
      <c r="M198" s="200" t="s">
        <v>1</v>
      </c>
      <c r="N198" s="201" t="s">
        <v>40</v>
      </c>
      <c r="O198" s="79"/>
      <c r="P198" s="202">
        <f>O198*H198</f>
        <v>0</v>
      </c>
      <c r="Q198" s="202">
        <v>2.0000000000000002E-05</v>
      </c>
      <c r="R198" s="202">
        <f>Q198*H198</f>
        <v>0.00056000000000000006</v>
      </c>
      <c r="S198" s="202">
        <v>0</v>
      </c>
      <c r="T198" s="203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4" t="s">
        <v>235</v>
      </c>
      <c r="AT198" s="204" t="s">
        <v>180</v>
      </c>
      <c r="AU198" s="204" t="s">
        <v>155</v>
      </c>
      <c r="AY198" s="16" t="s">
        <v>177</v>
      </c>
      <c r="BE198" s="205">
        <f>IF(N198="základná",J198,0)</f>
        <v>0</v>
      </c>
      <c r="BF198" s="205">
        <f>IF(N198="znížená",J198,0)</f>
        <v>0</v>
      </c>
      <c r="BG198" s="205">
        <f>IF(N198="zákl. prenesená",J198,0)</f>
        <v>0</v>
      </c>
      <c r="BH198" s="205">
        <f>IF(N198="zníž. prenesená",J198,0)</f>
        <v>0</v>
      </c>
      <c r="BI198" s="205">
        <f>IF(N198="nulová",J198,0)</f>
        <v>0</v>
      </c>
      <c r="BJ198" s="16" t="s">
        <v>155</v>
      </c>
      <c r="BK198" s="206">
        <f>ROUND(I198*H198,3)</f>
        <v>0</v>
      </c>
      <c r="BL198" s="16" t="s">
        <v>235</v>
      </c>
      <c r="BM198" s="204" t="s">
        <v>2318</v>
      </c>
    </row>
    <row r="199" s="2" customFormat="1" ht="37.8" customHeight="1">
      <c r="A199" s="35"/>
      <c r="B199" s="157"/>
      <c r="C199" s="212" t="s">
        <v>390</v>
      </c>
      <c r="D199" s="212" t="s">
        <v>439</v>
      </c>
      <c r="E199" s="213" t="s">
        <v>2319</v>
      </c>
      <c r="F199" s="214" t="s">
        <v>2320</v>
      </c>
      <c r="G199" s="215" t="s">
        <v>258</v>
      </c>
      <c r="H199" s="216">
        <v>24</v>
      </c>
      <c r="I199" s="217"/>
      <c r="J199" s="216">
        <f>ROUND(I199*H199,3)</f>
        <v>0</v>
      </c>
      <c r="K199" s="218"/>
      <c r="L199" s="219"/>
      <c r="M199" s="220" t="s">
        <v>1</v>
      </c>
      <c r="N199" s="221" t="s">
        <v>40</v>
      </c>
      <c r="O199" s="79"/>
      <c r="P199" s="202">
        <f>O199*H199</f>
        <v>0</v>
      </c>
      <c r="Q199" s="202">
        <v>0.025520000000000001</v>
      </c>
      <c r="R199" s="202">
        <f>Q199*H199</f>
        <v>0.61248000000000002</v>
      </c>
      <c r="S199" s="202">
        <v>0</v>
      </c>
      <c r="T199" s="203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04" t="s">
        <v>301</v>
      </c>
      <c r="AT199" s="204" t="s">
        <v>439</v>
      </c>
      <c r="AU199" s="204" t="s">
        <v>155</v>
      </c>
      <c r="AY199" s="16" t="s">
        <v>177</v>
      </c>
      <c r="BE199" s="205">
        <f>IF(N199="základná",J199,0)</f>
        <v>0</v>
      </c>
      <c r="BF199" s="205">
        <f>IF(N199="znížená",J199,0)</f>
        <v>0</v>
      </c>
      <c r="BG199" s="205">
        <f>IF(N199="zákl. prenesená",J199,0)</f>
        <v>0</v>
      </c>
      <c r="BH199" s="205">
        <f>IF(N199="zníž. prenesená",J199,0)</f>
        <v>0</v>
      </c>
      <c r="BI199" s="205">
        <f>IF(N199="nulová",J199,0)</f>
        <v>0</v>
      </c>
      <c r="BJ199" s="16" t="s">
        <v>155</v>
      </c>
      <c r="BK199" s="206">
        <f>ROUND(I199*H199,3)</f>
        <v>0</v>
      </c>
      <c r="BL199" s="16" t="s">
        <v>235</v>
      </c>
      <c r="BM199" s="204" t="s">
        <v>2321</v>
      </c>
    </row>
    <row r="200" s="2" customFormat="1" ht="37.8" customHeight="1">
      <c r="A200" s="35"/>
      <c r="B200" s="157"/>
      <c r="C200" s="212" t="s">
        <v>415</v>
      </c>
      <c r="D200" s="212" t="s">
        <v>439</v>
      </c>
      <c r="E200" s="213" t="s">
        <v>2322</v>
      </c>
      <c r="F200" s="214" t="s">
        <v>2323</v>
      </c>
      <c r="G200" s="215" t="s">
        <v>258</v>
      </c>
      <c r="H200" s="216">
        <v>2</v>
      </c>
      <c r="I200" s="217"/>
      <c r="J200" s="216">
        <f>ROUND(I200*H200,3)</f>
        <v>0</v>
      </c>
      <c r="K200" s="218"/>
      <c r="L200" s="219"/>
      <c r="M200" s="220" t="s">
        <v>1</v>
      </c>
      <c r="N200" s="221" t="s">
        <v>40</v>
      </c>
      <c r="O200" s="79"/>
      <c r="P200" s="202">
        <f>O200*H200</f>
        <v>0</v>
      </c>
      <c r="Q200" s="202">
        <v>0.021260000000000001</v>
      </c>
      <c r="R200" s="202">
        <f>Q200*H200</f>
        <v>0.042520000000000002</v>
      </c>
      <c r="S200" s="202">
        <v>0</v>
      </c>
      <c r="T200" s="203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04" t="s">
        <v>301</v>
      </c>
      <c r="AT200" s="204" t="s">
        <v>439</v>
      </c>
      <c r="AU200" s="204" t="s">
        <v>155</v>
      </c>
      <c r="AY200" s="16" t="s">
        <v>177</v>
      </c>
      <c r="BE200" s="205">
        <f>IF(N200="základná",J200,0)</f>
        <v>0</v>
      </c>
      <c r="BF200" s="205">
        <f>IF(N200="znížená",J200,0)</f>
        <v>0</v>
      </c>
      <c r="BG200" s="205">
        <f>IF(N200="zákl. prenesená",J200,0)</f>
        <v>0</v>
      </c>
      <c r="BH200" s="205">
        <f>IF(N200="zníž. prenesená",J200,0)</f>
        <v>0</v>
      </c>
      <c r="BI200" s="205">
        <f>IF(N200="nulová",J200,0)</f>
        <v>0</v>
      </c>
      <c r="BJ200" s="16" t="s">
        <v>155</v>
      </c>
      <c r="BK200" s="206">
        <f>ROUND(I200*H200,3)</f>
        <v>0</v>
      </c>
      <c r="BL200" s="16" t="s">
        <v>235</v>
      </c>
      <c r="BM200" s="204" t="s">
        <v>2324</v>
      </c>
    </row>
    <row r="201" s="2" customFormat="1" ht="37.8" customHeight="1">
      <c r="A201" s="35"/>
      <c r="B201" s="157"/>
      <c r="C201" s="212" t="s">
        <v>394</v>
      </c>
      <c r="D201" s="212" t="s">
        <v>439</v>
      </c>
      <c r="E201" s="213" t="s">
        <v>2325</v>
      </c>
      <c r="F201" s="214" t="s">
        <v>2326</v>
      </c>
      <c r="G201" s="215" t="s">
        <v>258</v>
      </c>
      <c r="H201" s="216">
        <v>2</v>
      </c>
      <c r="I201" s="217"/>
      <c r="J201" s="216">
        <f>ROUND(I201*H201,3)</f>
        <v>0</v>
      </c>
      <c r="K201" s="218"/>
      <c r="L201" s="219"/>
      <c r="M201" s="220" t="s">
        <v>1</v>
      </c>
      <c r="N201" s="221" t="s">
        <v>40</v>
      </c>
      <c r="O201" s="79"/>
      <c r="P201" s="202">
        <f>O201*H201</f>
        <v>0</v>
      </c>
      <c r="Q201" s="202">
        <v>0.034020000000000002</v>
      </c>
      <c r="R201" s="202">
        <f>Q201*H201</f>
        <v>0.068040000000000003</v>
      </c>
      <c r="S201" s="202">
        <v>0</v>
      </c>
      <c r="T201" s="203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04" t="s">
        <v>301</v>
      </c>
      <c r="AT201" s="204" t="s">
        <v>439</v>
      </c>
      <c r="AU201" s="204" t="s">
        <v>155</v>
      </c>
      <c r="AY201" s="16" t="s">
        <v>177</v>
      </c>
      <c r="BE201" s="205">
        <f>IF(N201="základná",J201,0)</f>
        <v>0</v>
      </c>
      <c r="BF201" s="205">
        <f>IF(N201="znížená",J201,0)</f>
        <v>0</v>
      </c>
      <c r="BG201" s="205">
        <f>IF(N201="zákl. prenesená",J201,0)</f>
        <v>0</v>
      </c>
      <c r="BH201" s="205">
        <f>IF(N201="zníž. prenesená",J201,0)</f>
        <v>0</v>
      </c>
      <c r="BI201" s="205">
        <f>IF(N201="nulová",J201,0)</f>
        <v>0</v>
      </c>
      <c r="BJ201" s="16" t="s">
        <v>155</v>
      </c>
      <c r="BK201" s="206">
        <f>ROUND(I201*H201,3)</f>
        <v>0</v>
      </c>
      <c r="BL201" s="16" t="s">
        <v>235</v>
      </c>
      <c r="BM201" s="204" t="s">
        <v>2327</v>
      </c>
    </row>
    <row r="202" s="2" customFormat="1" ht="24.15" customHeight="1">
      <c r="A202" s="35"/>
      <c r="B202" s="157"/>
      <c r="C202" s="193" t="s">
        <v>431</v>
      </c>
      <c r="D202" s="193" t="s">
        <v>180</v>
      </c>
      <c r="E202" s="194" t="s">
        <v>2328</v>
      </c>
      <c r="F202" s="195" t="s">
        <v>2329</v>
      </c>
      <c r="G202" s="196" t="s">
        <v>258</v>
      </c>
      <c r="H202" s="197">
        <v>9</v>
      </c>
      <c r="I202" s="198"/>
      <c r="J202" s="197">
        <f>ROUND(I202*H202,3)</f>
        <v>0</v>
      </c>
      <c r="K202" s="199"/>
      <c r="L202" s="36"/>
      <c r="M202" s="200" t="s">
        <v>1</v>
      </c>
      <c r="N202" s="201" t="s">
        <v>40</v>
      </c>
      <c r="O202" s="79"/>
      <c r="P202" s="202">
        <f>O202*H202</f>
        <v>0</v>
      </c>
      <c r="Q202" s="202">
        <v>0</v>
      </c>
      <c r="R202" s="202">
        <f>Q202*H202</f>
        <v>0</v>
      </c>
      <c r="S202" s="202">
        <v>0</v>
      </c>
      <c r="T202" s="203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04" t="s">
        <v>235</v>
      </c>
      <c r="AT202" s="204" t="s">
        <v>180</v>
      </c>
      <c r="AU202" s="204" t="s">
        <v>155</v>
      </c>
      <c r="AY202" s="16" t="s">
        <v>177</v>
      </c>
      <c r="BE202" s="205">
        <f>IF(N202="základná",J202,0)</f>
        <v>0</v>
      </c>
      <c r="BF202" s="205">
        <f>IF(N202="znížená",J202,0)</f>
        <v>0</v>
      </c>
      <c r="BG202" s="205">
        <f>IF(N202="zákl. prenesená",J202,0)</f>
        <v>0</v>
      </c>
      <c r="BH202" s="205">
        <f>IF(N202="zníž. prenesená",J202,0)</f>
        <v>0</v>
      </c>
      <c r="BI202" s="205">
        <f>IF(N202="nulová",J202,0)</f>
        <v>0</v>
      </c>
      <c r="BJ202" s="16" t="s">
        <v>155</v>
      </c>
      <c r="BK202" s="206">
        <f>ROUND(I202*H202,3)</f>
        <v>0</v>
      </c>
      <c r="BL202" s="16" t="s">
        <v>235</v>
      </c>
      <c r="BM202" s="204" t="s">
        <v>2330</v>
      </c>
    </row>
    <row r="203" s="2" customFormat="1" ht="24.15" customHeight="1">
      <c r="A203" s="35"/>
      <c r="B203" s="157"/>
      <c r="C203" s="193" t="s">
        <v>425</v>
      </c>
      <c r="D203" s="193" t="s">
        <v>180</v>
      </c>
      <c r="E203" s="194" t="s">
        <v>2331</v>
      </c>
      <c r="F203" s="195" t="s">
        <v>2332</v>
      </c>
      <c r="G203" s="196" t="s">
        <v>258</v>
      </c>
      <c r="H203" s="197">
        <v>55</v>
      </c>
      <c r="I203" s="198"/>
      <c r="J203" s="197">
        <f>ROUND(I203*H203,3)</f>
        <v>0</v>
      </c>
      <c r="K203" s="199"/>
      <c r="L203" s="36"/>
      <c r="M203" s="200" t="s">
        <v>1</v>
      </c>
      <c r="N203" s="201" t="s">
        <v>40</v>
      </c>
      <c r="O203" s="79"/>
      <c r="P203" s="202">
        <f>O203*H203</f>
        <v>0</v>
      </c>
      <c r="Q203" s="202">
        <v>0</v>
      </c>
      <c r="R203" s="202">
        <f>Q203*H203</f>
        <v>0</v>
      </c>
      <c r="S203" s="202">
        <v>0</v>
      </c>
      <c r="T203" s="203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4" t="s">
        <v>235</v>
      </c>
      <c r="AT203" s="204" t="s">
        <v>180</v>
      </c>
      <c r="AU203" s="204" t="s">
        <v>155</v>
      </c>
      <c r="AY203" s="16" t="s">
        <v>177</v>
      </c>
      <c r="BE203" s="205">
        <f>IF(N203="základná",J203,0)</f>
        <v>0</v>
      </c>
      <c r="BF203" s="205">
        <f>IF(N203="znížená",J203,0)</f>
        <v>0</v>
      </c>
      <c r="BG203" s="205">
        <f>IF(N203="zákl. prenesená",J203,0)</f>
        <v>0</v>
      </c>
      <c r="BH203" s="205">
        <f>IF(N203="zníž. prenesená",J203,0)</f>
        <v>0</v>
      </c>
      <c r="BI203" s="205">
        <f>IF(N203="nulová",J203,0)</f>
        <v>0</v>
      </c>
      <c r="BJ203" s="16" t="s">
        <v>155</v>
      </c>
      <c r="BK203" s="206">
        <f>ROUND(I203*H203,3)</f>
        <v>0</v>
      </c>
      <c r="BL203" s="16" t="s">
        <v>235</v>
      </c>
      <c r="BM203" s="204" t="s">
        <v>2333</v>
      </c>
    </row>
    <row r="204" s="2" customFormat="1" ht="21.75" customHeight="1">
      <c r="A204" s="35"/>
      <c r="B204" s="157"/>
      <c r="C204" s="193" t="s">
        <v>443</v>
      </c>
      <c r="D204" s="193" t="s">
        <v>180</v>
      </c>
      <c r="E204" s="194" t="s">
        <v>2334</v>
      </c>
      <c r="F204" s="195" t="s">
        <v>2335</v>
      </c>
      <c r="G204" s="196" t="s">
        <v>258</v>
      </c>
      <c r="H204" s="197">
        <v>9</v>
      </c>
      <c r="I204" s="198"/>
      <c r="J204" s="197">
        <f>ROUND(I204*H204,3)</f>
        <v>0</v>
      </c>
      <c r="K204" s="199"/>
      <c r="L204" s="36"/>
      <c r="M204" s="200" t="s">
        <v>1</v>
      </c>
      <c r="N204" s="201" t="s">
        <v>40</v>
      </c>
      <c r="O204" s="79"/>
      <c r="P204" s="202">
        <f>O204*H204</f>
        <v>0</v>
      </c>
      <c r="Q204" s="202">
        <v>2.0000000000000002E-05</v>
      </c>
      <c r="R204" s="202">
        <f>Q204*H204</f>
        <v>0.00018000000000000001</v>
      </c>
      <c r="S204" s="202">
        <v>0</v>
      </c>
      <c r="T204" s="203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4" t="s">
        <v>235</v>
      </c>
      <c r="AT204" s="204" t="s">
        <v>180</v>
      </c>
      <c r="AU204" s="204" t="s">
        <v>155</v>
      </c>
      <c r="AY204" s="16" t="s">
        <v>177</v>
      </c>
      <c r="BE204" s="205">
        <f>IF(N204="základná",J204,0)</f>
        <v>0</v>
      </c>
      <c r="BF204" s="205">
        <f>IF(N204="znížená",J204,0)</f>
        <v>0</v>
      </c>
      <c r="BG204" s="205">
        <f>IF(N204="zákl. prenesená",J204,0)</f>
        <v>0</v>
      </c>
      <c r="BH204" s="205">
        <f>IF(N204="zníž. prenesená",J204,0)</f>
        <v>0</v>
      </c>
      <c r="BI204" s="205">
        <f>IF(N204="nulová",J204,0)</f>
        <v>0</v>
      </c>
      <c r="BJ204" s="16" t="s">
        <v>155</v>
      </c>
      <c r="BK204" s="206">
        <f>ROUND(I204*H204,3)</f>
        <v>0</v>
      </c>
      <c r="BL204" s="16" t="s">
        <v>235</v>
      </c>
      <c r="BM204" s="204" t="s">
        <v>2336</v>
      </c>
    </row>
    <row r="205" s="2" customFormat="1" ht="24.15" customHeight="1">
      <c r="A205" s="35"/>
      <c r="B205" s="157"/>
      <c r="C205" s="212" t="s">
        <v>659</v>
      </c>
      <c r="D205" s="212" t="s">
        <v>439</v>
      </c>
      <c r="E205" s="213" t="s">
        <v>2337</v>
      </c>
      <c r="F205" s="214" t="s">
        <v>2338</v>
      </c>
      <c r="G205" s="215" t="s">
        <v>258</v>
      </c>
      <c r="H205" s="216">
        <v>9</v>
      </c>
      <c r="I205" s="217"/>
      <c r="J205" s="216">
        <f>ROUND(I205*H205,3)</f>
        <v>0</v>
      </c>
      <c r="K205" s="218"/>
      <c r="L205" s="219"/>
      <c r="M205" s="220" t="s">
        <v>1</v>
      </c>
      <c r="N205" s="221" t="s">
        <v>40</v>
      </c>
      <c r="O205" s="79"/>
      <c r="P205" s="202">
        <f>O205*H205</f>
        <v>0</v>
      </c>
      <c r="Q205" s="202">
        <v>0.0085400000000000007</v>
      </c>
      <c r="R205" s="202">
        <f>Q205*H205</f>
        <v>0.076860000000000012</v>
      </c>
      <c r="S205" s="202">
        <v>0</v>
      </c>
      <c r="T205" s="203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04" t="s">
        <v>301</v>
      </c>
      <c r="AT205" s="204" t="s">
        <v>439</v>
      </c>
      <c r="AU205" s="204" t="s">
        <v>155</v>
      </c>
      <c r="AY205" s="16" t="s">
        <v>177</v>
      </c>
      <c r="BE205" s="205">
        <f>IF(N205="základná",J205,0)</f>
        <v>0</v>
      </c>
      <c r="BF205" s="205">
        <f>IF(N205="znížená",J205,0)</f>
        <v>0</v>
      </c>
      <c r="BG205" s="205">
        <f>IF(N205="zákl. prenesená",J205,0)</f>
        <v>0</v>
      </c>
      <c r="BH205" s="205">
        <f>IF(N205="zníž. prenesená",J205,0)</f>
        <v>0</v>
      </c>
      <c r="BI205" s="205">
        <f>IF(N205="nulová",J205,0)</f>
        <v>0</v>
      </c>
      <c r="BJ205" s="16" t="s">
        <v>155</v>
      </c>
      <c r="BK205" s="206">
        <f>ROUND(I205*H205,3)</f>
        <v>0</v>
      </c>
      <c r="BL205" s="16" t="s">
        <v>235</v>
      </c>
      <c r="BM205" s="204" t="s">
        <v>2339</v>
      </c>
    </row>
    <row r="206" s="2" customFormat="1" ht="16.5" customHeight="1">
      <c r="A206" s="35"/>
      <c r="B206" s="157"/>
      <c r="C206" s="212" t="s">
        <v>667</v>
      </c>
      <c r="D206" s="212" t="s">
        <v>439</v>
      </c>
      <c r="E206" s="213" t="s">
        <v>2340</v>
      </c>
      <c r="F206" s="214" t="s">
        <v>2341</v>
      </c>
      <c r="G206" s="215" t="s">
        <v>2342</v>
      </c>
      <c r="H206" s="216">
        <v>64</v>
      </c>
      <c r="I206" s="217"/>
      <c r="J206" s="216">
        <f>ROUND(I206*H206,3)</f>
        <v>0</v>
      </c>
      <c r="K206" s="218"/>
      <c r="L206" s="219"/>
      <c r="M206" s="220" t="s">
        <v>1</v>
      </c>
      <c r="N206" s="221" t="s">
        <v>40</v>
      </c>
      <c r="O206" s="79"/>
      <c r="P206" s="202">
        <f>O206*H206</f>
        <v>0</v>
      </c>
      <c r="Q206" s="202">
        <v>0.00032000000000000003</v>
      </c>
      <c r="R206" s="202">
        <f>Q206*H206</f>
        <v>0.020480000000000002</v>
      </c>
      <c r="S206" s="202">
        <v>0</v>
      </c>
      <c r="T206" s="203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4" t="s">
        <v>301</v>
      </c>
      <c r="AT206" s="204" t="s">
        <v>439</v>
      </c>
      <c r="AU206" s="204" t="s">
        <v>155</v>
      </c>
      <c r="AY206" s="16" t="s">
        <v>177</v>
      </c>
      <c r="BE206" s="205">
        <f>IF(N206="základná",J206,0)</f>
        <v>0</v>
      </c>
      <c r="BF206" s="205">
        <f>IF(N206="znížená",J206,0)</f>
        <v>0</v>
      </c>
      <c r="BG206" s="205">
        <f>IF(N206="zákl. prenesená",J206,0)</f>
        <v>0</v>
      </c>
      <c r="BH206" s="205">
        <f>IF(N206="zníž. prenesená",J206,0)</f>
        <v>0</v>
      </c>
      <c r="BI206" s="205">
        <f>IF(N206="nulová",J206,0)</f>
        <v>0</v>
      </c>
      <c r="BJ206" s="16" t="s">
        <v>155</v>
      </c>
      <c r="BK206" s="206">
        <f>ROUND(I206*H206,3)</f>
        <v>0</v>
      </c>
      <c r="BL206" s="16" t="s">
        <v>235</v>
      </c>
      <c r="BM206" s="204" t="s">
        <v>2343</v>
      </c>
    </row>
    <row r="207" s="2" customFormat="1" ht="24.15" customHeight="1">
      <c r="A207" s="35"/>
      <c r="B207" s="157"/>
      <c r="C207" s="193" t="s">
        <v>735</v>
      </c>
      <c r="D207" s="193" t="s">
        <v>180</v>
      </c>
      <c r="E207" s="194" t="s">
        <v>2344</v>
      </c>
      <c r="F207" s="195" t="s">
        <v>2345</v>
      </c>
      <c r="G207" s="196" t="s">
        <v>258</v>
      </c>
      <c r="H207" s="197">
        <v>64</v>
      </c>
      <c r="I207" s="198"/>
      <c r="J207" s="197">
        <f>ROUND(I207*H207,3)</f>
        <v>0</v>
      </c>
      <c r="K207" s="199"/>
      <c r="L207" s="36"/>
      <c r="M207" s="200" t="s">
        <v>1</v>
      </c>
      <c r="N207" s="201" t="s">
        <v>40</v>
      </c>
      <c r="O207" s="79"/>
      <c r="P207" s="202">
        <f>O207*H207</f>
        <v>0</v>
      </c>
      <c r="Q207" s="202">
        <v>0</v>
      </c>
      <c r="R207" s="202">
        <f>Q207*H207</f>
        <v>0</v>
      </c>
      <c r="S207" s="202">
        <v>0</v>
      </c>
      <c r="T207" s="203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4" t="s">
        <v>235</v>
      </c>
      <c r="AT207" s="204" t="s">
        <v>180</v>
      </c>
      <c r="AU207" s="204" t="s">
        <v>155</v>
      </c>
      <c r="AY207" s="16" t="s">
        <v>177</v>
      </c>
      <c r="BE207" s="205">
        <f>IF(N207="základná",J207,0)</f>
        <v>0</v>
      </c>
      <c r="BF207" s="205">
        <f>IF(N207="znížená",J207,0)</f>
        <v>0</v>
      </c>
      <c r="BG207" s="205">
        <f>IF(N207="zákl. prenesená",J207,0)</f>
        <v>0</v>
      </c>
      <c r="BH207" s="205">
        <f>IF(N207="zníž. prenesená",J207,0)</f>
        <v>0</v>
      </c>
      <c r="BI207" s="205">
        <f>IF(N207="nulová",J207,0)</f>
        <v>0</v>
      </c>
      <c r="BJ207" s="16" t="s">
        <v>155</v>
      </c>
      <c r="BK207" s="206">
        <f>ROUND(I207*H207,3)</f>
        <v>0</v>
      </c>
      <c r="BL207" s="16" t="s">
        <v>235</v>
      </c>
      <c r="BM207" s="204" t="s">
        <v>2346</v>
      </c>
    </row>
    <row r="208" s="2" customFormat="1" ht="24.15" customHeight="1">
      <c r="A208" s="35"/>
      <c r="B208" s="157"/>
      <c r="C208" s="193" t="s">
        <v>682</v>
      </c>
      <c r="D208" s="193" t="s">
        <v>180</v>
      </c>
      <c r="E208" s="194" t="s">
        <v>2347</v>
      </c>
      <c r="F208" s="195" t="s">
        <v>2348</v>
      </c>
      <c r="G208" s="196" t="s">
        <v>812</v>
      </c>
      <c r="H208" s="198"/>
      <c r="I208" s="198"/>
      <c r="J208" s="197">
        <f>ROUND(I208*H208,3)</f>
        <v>0</v>
      </c>
      <c r="K208" s="199"/>
      <c r="L208" s="36"/>
      <c r="M208" s="200" t="s">
        <v>1</v>
      </c>
      <c r="N208" s="201" t="s">
        <v>40</v>
      </c>
      <c r="O208" s="79"/>
      <c r="P208" s="202">
        <f>O208*H208</f>
        <v>0</v>
      </c>
      <c r="Q208" s="202">
        <v>0</v>
      </c>
      <c r="R208" s="202">
        <f>Q208*H208</f>
        <v>0</v>
      </c>
      <c r="S208" s="202">
        <v>0</v>
      </c>
      <c r="T208" s="203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04" t="s">
        <v>235</v>
      </c>
      <c r="AT208" s="204" t="s">
        <v>180</v>
      </c>
      <c r="AU208" s="204" t="s">
        <v>155</v>
      </c>
      <c r="AY208" s="16" t="s">
        <v>177</v>
      </c>
      <c r="BE208" s="205">
        <f>IF(N208="základná",J208,0)</f>
        <v>0</v>
      </c>
      <c r="BF208" s="205">
        <f>IF(N208="znížená",J208,0)</f>
        <v>0</v>
      </c>
      <c r="BG208" s="205">
        <f>IF(N208="zákl. prenesená",J208,0)</f>
        <v>0</v>
      </c>
      <c r="BH208" s="205">
        <f>IF(N208="zníž. prenesená",J208,0)</f>
        <v>0</v>
      </c>
      <c r="BI208" s="205">
        <f>IF(N208="nulová",J208,0)</f>
        <v>0</v>
      </c>
      <c r="BJ208" s="16" t="s">
        <v>155</v>
      </c>
      <c r="BK208" s="206">
        <f>ROUND(I208*H208,3)</f>
        <v>0</v>
      </c>
      <c r="BL208" s="16" t="s">
        <v>235</v>
      </c>
      <c r="BM208" s="204" t="s">
        <v>2349</v>
      </c>
    </row>
    <row r="209" s="12" customFormat="1" ht="22.8" customHeight="1">
      <c r="A209" s="12"/>
      <c r="B209" s="180"/>
      <c r="C209" s="12"/>
      <c r="D209" s="181" t="s">
        <v>73</v>
      </c>
      <c r="E209" s="191" t="s">
        <v>413</v>
      </c>
      <c r="F209" s="191" t="s">
        <v>2350</v>
      </c>
      <c r="G209" s="12"/>
      <c r="H209" s="12"/>
      <c r="I209" s="183"/>
      <c r="J209" s="192">
        <f>BK209</f>
        <v>0</v>
      </c>
      <c r="K209" s="12"/>
      <c r="L209" s="180"/>
      <c r="M209" s="185"/>
      <c r="N209" s="186"/>
      <c r="O209" s="186"/>
      <c r="P209" s="187">
        <f>SUM(P210:P213)</f>
        <v>0</v>
      </c>
      <c r="Q209" s="186"/>
      <c r="R209" s="187">
        <f>SUM(R210:R213)</f>
        <v>0.17650000000000002</v>
      </c>
      <c r="S209" s="186"/>
      <c r="T209" s="188">
        <f>SUM(T210:T213)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181" t="s">
        <v>155</v>
      </c>
      <c r="AT209" s="189" t="s">
        <v>73</v>
      </c>
      <c r="AU209" s="189" t="s">
        <v>82</v>
      </c>
      <c r="AY209" s="181" t="s">
        <v>177</v>
      </c>
      <c r="BK209" s="190">
        <f>SUM(BK210:BK213)</f>
        <v>0</v>
      </c>
    </row>
    <row r="210" s="2" customFormat="1" ht="16.5" customHeight="1">
      <c r="A210" s="35"/>
      <c r="B210" s="157"/>
      <c r="C210" s="193" t="s">
        <v>446</v>
      </c>
      <c r="D210" s="193" t="s">
        <v>180</v>
      </c>
      <c r="E210" s="194" t="s">
        <v>2351</v>
      </c>
      <c r="F210" s="195" t="s">
        <v>2352</v>
      </c>
      <c r="G210" s="196" t="s">
        <v>258</v>
      </c>
      <c r="H210" s="197">
        <v>5</v>
      </c>
      <c r="I210" s="198"/>
      <c r="J210" s="197">
        <f>ROUND(I210*H210,3)</f>
        <v>0</v>
      </c>
      <c r="K210" s="199"/>
      <c r="L210" s="36"/>
      <c r="M210" s="200" t="s">
        <v>1</v>
      </c>
      <c r="N210" s="201" t="s">
        <v>40</v>
      </c>
      <c r="O210" s="79"/>
      <c r="P210" s="202">
        <f>O210*H210</f>
        <v>0</v>
      </c>
      <c r="Q210" s="202">
        <v>0</v>
      </c>
      <c r="R210" s="202">
        <f>Q210*H210</f>
        <v>0</v>
      </c>
      <c r="S210" s="202">
        <v>0</v>
      </c>
      <c r="T210" s="203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04" t="s">
        <v>235</v>
      </c>
      <c r="AT210" s="204" t="s">
        <v>180</v>
      </c>
      <c r="AU210" s="204" t="s">
        <v>155</v>
      </c>
      <c r="AY210" s="16" t="s">
        <v>177</v>
      </c>
      <c r="BE210" s="205">
        <f>IF(N210="základná",J210,0)</f>
        <v>0</v>
      </c>
      <c r="BF210" s="205">
        <f>IF(N210="znížená",J210,0)</f>
        <v>0</v>
      </c>
      <c r="BG210" s="205">
        <f>IF(N210="zákl. prenesená",J210,0)</f>
        <v>0</v>
      </c>
      <c r="BH210" s="205">
        <f>IF(N210="zníž. prenesená",J210,0)</f>
        <v>0</v>
      </c>
      <c r="BI210" s="205">
        <f>IF(N210="nulová",J210,0)</f>
        <v>0</v>
      </c>
      <c r="BJ210" s="16" t="s">
        <v>155</v>
      </c>
      <c r="BK210" s="206">
        <f>ROUND(I210*H210,3)</f>
        <v>0</v>
      </c>
      <c r="BL210" s="16" t="s">
        <v>235</v>
      </c>
      <c r="BM210" s="204" t="s">
        <v>2353</v>
      </c>
    </row>
    <row r="211" s="2" customFormat="1" ht="24.15" customHeight="1">
      <c r="A211" s="35"/>
      <c r="B211" s="157"/>
      <c r="C211" s="212" t="s">
        <v>678</v>
      </c>
      <c r="D211" s="212" t="s">
        <v>439</v>
      </c>
      <c r="E211" s="213" t="s">
        <v>2354</v>
      </c>
      <c r="F211" s="214" t="s">
        <v>2355</v>
      </c>
      <c r="G211" s="215" t="s">
        <v>258</v>
      </c>
      <c r="H211" s="216">
        <v>5</v>
      </c>
      <c r="I211" s="217"/>
      <c r="J211" s="216">
        <f>ROUND(I211*H211,3)</f>
        <v>0</v>
      </c>
      <c r="K211" s="218"/>
      <c r="L211" s="219"/>
      <c r="M211" s="220" t="s">
        <v>1</v>
      </c>
      <c r="N211" s="221" t="s">
        <v>40</v>
      </c>
      <c r="O211" s="79"/>
      <c r="P211" s="202">
        <f>O211*H211</f>
        <v>0</v>
      </c>
      <c r="Q211" s="202">
        <v>0.035000000000000003</v>
      </c>
      <c r="R211" s="202">
        <f>Q211*H211</f>
        <v>0.17500000000000002</v>
      </c>
      <c r="S211" s="202">
        <v>0</v>
      </c>
      <c r="T211" s="203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04" t="s">
        <v>301</v>
      </c>
      <c r="AT211" s="204" t="s">
        <v>439</v>
      </c>
      <c r="AU211" s="204" t="s">
        <v>155</v>
      </c>
      <c r="AY211" s="16" t="s">
        <v>177</v>
      </c>
      <c r="BE211" s="205">
        <f>IF(N211="základná",J211,0)</f>
        <v>0</v>
      </c>
      <c r="BF211" s="205">
        <f>IF(N211="znížená",J211,0)</f>
        <v>0</v>
      </c>
      <c r="BG211" s="205">
        <f>IF(N211="zákl. prenesená",J211,0)</f>
        <v>0</v>
      </c>
      <c r="BH211" s="205">
        <f>IF(N211="zníž. prenesená",J211,0)</f>
        <v>0</v>
      </c>
      <c r="BI211" s="205">
        <f>IF(N211="nulová",J211,0)</f>
        <v>0</v>
      </c>
      <c r="BJ211" s="16" t="s">
        <v>155</v>
      </c>
      <c r="BK211" s="206">
        <f>ROUND(I211*H211,3)</f>
        <v>0</v>
      </c>
      <c r="BL211" s="16" t="s">
        <v>235</v>
      </c>
      <c r="BM211" s="204" t="s">
        <v>2356</v>
      </c>
    </row>
    <row r="212" s="2" customFormat="1" ht="24.15" customHeight="1">
      <c r="A212" s="35"/>
      <c r="B212" s="157"/>
      <c r="C212" s="212" t="s">
        <v>690</v>
      </c>
      <c r="D212" s="212" t="s">
        <v>439</v>
      </c>
      <c r="E212" s="213" t="s">
        <v>2357</v>
      </c>
      <c r="F212" s="214" t="s">
        <v>2358</v>
      </c>
      <c r="G212" s="215" t="s">
        <v>258</v>
      </c>
      <c r="H212" s="216">
        <v>5</v>
      </c>
      <c r="I212" s="217"/>
      <c r="J212" s="216">
        <f>ROUND(I212*H212,3)</f>
        <v>0</v>
      </c>
      <c r="K212" s="218"/>
      <c r="L212" s="219"/>
      <c r="M212" s="220" t="s">
        <v>1</v>
      </c>
      <c r="N212" s="221" t="s">
        <v>40</v>
      </c>
      <c r="O212" s="79"/>
      <c r="P212" s="202">
        <f>O212*H212</f>
        <v>0</v>
      </c>
      <c r="Q212" s="202">
        <v>0.00029999999999999997</v>
      </c>
      <c r="R212" s="202">
        <f>Q212*H212</f>
        <v>0.0014999999999999998</v>
      </c>
      <c r="S212" s="202">
        <v>0</v>
      </c>
      <c r="T212" s="203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04" t="s">
        <v>301</v>
      </c>
      <c r="AT212" s="204" t="s">
        <v>439</v>
      </c>
      <c r="AU212" s="204" t="s">
        <v>155</v>
      </c>
      <c r="AY212" s="16" t="s">
        <v>177</v>
      </c>
      <c r="BE212" s="205">
        <f>IF(N212="základná",J212,0)</f>
        <v>0</v>
      </c>
      <c r="BF212" s="205">
        <f>IF(N212="znížená",J212,0)</f>
        <v>0</v>
      </c>
      <c r="BG212" s="205">
        <f>IF(N212="zákl. prenesená",J212,0)</f>
        <v>0</v>
      </c>
      <c r="BH212" s="205">
        <f>IF(N212="zníž. prenesená",J212,0)</f>
        <v>0</v>
      </c>
      <c r="BI212" s="205">
        <f>IF(N212="nulová",J212,0)</f>
        <v>0</v>
      </c>
      <c r="BJ212" s="16" t="s">
        <v>155</v>
      </c>
      <c r="BK212" s="206">
        <f>ROUND(I212*H212,3)</f>
        <v>0</v>
      </c>
      <c r="BL212" s="16" t="s">
        <v>235</v>
      </c>
      <c r="BM212" s="204" t="s">
        <v>2359</v>
      </c>
    </row>
    <row r="213" s="2" customFormat="1" ht="24.15" customHeight="1">
      <c r="A213" s="35"/>
      <c r="B213" s="157"/>
      <c r="C213" s="193" t="s">
        <v>686</v>
      </c>
      <c r="D213" s="193" t="s">
        <v>180</v>
      </c>
      <c r="E213" s="194" t="s">
        <v>2360</v>
      </c>
      <c r="F213" s="195" t="s">
        <v>2361</v>
      </c>
      <c r="G213" s="196" t="s">
        <v>812</v>
      </c>
      <c r="H213" s="198"/>
      <c r="I213" s="198"/>
      <c r="J213" s="197">
        <f>ROUND(I213*H213,3)</f>
        <v>0</v>
      </c>
      <c r="K213" s="199"/>
      <c r="L213" s="36"/>
      <c r="M213" s="200" t="s">
        <v>1</v>
      </c>
      <c r="N213" s="201" t="s">
        <v>40</v>
      </c>
      <c r="O213" s="79"/>
      <c r="P213" s="202">
        <f>O213*H213</f>
        <v>0</v>
      </c>
      <c r="Q213" s="202">
        <v>0</v>
      </c>
      <c r="R213" s="202">
        <f>Q213*H213</f>
        <v>0</v>
      </c>
      <c r="S213" s="202">
        <v>0</v>
      </c>
      <c r="T213" s="203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04" t="s">
        <v>235</v>
      </c>
      <c r="AT213" s="204" t="s">
        <v>180</v>
      </c>
      <c r="AU213" s="204" t="s">
        <v>155</v>
      </c>
      <c r="AY213" s="16" t="s">
        <v>177</v>
      </c>
      <c r="BE213" s="205">
        <f>IF(N213="základná",J213,0)</f>
        <v>0</v>
      </c>
      <c r="BF213" s="205">
        <f>IF(N213="znížená",J213,0)</f>
        <v>0</v>
      </c>
      <c r="BG213" s="205">
        <f>IF(N213="zákl. prenesená",J213,0)</f>
        <v>0</v>
      </c>
      <c r="BH213" s="205">
        <f>IF(N213="zníž. prenesená",J213,0)</f>
        <v>0</v>
      </c>
      <c r="BI213" s="205">
        <f>IF(N213="nulová",J213,0)</f>
        <v>0</v>
      </c>
      <c r="BJ213" s="16" t="s">
        <v>155</v>
      </c>
      <c r="BK213" s="206">
        <f>ROUND(I213*H213,3)</f>
        <v>0</v>
      </c>
      <c r="BL213" s="16" t="s">
        <v>235</v>
      </c>
      <c r="BM213" s="204" t="s">
        <v>2362</v>
      </c>
    </row>
    <row r="214" s="12" customFormat="1" ht="22.8" customHeight="1">
      <c r="A214" s="12"/>
      <c r="B214" s="180"/>
      <c r="C214" s="12"/>
      <c r="D214" s="181" t="s">
        <v>73</v>
      </c>
      <c r="E214" s="191" t="s">
        <v>1278</v>
      </c>
      <c r="F214" s="191" t="s">
        <v>1279</v>
      </c>
      <c r="G214" s="12"/>
      <c r="H214" s="12"/>
      <c r="I214" s="183"/>
      <c r="J214" s="192">
        <f>BK214</f>
        <v>0</v>
      </c>
      <c r="K214" s="12"/>
      <c r="L214" s="180"/>
      <c r="M214" s="185"/>
      <c r="N214" s="186"/>
      <c r="O214" s="186"/>
      <c r="P214" s="187">
        <f>SUM(P215:P218)</f>
        <v>0</v>
      </c>
      <c r="Q214" s="186"/>
      <c r="R214" s="187">
        <f>SUM(R215:R218)</f>
        <v>0.088459999999999997</v>
      </c>
      <c r="S214" s="186"/>
      <c r="T214" s="188">
        <f>SUM(T215:T218)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181" t="s">
        <v>155</v>
      </c>
      <c r="AT214" s="189" t="s">
        <v>73</v>
      </c>
      <c r="AU214" s="189" t="s">
        <v>82</v>
      </c>
      <c r="AY214" s="181" t="s">
        <v>177</v>
      </c>
      <c r="BK214" s="190">
        <f>SUM(BK215:BK218)</f>
        <v>0</v>
      </c>
    </row>
    <row r="215" s="2" customFormat="1" ht="37.8" customHeight="1">
      <c r="A215" s="35"/>
      <c r="B215" s="157"/>
      <c r="C215" s="193" t="s">
        <v>727</v>
      </c>
      <c r="D215" s="193" t="s">
        <v>180</v>
      </c>
      <c r="E215" s="194" t="s">
        <v>2363</v>
      </c>
      <c r="F215" s="195" t="s">
        <v>2364</v>
      </c>
      <c r="G215" s="196" t="s">
        <v>253</v>
      </c>
      <c r="H215" s="197">
        <v>251</v>
      </c>
      <c r="I215" s="198"/>
      <c r="J215" s="197">
        <f>ROUND(I215*H215,3)</f>
        <v>0</v>
      </c>
      <c r="K215" s="199"/>
      <c r="L215" s="36"/>
      <c r="M215" s="200" t="s">
        <v>1</v>
      </c>
      <c r="N215" s="201" t="s">
        <v>40</v>
      </c>
      <c r="O215" s="79"/>
      <c r="P215" s="202">
        <f>O215*H215</f>
        <v>0</v>
      </c>
      <c r="Q215" s="202">
        <v>4.0000000000000003E-05</v>
      </c>
      <c r="R215" s="202">
        <f>Q215*H215</f>
        <v>0.01004</v>
      </c>
      <c r="S215" s="202">
        <v>0</v>
      </c>
      <c r="T215" s="203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4" t="s">
        <v>235</v>
      </c>
      <c r="AT215" s="204" t="s">
        <v>180</v>
      </c>
      <c r="AU215" s="204" t="s">
        <v>155</v>
      </c>
      <c r="AY215" s="16" t="s">
        <v>177</v>
      </c>
      <c r="BE215" s="205">
        <f>IF(N215="základná",J215,0)</f>
        <v>0</v>
      </c>
      <c r="BF215" s="205">
        <f>IF(N215="znížená",J215,0)</f>
        <v>0</v>
      </c>
      <c r="BG215" s="205">
        <f>IF(N215="zákl. prenesená",J215,0)</f>
        <v>0</v>
      </c>
      <c r="BH215" s="205">
        <f>IF(N215="zníž. prenesená",J215,0)</f>
        <v>0</v>
      </c>
      <c r="BI215" s="205">
        <f>IF(N215="nulová",J215,0)</f>
        <v>0</v>
      </c>
      <c r="BJ215" s="16" t="s">
        <v>155</v>
      </c>
      <c r="BK215" s="206">
        <f>ROUND(I215*H215,3)</f>
        <v>0</v>
      </c>
      <c r="BL215" s="16" t="s">
        <v>235</v>
      </c>
      <c r="BM215" s="204" t="s">
        <v>2365</v>
      </c>
    </row>
    <row r="216" s="2" customFormat="1" ht="33" customHeight="1">
      <c r="A216" s="35"/>
      <c r="B216" s="157"/>
      <c r="C216" s="193" t="s">
        <v>722</v>
      </c>
      <c r="D216" s="193" t="s">
        <v>180</v>
      </c>
      <c r="E216" s="194" t="s">
        <v>2366</v>
      </c>
      <c r="F216" s="195" t="s">
        <v>2367</v>
      </c>
      <c r="G216" s="196" t="s">
        <v>253</v>
      </c>
      <c r="H216" s="197">
        <v>251</v>
      </c>
      <c r="I216" s="198"/>
      <c r="J216" s="197">
        <f>ROUND(I216*H216,3)</f>
        <v>0</v>
      </c>
      <c r="K216" s="199"/>
      <c r="L216" s="36"/>
      <c r="M216" s="200" t="s">
        <v>1</v>
      </c>
      <c r="N216" s="201" t="s">
        <v>40</v>
      </c>
      <c r="O216" s="79"/>
      <c r="P216" s="202">
        <f>O216*H216</f>
        <v>0</v>
      </c>
      <c r="Q216" s="202">
        <v>2.0000000000000002E-05</v>
      </c>
      <c r="R216" s="202">
        <f>Q216*H216</f>
        <v>0.0050200000000000002</v>
      </c>
      <c r="S216" s="202">
        <v>0</v>
      </c>
      <c r="T216" s="203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4" t="s">
        <v>235</v>
      </c>
      <c r="AT216" s="204" t="s">
        <v>180</v>
      </c>
      <c r="AU216" s="204" t="s">
        <v>155</v>
      </c>
      <c r="AY216" s="16" t="s">
        <v>177</v>
      </c>
      <c r="BE216" s="205">
        <f>IF(N216="základná",J216,0)</f>
        <v>0</v>
      </c>
      <c r="BF216" s="205">
        <f>IF(N216="znížená",J216,0)</f>
        <v>0</v>
      </c>
      <c r="BG216" s="205">
        <f>IF(N216="zákl. prenesená",J216,0)</f>
        <v>0</v>
      </c>
      <c r="BH216" s="205">
        <f>IF(N216="zníž. prenesená",J216,0)</f>
        <v>0</v>
      </c>
      <c r="BI216" s="205">
        <f>IF(N216="nulová",J216,0)</f>
        <v>0</v>
      </c>
      <c r="BJ216" s="16" t="s">
        <v>155</v>
      </c>
      <c r="BK216" s="206">
        <f>ROUND(I216*H216,3)</f>
        <v>0</v>
      </c>
      <c r="BL216" s="16" t="s">
        <v>235</v>
      </c>
      <c r="BM216" s="204" t="s">
        <v>2368</v>
      </c>
    </row>
    <row r="217" s="2" customFormat="1" ht="37.8" customHeight="1">
      <c r="A217" s="35"/>
      <c r="B217" s="157"/>
      <c r="C217" s="193" t="s">
        <v>718</v>
      </c>
      <c r="D217" s="193" t="s">
        <v>180</v>
      </c>
      <c r="E217" s="194" t="s">
        <v>2369</v>
      </c>
      <c r="F217" s="195" t="s">
        <v>2370</v>
      </c>
      <c r="G217" s="196" t="s">
        <v>253</v>
      </c>
      <c r="H217" s="197">
        <v>734</v>
      </c>
      <c r="I217" s="198"/>
      <c r="J217" s="197">
        <f>ROUND(I217*H217,3)</f>
        <v>0</v>
      </c>
      <c r="K217" s="199"/>
      <c r="L217" s="36"/>
      <c r="M217" s="200" t="s">
        <v>1</v>
      </c>
      <c r="N217" s="201" t="s">
        <v>40</v>
      </c>
      <c r="O217" s="79"/>
      <c r="P217" s="202">
        <f>O217*H217</f>
        <v>0</v>
      </c>
      <c r="Q217" s="202">
        <v>8.0000000000000007E-05</v>
      </c>
      <c r="R217" s="202">
        <f>Q217*H217</f>
        <v>0.058720000000000001</v>
      </c>
      <c r="S217" s="202">
        <v>0</v>
      </c>
      <c r="T217" s="203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04" t="s">
        <v>235</v>
      </c>
      <c r="AT217" s="204" t="s">
        <v>180</v>
      </c>
      <c r="AU217" s="204" t="s">
        <v>155</v>
      </c>
      <c r="AY217" s="16" t="s">
        <v>177</v>
      </c>
      <c r="BE217" s="205">
        <f>IF(N217="základná",J217,0)</f>
        <v>0</v>
      </c>
      <c r="BF217" s="205">
        <f>IF(N217="znížená",J217,0)</f>
        <v>0</v>
      </c>
      <c r="BG217" s="205">
        <f>IF(N217="zákl. prenesená",J217,0)</f>
        <v>0</v>
      </c>
      <c r="BH217" s="205">
        <f>IF(N217="zníž. prenesená",J217,0)</f>
        <v>0</v>
      </c>
      <c r="BI217" s="205">
        <f>IF(N217="nulová",J217,0)</f>
        <v>0</v>
      </c>
      <c r="BJ217" s="16" t="s">
        <v>155</v>
      </c>
      <c r="BK217" s="206">
        <f>ROUND(I217*H217,3)</f>
        <v>0</v>
      </c>
      <c r="BL217" s="16" t="s">
        <v>235</v>
      </c>
      <c r="BM217" s="204" t="s">
        <v>2371</v>
      </c>
    </row>
    <row r="218" s="2" customFormat="1" ht="33" customHeight="1">
      <c r="A218" s="35"/>
      <c r="B218" s="157"/>
      <c r="C218" s="193" t="s">
        <v>714</v>
      </c>
      <c r="D218" s="193" t="s">
        <v>180</v>
      </c>
      <c r="E218" s="194" t="s">
        <v>2372</v>
      </c>
      <c r="F218" s="195" t="s">
        <v>2373</v>
      </c>
      <c r="G218" s="196" t="s">
        <v>253</v>
      </c>
      <c r="H218" s="197">
        <v>734</v>
      </c>
      <c r="I218" s="198"/>
      <c r="J218" s="197">
        <f>ROUND(I218*H218,3)</f>
        <v>0</v>
      </c>
      <c r="K218" s="199"/>
      <c r="L218" s="36"/>
      <c r="M218" s="200" t="s">
        <v>1</v>
      </c>
      <c r="N218" s="201" t="s">
        <v>40</v>
      </c>
      <c r="O218" s="79"/>
      <c r="P218" s="202">
        <f>O218*H218</f>
        <v>0</v>
      </c>
      <c r="Q218" s="202">
        <v>2.0000000000000002E-05</v>
      </c>
      <c r="R218" s="202">
        <f>Q218*H218</f>
        <v>0.01468</v>
      </c>
      <c r="S218" s="202">
        <v>0</v>
      </c>
      <c r="T218" s="203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04" t="s">
        <v>235</v>
      </c>
      <c r="AT218" s="204" t="s">
        <v>180</v>
      </c>
      <c r="AU218" s="204" t="s">
        <v>155</v>
      </c>
      <c r="AY218" s="16" t="s">
        <v>177</v>
      </c>
      <c r="BE218" s="205">
        <f>IF(N218="základná",J218,0)</f>
        <v>0</v>
      </c>
      <c r="BF218" s="205">
        <f>IF(N218="znížená",J218,0)</f>
        <v>0</v>
      </c>
      <c r="BG218" s="205">
        <f>IF(N218="zákl. prenesená",J218,0)</f>
        <v>0</v>
      </c>
      <c r="BH218" s="205">
        <f>IF(N218="zníž. prenesená",J218,0)</f>
        <v>0</v>
      </c>
      <c r="BI218" s="205">
        <f>IF(N218="nulová",J218,0)</f>
        <v>0</v>
      </c>
      <c r="BJ218" s="16" t="s">
        <v>155</v>
      </c>
      <c r="BK218" s="206">
        <f>ROUND(I218*H218,3)</f>
        <v>0</v>
      </c>
      <c r="BL218" s="16" t="s">
        <v>235</v>
      </c>
      <c r="BM218" s="204" t="s">
        <v>2374</v>
      </c>
    </row>
    <row r="219" s="12" customFormat="1" ht="25.92" customHeight="1">
      <c r="A219" s="12"/>
      <c r="B219" s="180"/>
      <c r="C219" s="12"/>
      <c r="D219" s="181" t="s">
        <v>73</v>
      </c>
      <c r="E219" s="182" t="s">
        <v>1321</v>
      </c>
      <c r="F219" s="182" t="s">
        <v>2375</v>
      </c>
      <c r="G219" s="12"/>
      <c r="H219" s="12"/>
      <c r="I219" s="183"/>
      <c r="J219" s="184">
        <f>BK219</f>
        <v>0</v>
      </c>
      <c r="K219" s="12"/>
      <c r="L219" s="180"/>
      <c r="M219" s="185"/>
      <c r="N219" s="186"/>
      <c r="O219" s="186"/>
      <c r="P219" s="187">
        <f>SUM(P220:P221)</f>
        <v>0</v>
      </c>
      <c r="Q219" s="186"/>
      <c r="R219" s="187">
        <f>SUM(R220:R221)</f>
        <v>0</v>
      </c>
      <c r="S219" s="186"/>
      <c r="T219" s="188">
        <f>SUM(T220:T221)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181" t="s">
        <v>184</v>
      </c>
      <c r="AT219" s="189" t="s">
        <v>73</v>
      </c>
      <c r="AU219" s="189" t="s">
        <v>74</v>
      </c>
      <c r="AY219" s="181" t="s">
        <v>177</v>
      </c>
      <c r="BK219" s="190">
        <f>SUM(BK220:BK221)</f>
        <v>0</v>
      </c>
    </row>
    <row r="220" s="2" customFormat="1" ht="16.5" customHeight="1">
      <c r="A220" s="35"/>
      <c r="B220" s="157"/>
      <c r="C220" s="193" t="s">
        <v>739</v>
      </c>
      <c r="D220" s="193" t="s">
        <v>180</v>
      </c>
      <c r="E220" s="194" t="s">
        <v>2376</v>
      </c>
      <c r="F220" s="195" t="s">
        <v>2377</v>
      </c>
      <c r="G220" s="196" t="s">
        <v>750</v>
      </c>
      <c r="H220" s="197">
        <v>18</v>
      </c>
      <c r="I220" s="198"/>
      <c r="J220" s="197">
        <f>ROUND(I220*H220,3)</f>
        <v>0</v>
      </c>
      <c r="K220" s="199"/>
      <c r="L220" s="36"/>
      <c r="M220" s="200" t="s">
        <v>1</v>
      </c>
      <c r="N220" s="201" t="s">
        <v>40</v>
      </c>
      <c r="O220" s="79"/>
      <c r="P220" s="202">
        <f>O220*H220</f>
        <v>0</v>
      </c>
      <c r="Q220" s="202">
        <v>0</v>
      </c>
      <c r="R220" s="202">
        <f>Q220*H220</f>
        <v>0</v>
      </c>
      <c r="S220" s="202">
        <v>0</v>
      </c>
      <c r="T220" s="203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04" t="s">
        <v>2378</v>
      </c>
      <c r="AT220" s="204" t="s">
        <v>180</v>
      </c>
      <c r="AU220" s="204" t="s">
        <v>82</v>
      </c>
      <c r="AY220" s="16" t="s">
        <v>177</v>
      </c>
      <c r="BE220" s="205">
        <f>IF(N220="základná",J220,0)</f>
        <v>0</v>
      </c>
      <c r="BF220" s="205">
        <f>IF(N220="znížená",J220,0)</f>
        <v>0</v>
      </c>
      <c r="BG220" s="205">
        <f>IF(N220="zákl. prenesená",J220,0)</f>
        <v>0</v>
      </c>
      <c r="BH220" s="205">
        <f>IF(N220="zníž. prenesená",J220,0)</f>
        <v>0</v>
      </c>
      <c r="BI220" s="205">
        <f>IF(N220="nulová",J220,0)</f>
        <v>0</v>
      </c>
      <c r="BJ220" s="16" t="s">
        <v>155</v>
      </c>
      <c r="BK220" s="206">
        <f>ROUND(I220*H220,3)</f>
        <v>0</v>
      </c>
      <c r="BL220" s="16" t="s">
        <v>2378</v>
      </c>
      <c r="BM220" s="204" t="s">
        <v>2379</v>
      </c>
    </row>
    <row r="221" s="2" customFormat="1" ht="16.5" customHeight="1">
      <c r="A221" s="35"/>
      <c r="B221" s="157"/>
      <c r="C221" s="193" t="s">
        <v>743</v>
      </c>
      <c r="D221" s="193" t="s">
        <v>180</v>
      </c>
      <c r="E221" s="194" t="s">
        <v>2380</v>
      </c>
      <c r="F221" s="195" t="s">
        <v>2381</v>
      </c>
      <c r="G221" s="196" t="s">
        <v>750</v>
      </c>
      <c r="H221" s="197">
        <v>24</v>
      </c>
      <c r="I221" s="198"/>
      <c r="J221" s="197">
        <f>ROUND(I221*H221,3)</f>
        <v>0</v>
      </c>
      <c r="K221" s="199"/>
      <c r="L221" s="36"/>
      <c r="M221" s="200" t="s">
        <v>1</v>
      </c>
      <c r="N221" s="201" t="s">
        <v>40</v>
      </c>
      <c r="O221" s="79"/>
      <c r="P221" s="202">
        <f>O221*H221</f>
        <v>0</v>
      </c>
      <c r="Q221" s="202">
        <v>0</v>
      </c>
      <c r="R221" s="202">
        <f>Q221*H221</f>
        <v>0</v>
      </c>
      <c r="S221" s="202">
        <v>0</v>
      </c>
      <c r="T221" s="203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04" t="s">
        <v>2378</v>
      </c>
      <c r="AT221" s="204" t="s">
        <v>180</v>
      </c>
      <c r="AU221" s="204" t="s">
        <v>82</v>
      </c>
      <c r="AY221" s="16" t="s">
        <v>177</v>
      </c>
      <c r="BE221" s="205">
        <f>IF(N221="základná",J221,0)</f>
        <v>0</v>
      </c>
      <c r="BF221" s="205">
        <f>IF(N221="znížená",J221,0)</f>
        <v>0</v>
      </c>
      <c r="BG221" s="205">
        <f>IF(N221="zákl. prenesená",J221,0)</f>
        <v>0</v>
      </c>
      <c r="BH221" s="205">
        <f>IF(N221="zníž. prenesená",J221,0)</f>
        <v>0</v>
      </c>
      <c r="BI221" s="205">
        <f>IF(N221="nulová",J221,0)</f>
        <v>0</v>
      </c>
      <c r="BJ221" s="16" t="s">
        <v>155</v>
      </c>
      <c r="BK221" s="206">
        <f>ROUND(I221*H221,3)</f>
        <v>0</v>
      </c>
      <c r="BL221" s="16" t="s">
        <v>2378</v>
      </c>
      <c r="BM221" s="204" t="s">
        <v>2382</v>
      </c>
    </row>
    <row r="222" s="12" customFormat="1" ht="25.92" customHeight="1">
      <c r="A222" s="12"/>
      <c r="B222" s="180"/>
      <c r="C222" s="12"/>
      <c r="D222" s="181" t="s">
        <v>73</v>
      </c>
      <c r="E222" s="182" t="s">
        <v>154</v>
      </c>
      <c r="F222" s="182" t="s">
        <v>1322</v>
      </c>
      <c r="G222" s="12"/>
      <c r="H222" s="12"/>
      <c r="I222" s="183"/>
      <c r="J222" s="184">
        <f>BK222</f>
        <v>0</v>
      </c>
      <c r="K222" s="12"/>
      <c r="L222" s="180"/>
      <c r="M222" s="185"/>
      <c r="N222" s="186"/>
      <c r="O222" s="186"/>
      <c r="P222" s="187">
        <f>SUM(P223:P230)</f>
        <v>0</v>
      </c>
      <c r="Q222" s="186"/>
      <c r="R222" s="187">
        <f>SUM(R223:R230)</f>
        <v>0</v>
      </c>
      <c r="S222" s="186"/>
      <c r="T222" s="188">
        <f>SUM(T223:T230)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181" t="s">
        <v>197</v>
      </c>
      <c r="AT222" s="189" t="s">
        <v>73</v>
      </c>
      <c r="AU222" s="189" t="s">
        <v>74</v>
      </c>
      <c r="AY222" s="181" t="s">
        <v>177</v>
      </c>
      <c r="BK222" s="190">
        <f>SUM(BK223:BK230)</f>
        <v>0</v>
      </c>
    </row>
    <row r="223" s="2" customFormat="1" ht="16.5" customHeight="1">
      <c r="A223" s="35"/>
      <c r="B223" s="157"/>
      <c r="C223" s="193" t="s">
        <v>747</v>
      </c>
      <c r="D223" s="193" t="s">
        <v>180</v>
      </c>
      <c r="E223" s="194" t="s">
        <v>1324</v>
      </c>
      <c r="F223" s="195" t="s">
        <v>1</v>
      </c>
      <c r="G223" s="196" t="s">
        <v>1302</v>
      </c>
      <c r="H223" s="197">
        <v>0</v>
      </c>
      <c r="I223" s="198"/>
      <c r="J223" s="197">
        <f>ROUND(I223*H223,3)</f>
        <v>0</v>
      </c>
      <c r="K223" s="199"/>
      <c r="L223" s="36"/>
      <c r="M223" s="200" t="s">
        <v>1</v>
      </c>
      <c r="N223" s="201" t="s">
        <v>40</v>
      </c>
      <c r="O223" s="79"/>
      <c r="P223" s="202">
        <f>O223*H223</f>
        <v>0</v>
      </c>
      <c r="Q223" s="202">
        <v>0</v>
      </c>
      <c r="R223" s="202">
        <f>Q223*H223</f>
        <v>0</v>
      </c>
      <c r="S223" s="202">
        <v>0</v>
      </c>
      <c r="T223" s="203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4" t="s">
        <v>1303</v>
      </c>
      <c r="AT223" s="204" t="s">
        <v>180</v>
      </c>
      <c r="AU223" s="204" t="s">
        <v>82</v>
      </c>
      <c r="AY223" s="16" t="s">
        <v>177</v>
      </c>
      <c r="BE223" s="205">
        <f>IF(N223="základná",J223,0)</f>
        <v>0</v>
      </c>
      <c r="BF223" s="205">
        <f>IF(N223="znížená",J223,0)</f>
        <v>0</v>
      </c>
      <c r="BG223" s="205">
        <f>IF(N223="zákl. prenesená",J223,0)</f>
        <v>0</v>
      </c>
      <c r="BH223" s="205">
        <f>IF(N223="zníž. prenesená",J223,0)</f>
        <v>0</v>
      </c>
      <c r="BI223" s="205">
        <f>IF(N223="nulová",J223,0)</f>
        <v>0</v>
      </c>
      <c r="BJ223" s="16" t="s">
        <v>155</v>
      </c>
      <c r="BK223" s="206">
        <f>ROUND(I223*H223,3)</f>
        <v>0</v>
      </c>
      <c r="BL223" s="16" t="s">
        <v>1303</v>
      </c>
      <c r="BM223" s="204" t="s">
        <v>2383</v>
      </c>
    </row>
    <row r="224" s="2" customFormat="1" ht="16.5" customHeight="1">
      <c r="A224" s="35"/>
      <c r="B224" s="157"/>
      <c r="C224" s="193" t="s">
        <v>752</v>
      </c>
      <c r="D224" s="193" t="s">
        <v>180</v>
      </c>
      <c r="E224" s="194" t="s">
        <v>1324</v>
      </c>
      <c r="F224" s="195" t="s">
        <v>1</v>
      </c>
      <c r="G224" s="196" t="s">
        <v>1302</v>
      </c>
      <c r="H224" s="197">
        <v>0</v>
      </c>
      <c r="I224" s="198"/>
      <c r="J224" s="197">
        <f>ROUND(I224*H224,3)</f>
        <v>0</v>
      </c>
      <c r="K224" s="199"/>
      <c r="L224" s="36"/>
      <c r="M224" s="200" t="s">
        <v>1</v>
      </c>
      <c r="N224" s="201" t="s">
        <v>40</v>
      </c>
      <c r="O224" s="79"/>
      <c r="P224" s="202">
        <f>O224*H224</f>
        <v>0</v>
      </c>
      <c r="Q224" s="202">
        <v>0</v>
      </c>
      <c r="R224" s="202">
        <f>Q224*H224</f>
        <v>0</v>
      </c>
      <c r="S224" s="202">
        <v>0</v>
      </c>
      <c r="T224" s="203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04" t="s">
        <v>1303</v>
      </c>
      <c r="AT224" s="204" t="s">
        <v>180</v>
      </c>
      <c r="AU224" s="204" t="s">
        <v>82</v>
      </c>
      <c r="AY224" s="16" t="s">
        <v>177</v>
      </c>
      <c r="BE224" s="205">
        <f>IF(N224="základná",J224,0)</f>
        <v>0</v>
      </c>
      <c r="BF224" s="205">
        <f>IF(N224="znížená",J224,0)</f>
        <v>0</v>
      </c>
      <c r="BG224" s="205">
        <f>IF(N224="zákl. prenesená",J224,0)</f>
        <v>0</v>
      </c>
      <c r="BH224" s="205">
        <f>IF(N224="zníž. prenesená",J224,0)</f>
        <v>0</v>
      </c>
      <c r="BI224" s="205">
        <f>IF(N224="nulová",J224,0)</f>
        <v>0</v>
      </c>
      <c r="BJ224" s="16" t="s">
        <v>155</v>
      </c>
      <c r="BK224" s="206">
        <f>ROUND(I224*H224,3)</f>
        <v>0</v>
      </c>
      <c r="BL224" s="16" t="s">
        <v>1303</v>
      </c>
      <c r="BM224" s="204" t="s">
        <v>2384</v>
      </c>
    </row>
    <row r="225" s="2" customFormat="1" ht="16.5" customHeight="1">
      <c r="A225" s="35"/>
      <c r="B225" s="157"/>
      <c r="C225" s="193" t="s">
        <v>754</v>
      </c>
      <c r="D225" s="193" t="s">
        <v>180</v>
      </c>
      <c r="E225" s="194" t="s">
        <v>1324</v>
      </c>
      <c r="F225" s="195" t="s">
        <v>1</v>
      </c>
      <c r="G225" s="196" t="s">
        <v>1302</v>
      </c>
      <c r="H225" s="197">
        <v>0</v>
      </c>
      <c r="I225" s="198"/>
      <c r="J225" s="197">
        <f>ROUND(I225*H225,3)</f>
        <v>0</v>
      </c>
      <c r="K225" s="199"/>
      <c r="L225" s="36"/>
      <c r="M225" s="200" t="s">
        <v>1</v>
      </c>
      <c r="N225" s="201" t="s">
        <v>40</v>
      </c>
      <c r="O225" s="79"/>
      <c r="P225" s="202">
        <f>O225*H225</f>
        <v>0</v>
      </c>
      <c r="Q225" s="202">
        <v>0</v>
      </c>
      <c r="R225" s="202">
        <f>Q225*H225</f>
        <v>0</v>
      </c>
      <c r="S225" s="202">
        <v>0</v>
      </c>
      <c r="T225" s="203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04" t="s">
        <v>1303</v>
      </c>
      <c r="AT225" s="204" t="s">
        <v>180</v>
      </c>
      <c r="AU225" s="204" t="s">
        <v>82</v>
      </c>
      <c r="AY225" s="16" t="s">
        <v>177</v>
      </c>
      <c r="BE225" s="205">
        <f>IF(N225="základná",J225,0)</f>
        <v>0</v>
      </c>
      <c r="BF225" s="205">
        <f>IF(N225="znížená",J225,0)</f>
        <v>0</v>
      </c>
      <c r="BG225" s="205">
        <f>IF(N225="zákl. prenesená",J225,0)</f>
        <v>0</v>
      </c>
      <c r="BH225" s="205">
        <f>IF(N225="zníž. prenesená",J225,0)</f>
        <v>0</v>
      </c>
      <c r="BI225" s="205">
        <f>IF(N225="nulová",J225,0)</f>
        <v>0</v>
      </c>
      <c r="BJ225" s="16" t="s">
        <v>155</v>
      </c>
      <c r="BK225" s="206">
        <f>ROUND(I225*H225,3)</f>
        <v>0</v>
      </c>
      <c r="BL225" s="16" t="s">
        <v>1303</v>
      </c>
      <c r="BM225" s="204" t="s">
        <v>2385</v>
      </c>
    </row>
    <row r="226" s="2" customFormat="1" ht="16.5" customHeight="1">
      <c r="A226" s="35"/>
      <c r="B226" s="157"/>
      <c r="C226" s="193" t="s">
        <v>758</v>
      </c>
      <c r="D226" s="193" t="s">
        <v>180</v>
      </c>
      <c r="E226" s="194" t="s">
        <v>1324</v>
      </c>
      <c r="F226" s="195" t="s">
        <v>1</v>
      </c>
      <c r="G226" s="196" t="s">
        <v>1302</v>
      </c>
      <c r="H226" s="197">
        <v>0</v>
      </c>
      <c r="I226" s="198"/>
      <c r="J226" s="197">
        <f>ROUND(I226*H226,3)</f>
        <v>0</v>
      </c>
      <c r="K226" s="199"/>
      <c r="L226" s="36"/>
      <c r="M226" s="200" t="s">
        <v>1</v>
      </c>
      <c r="N226" s="201" t="s">
        <v>40</v>
      </c>
      <c r="O226" s="79"/>
      <c r="P226" s="202">
        <f>O226*H226</f>
        <v>0</v>
      </c>
      <c r="Q226" s="202">
        <v>0</v>
      </c>
      <c r="R226" s="202">
        <f>Q226*H226</f>
        <v>0</v>
      </c>
      <c r="S226" s="202">
        <v>0</v>
      </c>
      <c r="T226" s="203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04" t="s">
        <v>1303</v>
      </c>
      <c r="AT226" s="204" t="s">
        <v>180</v>
      </c>
      <c r="AU226" s="204" t="s">
        <v>82</v>
      </c>
      <c r="AY226" s="16" t="s">
        <v>177</v>
      </c>
      <c r="BE226" s="205">
        <f>IF(N226="základná",J226,0)</f>
        <v>0</v>
      </c>
      <c r="BF226" s="205">
        <f>IF(N226="znížená",J226,0)</f>
        <v>0</v>
      </c>
      <c r="BG226" s="205">
        <f>IF(N226="zákl. prenesená",J226,0)</f>
        <v>0</v>
      </c>
      <c r="BH226" s="205">
        <f>IF(N226="zníž. prenesená",J226,0)</f>
        <v>0</v>
      </c>
      <c r="BI226" s="205">
        <f>IF(N226="nulová",J226,0)</f>
        <v>0</v>
      </c>
      <c r="BJ226" s="16" t="s">
        <v>155</v>
      </c>
      <c r="BK226" s="206">
        <f>ROUND(I226*H226,3)</f>
        <v>0</v>
      </c>
      <c r="BL226" s="16" t="s">
        <v>1303</v>
      </c>
      <c r="BM226" s="204" t="s">
        <v>2386</v>
      </c>
    </row>
    <row r="227" s="2" customFormat="1" ht="16.5" customHeight="1">
      <c r="A227" s="35"/>
      <c r="B227" s="157"/>
      <c r="C227" s="193" t="s">
        <v>764</v>
      </c>
      <c r="D227" s="193" t="s">
        <v>180</v>
      </c>
      <c r="E227" s="194" t="s">
        <v>1333</v>
      </c>
      <c r="F227" s="195" t="s">
        <v>1</v>
      </c>
      <c r="G227" s="196" t="s">
        <v>1302</v>
      </c>
      <c r="H227" s="197">
        <v>0</v>
      </c>
      <c r="I227" s="198"/>
      <c r="J227" s="197">
        <f>ROUND(I227*H227,3)</f>
        <v>0</v>
      </c>
      <c r="K227" s="199"/>
      <c r="L227" s="36"/>
      <c r="M227" s="200" t="s">
        <v>1</v>
      </c>
      <c r="N227" s="201" t="s">
        <v>40</v>
      </c>
      <c r="O227" s="79"/>
      <c r="P227" s="202">
        <f>O227*H227</f>
        <v>0</v>
      </c>
      <c r="Q227" s="202">
        <v>0</v>
      </c>
      <c r="R227" s="202">
        <f>Q227*H227</f>
        <v>0</v>
      </c>
      <c r="S227" s="202">
        <v>0</v>
      </c>
      <c r="T227" s="203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04" t="s">
        <v>1303</v>
      </c>
      <c r="AT227" s="204" t="s">
        <v>180</v>
      </c>
      <c r="AU227" s="204" t="s">
        <v>82</v>
      </c>
      <c r="AY227" s="16" t="s">
        <v>177</v>
      </c>
      <c r="BE227" s="205">
        <f>IF(N227="základná",J227,0)</f>
        <v>0</v>
      </c>
      <c r="BF227" s="205">
        <f>IF(N227="znížená",J227,0)</f>
        <v>0</v>
      </c>
      <c r="BG227" s="205">
        <f>IF(N227="zákl. prenesená",J227,0)</f>
        <v>0</v>
      </c>
      <c r="BH227" s="205">
        <f>IF(N227="zníž. prenesená",J227,0)</f>
        <v>0</v>
      </c>
      <c r="BI227" s="205">
        <f>IF(N227="nulová",J227,0)</f>
        <v>0</v>
      </c>
      <c r="BJ227" s="16" t="s">
        <v>155</v>
      </c>
      <c r="BK227" s="206">
        <f>ROUND(I227*H227,3)</f>
        <v>0</v>
      </c>
      <c r="BL227" s="16" t="s">
        <v>1303</v>
      </c>
      <c r="BM227" s="204" t="s">
        <v>2387</v>
      </c>
    </row>
    <row r="228" s="2" customFormat="1" ht="16.5" customHeight="1">
      <c r="A228" s="35"/>
      <c r="B228" s="157"/>
      <c r="C228" s="193" t="s">
        <v>771</v>
      </c>
      <c r="D228" s="193" t="s">
        <v>180</v>
      </c>
      <c r="E228" s="194" t="s">
        <v>1333</v>
      </c>
      <c r="F228" s="195" t="s">
        <v>1</v>
      </c>
      <c r="G228" s="196" t="s">
        <v>1302</v>
      </c>
      <c r="H228" s="197">
        <v>0</v>
      </c>
      <c r="I228" s="198"/>
      <c r="J228" s="197">
        <f>ROUND(I228*H228,3)</f>
        <v>0</v>
      </c>
      <c r="K228" s="199"/>
      <c r="L228" s="36"/>
      <c r="M228" s="200" t="s">
        <v>1</v>
      </c>
      <c r="N228" s="201" t="s">
        <v>40</v>
      </c>
      <c r="O228" s="79"/>
      <c r="P228" s="202">
        <f>O228*H228</f>
        <v>0</v>
      </c>
      <c r="Q228" s="202">
        <v>0</v>
      </c>
      <c r="R228" s="202">
        <f>Q228*H228</f>
        <v>0</v>
      </c>
      <c r="S228" s="202">
        <v>0</v>
      </c>
      <c r="T228" s="203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04" t="s">
        <v>1303</v>
      </c>
      <c r="AT228" s="204" t="s">
        <v>180</v>
      </c>
      <c r="AU228" s="204" t="s">
        <v>82</v>
      </c>
      <c r="AY228" s="16" t="s">
        <v>177</v>
      </c>
      <c r="BE228" s="205">
        <f>IF(N228="základná",J228,0)</f>
        <v>0</v>
      </c>
      <c r="BF228" s="205">
        <f>IF(N228="znížená",J228,0)</f>
        <v>0</v>
      </c>
      <c r="BG228" s="205">
        <f>IF(N228="zákl. prenesená",J228,0)</f>
        <v>0</v>
      </c>
      <c r="BH228" s="205">
        <f>IF(N228="zníž. prenesená",J228,0)</f>
        <v>0</v>
      </c>
      <c r="BI228" s="205">
        <f>IF(N228="nulová",J228,0)</f>
        <v>0</v>
      </c>
      <c r="BJ228" s="16" t="s">
        <v>155</v>
      </c>
      <c r="BK228" s="206">
        <f>ROUND(I228*H228,3)</f>
        <v>0</v>
      </c>
      <c r="BL228" s="16" t="s">
        <v>1303</v>
      </c>
      <c r="BM228" s="204" t="s">
        <v>2388</v>
      </c>
    </row>
    <row r="229" s="2" customFormat="1" ht="16.5" customHeight="1">
      <c r="A229" s="35"/>
      <c r="B229" s="157"/>
      <c r="C229" s="193" t="s">
        <v>775</v>
      </c>
      <c r="D229" s="193" t="s">
        <v>180</v>
      </c>
      <c r="E229" s="194" t="s">
        <v>1333</v>
      </c>
      <c r="F229" s="195" t="s">
        <v>1</v>
      </c>
      <c r="G229" s="196" t="s">
        <v>1302</v>
      </c>
      <c r="H229" s="197">
        <v>0</v>
      </c>
      <c r="I229" s="198"/>
      <c r="J229" s="197">
        <f>ROUND(I229*H229,3)</f>
        <v>0</v>
      </c>
      <c r="K229" s="199"/>
      <c r="L229" s="36"/>
      <c r="M229" s="200" t="s">
        <v>1</v>
      </c>
      <c r="N229" s="201" t="s">
        <v>40</v>
      </c>
      <c r="O229" s="79"/>
      <c r="P229" s="202">
        <f>O229*H229</f>
        <v>0</v>
      </c>
      <c r="Q229" s="202">
        <v>0</v>
      </c>
      <c r="R229" s="202">
        <f>Q229*H229</f>
        <v>0</v>
      </c>
      <c r="S229" s="202">
        <v>0</v>
      </c>
      <c r="T229" s="203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04" t="s">
        <v>1303</v>
      </c>
      <c r="AT229" s="204" t="s">
        <v>180</v>
      </c>
      <c r="AU229" s="204" t="s">
        <v>82</v>
      </c>
      <c r="AY229" s="16" t="s">
        <v>177</v>
      </c>
      <c r="BE229" s="205">
        <f>IF(N229="základná",J229,0)</f>
        <v>0</v>
      </c>
      <c r="BF229" s="205">
        <f>IF(N229="znížená",J229,0)</f>
        <v>0</v>
      </c>
      <c r="BG229" s="205">
        <f>IF(N229="zákl. prenesená",J229,0)</f>
        <v>0</v>
      </c>
      <c r="BH229" s="205">
        <f>IF(N229="zníž. prenesená",J229,0)</f>
        <v>0</v>
      </c>
      <c r="BI229" s="205">
        <f>IF(N229="nulová",J229,0)</f>
        <v>0</v>
      </c>
      <c r="BJ229" s="16" t="s">
        <v>155</v>
      </c>
      <c r="BK229" s="206">
        <f>ROUND(I229*H229,3)</f>
        <v>0</v>
      </c>
      <c r="BL229" s="16" t="s">
        <v>1303</v>
      </c>
      <c r="BM229" s="204" t="s">
        <v>2389</v>
      </c>
    </row>
    <row r="230" s="2" customFormat="1" ht="16.5" customHeight="1">
      <c r="A230" s="35"/>
      <c r="B230" s="157"/>
      <c r="C230" s="193" t="s">
        <v>779</v>
      </c>
      <c r="D230" s="193" t="s">
        <v>180</v>
      </c>
      <c r="E230" s="194" t="s">
        <v>1333</v>
      </c>
      <c r="F230" s="195" t="s">
        <v>1</v>
      </c>
      <c r="G230" s="196" t="s">
        <v>1302</v>
      </c>
      <c r="H230" s="197">
        <v>0</v>
      </c>
      <c r="I230" s="198"/>
      <c r="J230" s="197">
        <f>ROUND(I230*H230,3)</f>
        <v>0</v>
      </c>
      <c r="K230" s="199"/>
      <c r="L230" s="36"/>
      <c r="M230" s="207" t="s">
        <v>1</v>
      </c>
      <c r="N230" s="208" t="s">
        <v>40</v>
      </c>
      <c r="O230" s="209"/>
      <c r="P230" s="210">
        <f>O230*H230</f>
        <v>0</v>
      </c>
      <c r="Q230" s="210">
        <v>0</v>
      </c>
      <c r="R230" s="210">
        <f>Q230*H230</f>
        <v>0</v>
      </c>
      <c r="S230" s="210">
        <v>0</v>
      </c>
      <c r="T230" s="211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04" t="s">
        <v>1303</v>
      </c>
      <c r="AT230" s="204" t="s">
        <v>180</v>
      </c>
      <c r="AU230" s="204" t="s">
        <v>82</v>
      </c>
      <c r="AY230" s="16" t="s">
        <v>177</v>
      </c>
      <c r="BE230" s="205">
        <f>IF(N230="základná",J230,0)</f>
        <v>0</v>
      </c>
      <c r="BF230" s="205">
        <f>IF(N230="znížená",J230,0)</f>
        <v>0</v>
      </c>
      <c r="BG230" s="205">
        <f>IF(N230="zákl. prenesená",J230,0)</f>
        <v>0</v>
      </c>
      <c r="BH230" s="205">
        <f>IF(N230="zníž. prenesená",J230,0)</f>
        <v>0</v>
      </c>
      <c r="BI230" s="205">
        <f>IF(N230="nulová",J230,0)</f>
        <v>0</v>
      </c>
      <c r="BJ230" s="16" t="s">
        <v>155</v>
      </c>
      <c r="BK230" s="206">
        <f>ROUND(I230*H230,3)</f>
        <v>0</v>
      </c>
      <c r="BL230" s="16" t="s">
        <v>1303</v>
      </c>
      <c r="BM230" s="204" t="s">
        <v>2390</v>
      </c>
    </row>
    <row r="231" s="2" customFormat="1" ht="6.96" customHeight="1">
      <c r="A231" s="35"/>
      <c r="B231" s="62"/>
      <c r="C231" s="63"/>
      <c r="D231" s="63"/>
      <c r="E231" s="63"/>
      <c r="F231" s="63"/>
      <c r="G231" s="63"/>
      <c r="H231" s="63"/>
      <c r="I231" s="63"/>
      <c r="J231" s="63"/>
      <c r="K231" s="63"/>
      <c r="L231" s="36"/>
      <c r="M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</row>
  </sheetData>
  <autoFilter ref="C134:K230"/>
  <mergeCells count="14">
    <mergeCell ref="E7:H7"/>
    <mergeCell ref="E9:H9"/>
    <mergeCell ref="E18:H18"/>
    <mergeCell ref="E27:H27"/>
    <mergeCell ref="E85:H85"/>
    <mergeCell ref="E87:H87"/>
    <mergeCell ref="D109:F109"/>
    <mergeCell ref="D110:F110"/>
    <mergeCell ref="D111:F111"/>
    <mergeCell ref="D112:F112"/>
    <mergeCell ref="D113:F113"/>
    <mergeCell ref="E125:H125"/>
    <mergeCell ref="E127:H12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5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98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="1" customFormat="1" ht="24.96" customHeight="1">
      <c r="B4" s="19"/>
      <c r="D4" s="20" t="s">
        <v>126</v>
      </c>
      <c r="L4" s="19"/>
      <c r="M4" s="122" t="s">
        <v>9</v>
      </c>
      <c r="AT4" s="16" t="s">
        <v>3</v>
      </c>
    </row>
    <row r="5" s="1" customFormat="1" ht="6.96" customHeight="1">
      <c r="B5" s="19"/>
      <c r="L5" s="19"/>
    </row>
    <row r="6" s="1" customFormat="1" ht="12" customHeight="1">
      <c r="B6" s="19"/>
      <c r="D6" s="29" t="s">
        <v>14</v>
      </c>
      <c r="L6" s="19"/>
    </row>
    <row r="7" s="1" customFormat="1" ht="16.5" customHeight="1">
      <c r="B7" s="19"/>
      <c r="E7" s="123" t="str">
        <f>'Rekapitulácia stavby'!K6</f>
        <v xml:space="preserve">Športová hala Angels Aréna  Rekonštrukcia a Modernizácia</v>
      </c>
      <c r="F7" s="29"/>
      <c r="G7" s="29"/>
      <c r="H7" s="29"/>
      <c r="L7" s="19"/>
    </row>
    <row r="8" s="2" customFormat="1" ht="12" customHeight="1">
      <c r="A8" s="35"/>
      <c r="B8" s="36"/>
      <c r="C8" s="35"/>
      <c r="D8" s="29" t="s">
        <v>127</v>
      </c>
      <c r="E8" s="35"/>
      <c r="F8" s="35"/>
      <c r="G8" s="35"/>
      <c r="H8" s="35"/>
      <c r="I8" s="35"/>
      <c r="J8" s="35"/>
      <c r="K8" s="35"/>
      <c r="L8" s="5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30" customHeight="1">
      <c r="A9" s="35"/>
      <c r="B9" s="36"/>
      <c r="C9" s="35"/>
      <c r="D9" s="35"/>
      <c r="E9" s="69" t="s">
        <v>2391</v>
      </c>
      <c r="F9" s="35"/>
      <c r="G9" s="35"/>
      <c r="H9" s="35"/>
      <c r="I9" s="35"/>
      <c r="J9" s="35"/>
      <c r="K9" s="35"/>
      <c r="L9" s="5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5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36"/>
      <c r="C11" s="35"/>
      <c r="D11" s="29" t="s">
        <v>16</v>
      </c>
      <c r="E11" s="35"/>
      <c r="F11" s="24" t="s">
        <v>1</v>
      </c>
      <c r="G11" s="35"/>
      <c r="H11" s="35"/>
      <c r="I11" s="29" t="s">
        <v>17</v>
      </c>
      <c r="J11" s="24" t="s">
        <v>1</v>
      </c>
      <c r="K11" s="35"/>
      <c r="L11" s="5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36"/>
      <c r="C12" s="35"/>
      <c r="D12" s="29" t="s">
        <v>18</v>
      </c>
      <c r="E12" s="35"/>
      <c r="F12" s="24" t="s">
        <v>19</v>
      </c>
      <c r="G12" s="35"/>
      <c r="H12" s="35"/>
      <c r="I12" s="29" t="s">
        <v>20</v>
      </c>
      <c r="J12" s="71" t="str">
        <f>'Rekapitulácia stavby'!AN8</f>
        <v>16. 7. 2021</v>
      </c>
      <c r="K12" s="35"/>
      <c r="L12" s="5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5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36"/>
      <c r="C14" s="35"/>
      <c r="D14" s="29" t="s">
        <v>22</v>
      </c>
      <c r="E14" s="35"/>
      <c r="F14" s="35"/>
      <c r="G14" s="35"/>
      <c r="H14" s="35"/>
      <c r="I14" s="29" t="s">
        <v>23</v>
      </c>
      <c r="J14" s="24" t="s">
        <v>1</v>
      </c>
      <c r="K14" s="35"/>
      <c r="L14" s="5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36"/>
      <c r="C15" s="35"/>
      <c r="D15" s="35"/>
      <c r="E15" s="24" t="s">
        <v>24</v>
      </c>
      <c r="F15" s="35"/>
      <c r="G15" s="35"/>
      <c r="H15" s="35"/>
      <c r="I15" s="29" t="s">
        <v>25</v>
      </c>
      <c r="J15" s="24" t="s">
        <v>1</v>
      </c>
      <c r="K15" s="35"/>
      <c r="L15" s="5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5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36"/>
      <c r="C17" s="35"/>
      <c r="D17" s="29" t="s">
        <v>26</v>
      </c>
      <c r="E17" s="35"/>
      <c r="F17" s="35"/>
      <c r="G17" s="35"/>
      <c r="H17" s="35"/>
      <c r="I17" s="29" t="s">
        <v>23</v>
      </c>
      <c r="J17" s="30" t="str">
        <f>'Rekapitulácia stavby'!AN13</f>
        <v>Vyplň údaj</v>
      </c>
      <c r="K17" s="35"/>
      <c r="L17" s="5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36"/>
      <c r="C18" s="35"/>
      <c r="D18" s="35"/>
      <c r="E18" s="30" t="str">
        <f>'Rekapitulácia stavby'!E14</f>
        <v>Vyplň údaj</v>
      </c>
      <c r="F18" s="24"/>
      <c r="G18" s="24"/>
      <c r="H18" s="24"/>
      <c r="I18" s="29" t="s">
        <v>25</v>
      </c>
      <c r="J18" s="30" t="str">
        <f>'Rekapitulácia stavby'!AN14</f>
        <v>Vyplň údaj</v>
      </c>
      <c r="K18" s="35"/>
      <c r="L18" s="5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5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36"/>
      <c r="C20" s="35"/>
      <c r="D20" s="29" t="s">
        <v>28</v>
      </c>
      <c r="E20" s="35"/>
      <c r="F20" s="35"/>
      <c r="G20" s="35"/>
      <c r="H20" s="35"/>
      <c r="I20" s="29" t="s">
        <v>23</v>
      </c>
      <c r="J20" s="24" t="str">
        <f>IF('Rekapitulácia stavby'!AN16="","",'Rekapitulácia stavby'!AN16)</f>
        <v/>
      </c>
      <c r="K20" s="35"/>
      <c r="L20" s="5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36"/>
      <c r="C21" s="35"/>
      <c r="D21" s="35"/>
      <c r="E21" s="24" t="str">
        <f>IF('Rekapitulácia stavby'!E17="","",'Rekapitulácia stavby'!E17)</f>
        <v xml:space="preserve"> </v>
      </c>
      <c r="F21" s="35"/>
      <c r="G21" s="35"/>
      <c r="H21" s="35"/>
      <c r="I21" s="29" t="s">
        <v>25</v>
      </c>
      <c r="J21" s="24" t="str">
        <f>IF('Rekapitulácia stavby'!AN17="","",'Rekapitulácia stavby'!AN17)</f>
        <v/>
      </c>
      <c r="K21" s="35"/>
      <c r="L21" s="5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5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36"/>
      <c r="C23" s="35"/>
      <c r="D23" s="29" t="s">
        <v>32</v>
      </c>
      <c r="E23" s="35"/>
      <c r="F23" s="35"/>
      <c r="G23" s="35"/>
      <c r="H23" s="35"/>
      <c r="I23" s="29" t="s">
        <v>23</v>
      </c>
      <c r="J23" s="24" t="str">
        <f>IF('Rekapitulácia stavby'!AN19="","",'Rekapitulácia stavby'!AN19)</f>
        <v/>
      </c>
      <c r="K23" s="35"/>
      <c r="L23" s="5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36"/>
      <c r="C24" s="35"/>
      <c r="D24" s="35"/>
      <c r="E24" s="24" t="str">
        <f>IF('Rekapitulácia stavby'!E20="","",'Rekapitulácia stavby'!E20)</f>
        <v xml:space="preserve"> </v>
      </c>
      <c r="F24" s="35"/>
      <c r="G24" s="35"/>
      <c r="H24" s="35"/>
      <c r="I24" s="29" t="s">
        <v>25</v>
      </c>
      <c r="J24" s="24" t="str">
        <f>IF('Rekapitulácia stavby'!AN20="","",'Rekapitulácia stavby'!AN20)</f>
        <v/>
      </c>
      <c r="K24" s="35"/>
      <c r="L24" s="5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5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36"/>
      <c r="C26" s="35"/>
      <c r="D26" s="29" t="s">
        <v>33</v>
      </c>
      <c r="E26" s="35"/>
      <c r="F26" s="35"/>
      <c r="G26" s="35"/>
      <c r="H26" s="35"/>
      <c r="I26" s="35"/>
      <c r="J26" s="35"/>
      <c r="K26" s="35"/>
      <c r="L26" s="5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24"/>
      <c r="B27" s="125"/>
      <c r="C27" s="124"/>
      <c r="D27" s="124"/>
      <c r="E27" s="33" t="s">
        <v>1</v>
      </c>
      <c r="F27" s="33"/>
      <c r="G27" s="33"/>
      <c r="H27" s="33"/>
      <c r="I27" s="124"/>
      <c r="J27" s="124"/>
      <c r="K27" s="124"/>
      <c r="L27" s="126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</row>
    <row r="28" s="2" customFormat="1" ht="6.96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5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36"/>
      <c r="C29" s="35"/>
      <c r="D29" s="92"/>
      <c r="E29" s="92"/>
      <c r="F29" s="92"/>
      <c r="G29" s="92"/>
      <c r="H29" s="92"/>
      <c r="I29" s="92"/>
      <c r="J29" s="92"/>
      <c r="K29" s="92"/>
      <c r="L29" s="5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14.4" customHeight="1">
      <c r="A30" s="35"/>
      <c r="B30" s="36"/>
      <c r="C30" s="35"/>
      <c r="D30" s="24" t="s">
        <v>129</v>
      </c>
      <c r="E30" s="35"/>
      <c r="F30" s="35"/>
      <c r="G30" s="35"/>
      <c r="H30" s="35"/>
      <c r="I30" s="35"/>
      <c r="J30" s="127">
        <f>J96</f>
        <v>0</v>
      </c>
      <c r="K30" s="35"/>
      <c r="L30" s="5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14.4" customHeight="1">
      <c r="A31" s="35"/>
      <c r="B31" s="36"/>
      <c r="C31" s="35"/>
      <c r="D31" s="128" t="s">
        <v>130</v>
      </c>
      <c r="E31" s="35"/>
      <c r="F31" s="35"/>
      <c r="G31" s="35"/>
      <c r="H31" s="35"/>
      <c r="I31" s="35"/>
      <c r="J31" s="127">
        <f>J105</f>
        <v>0</v>
      </c>
      <c r="K31" s="35"/>
      <c r="L31" s="5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36"/>
      <c r="C32" s="35"/>
      <c r="D32" s="129" t="s">
        <v>34</v>
      </c>
      <c r="E32" s="35"/>
      <c r="F32" s="35"/>
      <c r="G32" s="35"/>
      <c r="H32" s="35"/>
      <c r="I32" s="35"/>
      <c r="J32" s="98">
        <f>ROUND(J30 + J31, 2)</f>
        <v>0</v>
      </c>
      <c r="K32" s="35"/>
      <c r="L32" s="5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36"/>
      <c r="C33" s="35"/>
      <c r="D33" s="92"/>
      <c r="E33" s="92"/>
      <c r="F33" s="92"/>
      <c r="G33" s="92"/>
      <c r="H33" s="92"/>
      <c r="I33" s="92"/>
      <c r="J33" s="92"/>
      <c r="K33" s="92"/>
      <c r="L33" s="5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36"/>
      <c r="C34" s="35"/>
      <c r="D34" s="35"/>
      <c r="E34" s="35"/>
      <c r="F34" s="40" t="s">
        <v>36</v>
      </c>
      <c r="G34" s="35"/>
      <c r="H34" s="35"/>
      <c r="I34" s="40" t="s">
        <v>35</v>
      </c>
      <c r="J34" s="40" t="s">
        <v>37</v>
      </c>
      <c r="K34" s="35"/>
      <c r="L34" s="5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36"/>
      <c r="C35" s="35"/>
      <c r="D35" s="130" t="s">
        <v>38</v>
      </c>
      <c r="E35" s="42" t="s">
        <v>39</v>
      </c>
      <c r="F35" s="131">
        <f>ROUND((SUM(BE105:BE112) + SUM(BE132:BE275)),  2)</f>
        <v>0</v>
      </c>
      <c r="G35" s="132"/>
      <c r="H35" s="132"/>
      <c r="I35" s="133">
        <v>0.20000000000000001</v>
      </c>
      <c r="J35" s="131">
        <f>ROUND(((SUM(BE105:BE112) + SUM(BE132:BE275))*I35),  2)</f>
        <v>0</v>
      </c>
      <c r="K35" s="35"/>
      <c r="L35" s="5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36"/>
      <c r="C36" s="35"/>
      <c r="D36" s="35"/>
      <c r="E36" s="42" t="s">
        <v>40</v>
      </c>
      <c r="F36" s="131">
        <f>ROUND((SUM(BF105:BF112) + SUM(BF132:BF275)),  2)</f>
        <v>0</v>
      </c>
      <c r="G36" s="132"/>
      <c r="H36" s="132"/>
      <c r="I36" s="133">
        <v>0.20000000000000001</v>
      </c>
      <c r="J36" s="131">
        <f>ROUND(((SUM(BF105:BF112) + SUM(BF132:BF275))*I36),  2)</f>
        <v>0</v>
      </c>
      <c r="K36" s="35"/>
      <c r="L36" s="5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36"/>
      <c r="C37" s="35"/>
      <c r="D37" s="35"/>
      <c r="E37" s="29" t="s">
        <v>41</v>
      </c>
      <c r="F37" s="134">
        <f>ROUND((SUM(BG105:BG112) + SUM(BG132:BG275)),  2)</f>
        <v>0</v>
      </c>
      <c r="G37" s="35"/>
      <c r="H37" s="35"/>
      <c r="I37" s="135">
        <v>0.20000000000000001</v>
      </c>
      <c r="J37" s="134">
        <f>0</f>
        <v>0</v>
      </c>
      <c r="K37" s="35"/>
      <c r="L37" s="5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36"/>
      <c r="C38" s="35"/>
      <c r="D38" s="35"/>
      <c r="E38" s="29" t="s">
        <v>42</v>
      </c>
      <c r="F38" s="134">
        <f>ROUND((SUM(BH105:BH112) + SUM(BH132:BH275)),  2)</f>
        <v>0</v>
      </c>
      <c r="G38" s="35"/>
      <c r="H38" s="35"/>
      <c r="I38" s="135">
        <v>0.20000000000000001</v>
      </c>
      <c r="J38" s="134">
        <f>0</f>
        <v>0</v>
      </c>
      <c r="K38" s="35"/>
      <c r="L38" s="5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36"/>
      <c r="C39" s="35"/>
      <c r="D39" s="35"/>
      <c r="E39" s="42" t="s">
        <v>43</v>
      </c>
      <c r="F39" s="131">
        <f>ROUND((SUM(BI105:BI112) + SUM(BI132:BI275)),  2)</f>
        <v>0</v>
      </c>
      <c r="G39" s="132"/>
      <c r="H39" s="132"/>
      <c r="I39" s="133">
        <v>0</v>
      </c>
      <c r="J39" s="131">
        <f>0</f>
        <v>0</v>
      </c>
      <c r="K39" s="35"/>
      <c r="L39" s="5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5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36"/>
      <c r="C41" s="136"/>
      <c r="D41" s="137" t="s">
        <v>44</v>
      </c>
      <c r="E41" s="83"/>
      <c r="F41" s="83"/>
      <c r="G41" s="138" t="s">
        <v>45</v>
      </c>
      <c r="H41" s="139" t="s">
        <v>46</v>
      </c>
      <c r="I41" s="83"/>
      <c r="J41" s="140">
        <f>SUM(J32:J39)</f>
        <v>0</v>
      </c>
      <c r="K41" s="141"/>
      <c r="L41" s="57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36"/>
      <c r="C42" s="35"/>
      <c r="D42" s="35"/>
      <c r="E42" s="35"/>
      <c r="F42" s="35"/>
      <c r="G42" s="35"/>
      <c r="H42" s="35"/>
      <c r="I42" s="35"/>
      <c r="J42" s="35"/>
      <c r="K42" s="35"/>
      <c r="L42" s="57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57"/>
      <c r="D50" s="58" t="s">
        <v>47</v>
      </c>
      <c r="E50" s="59"/>
      <c r="F50" s="59"/>
      <c r="G50" s="58" t="s">
        <v>48</v>
      </c>
      <c r="H50" s="59"/>
      <c r="I50" s="59"/>
      <c r="J50" s="59"/>
      <c r="K50" s="59"/>
      <c r="L50" s="57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5"/>
      <c r="B61" s="36"/>
      <c r="C61" s="35"/>
      <c r="D61" s="60" t="s">
        <v>49</v>
      </c>
      <c r="E61" s="38"/>
      <c r="F61" s="142" t="s">
        <v>50</v>
      </c>
      <c r="G61" s="60" t="s">
        <v>49</v>
      </c>
      <c r="H61" s="38"/>
      <c r="I61" s="38"/>
      <c r="J61" s="143" t="s">
        <v>50</v>
      </c>
      <c r="K61" s="38"/>
      <c r="L61" s="57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5"/>
      <c r="B65" s="36"/>
      <c r="C65" s="35"/>
      <c r="D65" s="58" t="s">
        <v>51</v>
      </c>
      <c r="E65" s="61"/>
      <c r="F65" s="61"/>
      <c r="G65" s="58" t="s">
        <v>52</v>
      </c>
      <c r="H65" s="61"/>
      <c r="I65" s="61"/>
      <c r="J65" s="61"/>
      <c r="K65" s="61"/>
      <c r="L65" s="5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5"/>
      <c r="B76" s="36"/>
      <c r="C76" s="35"/>
      <c r="D76" s="60" t="s">
        <v>49</v>
      </c>
      <c r="E76" s="38"/>
      <c r="F76" s="142" t="s">
        <v>50</v>
      </c>
      <c r="G76" s="60" t="s">
        <v>49</v>
      </c>
      <c r="H76" s="38"/>
      <c r="I76" s="38"/>
      <c r="J76" s="143" t="s">
        <v>50</v>
      </c>
      <c r="K76" s="38"/>
      <c r="L76" s="5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5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5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131</v>
      </c>
      <c r="D82" s="35"/>
      <c r="E82" s="35"/>
      <c r="F82" s="35"/>
      <c r="G82" s="35"/>
      <c r="H82" s="35"/>
      <c r="I82" s="35"/>
      <c r="J82" s="35"/>
      <c r="K82" s="35"/>
      <c r="L82" s="57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57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5"/>
      <c r="E84" s="35"/>
      <c r="F84" s="35"/>
      <c r="G84" s="35"/>
      <c r="H84" s="35"/>
      <c r="I84" s="35"/>
      <c r="J84" s="35"/>
      <c r="K84" s="35"/>
      <c r="L84" s="57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5"/>
      <c r="D85" s="35"/>
      <c r="E85" s="123" t="str">
        <f>E7</f>
        <v xml:space="preserve">Športová hala Angels Aréna  Rekonštrukcia a Modernizácia</v>
      </c>
      <c r="F85" s="29"/>
      <c r="G85" s="29"/>
      <c r="H85" s="29"/>
      <c r="I85" s="35"/>
      <c r="J85" s="35"/>
      <c r="K85" s="35"/>
      <c r="L85" s="57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127</v>
      </c>
      <c r="D86" s="35"/>
      <c r="E86" s="35"/>
      <c r="F86" s="35"/>
      <c r="G86" s="35"/>
      <c r="H86" s="35"/>
      <c r="I86" s="35"/>
      <c r="J86" s="35"/>
      <c r="K86" s="35"/>
      <c r="L86" s="57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30" customHeight="1">
      <c r="A87" s="35"/>
      <c r="B87" s="36"/>
      <c r="C87" s="35"/>
      <c r="D87" s="35"/>
      <c r="E87" s="69" t="str">
        <f>E9</f>
        <v xml:space="preserve">05 - SO 01.3  Športova hala - vzduchotechnika, chladenie </v>
      </c>
      <c r="F87" s="35"/>
      <c r="G87" s="35"/>
      <c r="H87" s="35"/>
      <c r="I87" s="35"/>
      <c r="J87" s="35"/>
      <c r="K87" s="35"/>
      <c r="L87" s="57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57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18</v>
      </c>
      <c r="D89" s="35"/>
      <c r="E89" s="35"/>
      <c r="F89" s="24" t="str">
        <f>F12</f>
        <v>Košice</v>
      </c>
      <c r="G89" s="35"/>
      <c r="H89" s="35"/>
      <c r="I89" s="29" t="s">
        <v>20</v>
      </c>
      <c r="J89" s="71" t="str">
        <f>IF(J12="","",J12)</f>
        <v>16. 7. 2021</v>
      </c>
      <c r="K89" s="35"/>
      <c r="L89" s="57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57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22</v>
      </c>
      <c r="D91" s="35"/>
      <c r="E91" s="35"/>
      <c r="F91" s="24" t="str">
        <f>E15</f>
        <v xml:space="preserve">Mesto Košice </v>
      </c>
      <c r="G91" s="35"/>
      <c r="H91" s="35"/>
      <c r="I91" s="29" t="s">
        <v>28</v>
      </c>
      <c r="J91" s="33" t="str">
        <f>E21</f>
        <v xml:space="preserve"> </v>
      </c>
      <c r="K91" s="35"/>
      <c r="L91" s="57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5"/>
      <c r="E92" s="35"/>
      <c r="F92" s="24" t="str">
        <f>IF(E18="","",E18)</f>
        <v>Vyplň údaj</v>
      </c>
      <c r="G92" s="35"/>
      <c r="H92" s="35"/>
      <c r="I92" s="29" t="s">
        <v>32</v>
      </c>
      <c r="J92" s="33" t="str">
        <f>E24</f>
        <v xml:space="preserve"> </v>
      </c>
      <c r="K92" s="35"/>
      <c r="L92" s="57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57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44" t="s">
        <v>132</v>
      </c>
      <c r="D94" s="136"/>
      <c r="E94" s="136"/>
      <c r="F94" s="136"/>
      <c r="G94" s="136"/>
      <c r="H94" s="136"/>
      <c r="I94" s="136"/>
      <c r="J94" s="145" t="s">
        <v>133</v>
      </c>
      <c r="K94" s="136"/>
      <c r="L94" s="57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57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46" t="s">
        <v>134</v>
      </c>
      <c r="D96" s="35"/>
      <c r="E96" s="35"/>
      <c r="F96" s="35"/>
      <c r="G96" s="35"/>
      <c r="H96" s="35"/>
      <c r="I96" s="35"/>
      <c r="J96" s="98">
        <f>J132</f>
        <v>0</v>
      </c>
      <c r="K96" s="35"/>
      <c r="L96" s="57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6" t="s">
        <v>135</v>
      </c>
    </row>
    <row r="97" s="9" customFormat="1" ht="24.96" customHeight="1">
      <c r="A97" s="9"/>
      <c r="B97" s="147"/>
      <c r="C97" s="9"/>
      <c r="D97" s="148" t="s">
        <v>2392</v>
      </c>
      <c r="E97" s="149"/>
      <c r="F97" s="149"/>
      <c r="G97" s="149"/>
      <c r="H97" s="149"/>
      <c r="I97" s="149"/>
      <c r="J97" s="150">
        <f>J133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47"/>
      <c r="C98" s="9"/>
      <c r="D98" s="148" t="s">
        <v>2393</v>
      </c>
      <c r="E98" s="149"/>
      <c r="F98" s="149"/>
      <c r="G98" s="149"/>
      <c r="H98" s="149"/>
      <c r="I98" s="149"/>
      <c r="J98" s="150">
        <f>J158</f>
        <v>0</v>
      </c>
      <c r="K98" s="9"/>
      <c r="L98" s="147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47"/>
      <c r="C99" s="9"/>
      <c r="D99" s="148" t="s">
        <v>2394</v>
      </c>
      <c r="E99" s="149"/>
      <c r="F99" s="149"/>
      <c r="G99" s="149"/>
      <c r="H99" s="149"/>
      <c r="I99" s="149"/>
      <c r="J99" s="150">
        <f>J196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7"/>
      <c r="C100" s="9"/>
      <c r="D100" s="148" t="s">
        <v>2395</v>
      </c>
      <c r="E100" s="149"/>
      <c r="F100" s="149"/>
      <c r="G100" s="149"/>
      <c r="H100" s="149"/>
      <c r="I100" s="149"/>
      <c r="J100" s="150">
        <f>J246</f>
        <v>0</v>
      </c>
      <c r="K100" s="9"/>
      <c r="L100" s="147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47"/>
      <c r="C101" s="9"/>
      <c r="D101" s="148" t="s">
        <v>2396</v>
      </c>
      <c r="E101" s="149"/>
      <c r="F101" s="149"/>
      <c r="G101" s="149"/>
      <c r="H101" s="149"/>
      <c r="I101" s="149"/>
      <c r="J101" s="150">
        <f>J257</f>
        <v>0</v>
      </c>
      <c r="K101" s="9"/>
      <c r="L101" s="147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47"/>
      <c r="C102" s="9"/>
      <c r="D102" s="148" t="s">
        <v>1353</v>
      </c>
      <c r="E102" s="149"/>
      <c r="F102" s="149"/>
      <c r="G102" s="149"/>
      <c r="H102" s="149"/>
      <c r="I102" s="149"/>
      <c r="J102" s="150">
        <f>J267</f>
        <v>0</v>
      </c>
      <c r="K102" s="9"/>
      <c r="L102" s="147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5"/>
      <c r="B103" s="36"/>
      <c r="C103" s="35"/>
      <c r="D103" s="35"/>
      <c r="E103" s="35"/>
      <c r="F103" s="35"/>
      <c r="G103" s="35"/>
      <c r="H103" s="35"/>
      <c r="I103" s="35"/>
      <c r="J103" s="35"/>
      <c r="K103" s="35"/>
      <c r="L103" s="57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6.96" customHeight="1">
      <c r="A104" s="35"/>
      <c r="B104" s="36"/>
      <c r="C104" s="35"/>
      <c r="D104" s="35"/>
      <c r="E104" s="35"/>
      <c r="F104" s="35"/>
      <c r="G104" s="35"/>
      <c r="H104" s="35"/>
      <c r="I104" s="35"/>
      <c r="J104" s="35"/>
      <c r="K104" s="35"/>
      <c r="L104" s="57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29.28" customHeight="1">
      <c r="A105" s="35"/>
      <c r="B105" s="36"/>
      <c r="C105" s="146" t="s">
        <v>152</v>
      </c>
      <c r="D105" s="35"/>
      <c r="E105" s="35"/>
      <c r="F105" s="35"/>
      <c r="G105" s="35"/>
      <c r="H105" s="35"/>
      <c r="I105" s="35"/>
      <c r="J105" s="155">
        <f>ROUND(J106 + J107 + J108 + J109 + J110 + J111,2)</f>
        <v>0</v>
      </c>
      <c r="K105" s="35"/>
      <c r="L105" s="57"/>
      <c r="N105" s="156" t="s">
        <v>38</v>
      </c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18" customHeight="1">
      <c r="A106" s="35"/>
      <c r="B106" s="157"/>
      <c r="C106" s="158"/>
      <c r="D106" s="159" t="s">
        <v>153</v>
      </c>
      <c r="E106" s="160"/>
      <c r="F106" s="160"/>
      <c r="G106" s="158"/>
      <c r="H106" s="158"/>
      <c r="I106" s="158"/>
      <c r="J106" s="161">
        <v>0</v>
      </c>
      <c r="K106" s="158"/>
      <c r="L106" s="162"/>
      <c r="M106" s="163"/>
      <c r="N106" s="164" t="s">
        <v>40</v>
      </c>
      <c r="O106" s="163"/>
      <c r="P106" s="163"/>
      <c r="Q106" s="163"/>
      <c r="R106" s="163"/>
      <c r="S106" s="158"/>
      <c r="T106" s="158"/>
      <c r="U106" s="158"/>
      <c r="V106" s="158"/>
      <c r="W106" s="158"/>
      <c r="X106" s="158"/>
      <c r="Y106" s="158"/>
      <c r="Z106" s="158"/>
      <c r="AA106" s="158"/>
      <c r="AB106" s="158"/>
      <c r="AC106" s="158"/>
      <c r="AD106" s="158"/>
      <c r="AE106" s="158"/>
      <c r="AF106" s="163"/>
      <c r="AG106" s="163"/>
      <c r="AH106" s="163"/>
      <c r="AI106" s="163"/>
      <c r="AJ106" s="163"/>
      <c r="AK106" s="163"/>
      <c r="AL106" s="163"/>
      <c r="AM106" s="163"/>
      <c r="AN106" s="163"/>
      <c r="AO106" s="163"/>
      <c r="AP106" s="163"/>
      <c r="AQ106" s="163"/>
      <c r="AR106" s="163"/>
      <c r="AS106" s="163"/>
      <c r="AT106" s="163"/>
      <c r="AU106" s="163"/>
      <c r="AV106" s="163"/>
      <c r="AW106" s="163"/>
      <c r="AX106" s="163"/>
      <c r="AY106" s="165" t="s">
        <v>154</v>
      </c>
      <c r="AZ106" s="163"/>
      <c r="BA106" s="163"/>
      <c r="BB106" s="163"/>
      <c r="BC106" s="163"/>
      <c r="BD106" s="163"/>
      <c r="BE106" s="166">
        <f>IF(N106="základná",J106,0)</f>
        <v>0</v>
      </c>
      <c r="BF106" s="166">
        <f>IF(N106="znížená",J106,0)</f>
        <v>0</v>
      </c>
      <c r="BG106" s="166">
        <f>IF(N106="zákl. prenesená",J106,0)</f>
        <v>0</v>
      </c>
      <c r="BH106" s="166">
        <f>IF(N106="zníž. prenesená",J106,0)</f>
        <v>0</v>
      </c>
      <c r="BI106" s="166">
        <f>IF(N106="nulová",J106,0)</f>
        <v>0</v>
      </c>
      <c r="BJ106" s="165" t="s">
        <v>155</v>
      </c>
      <c r="BK106" s="163"/>
      <c r="BL106" s="163"/>
      <c r="BM106" s="163"/>
    </row>
    <row r="107" s="2" customFormat="1" ht="18" customHeight="1">
      <c r="A107" s="35"/>
      <c r="B107" s="157"/>
      <c r="C107" s="158"/>
      <c r="D107" s="159" t="s">
        <v>156</v>
      </c>
      <c r="E107" s="160"/>
      <c r="F107" s="160"/>
      <c r="G107" s="158"/>
      <c r="H107" s="158"/>
      <c r="I107" s="158"/>
      <c r="J107" s="161">
        <v>0</v>
      </c>
      <c r="K107" s="158"/>
      <c r="L107" s="162"/>
      <c r="M107" s="163"/>
      <c r="N107" s="164" t="s">
        <v>40</v>
      </c>
      <c r="O107" s="163"/>
      <c r="P107" s="163"/>
      <c r="Q107" s="163"/>
      <c r="R107" s="163"/>
      <c r="S107" s="158"/>
      <c r="T107" s="158"/>
      <c r="U107" s="158"/>
      <c r="V107" s="158"/>
      <c r="W107" s="158"/>
      <c r="X107" s="158"/>
      <c r="Y107" s="158"/>
      <c r="Z107" s="158"/>
      <c r="AA107" s="158"/>
      <c r="AB107" s="158"/>
      <c r="AC107" s="158"/>
      <c r="AD107" s="158"/>
      <c r="AE107" s="158"/>
      <c r="AF107" s="163"/>
      <c r="AG107" s="163"/>
      <c r="AH107" s="163"/>
      <c r="AI107" s="163"/>
      <c r="AJ107" s="163"/>
      <c r="AK107" s="163"/>
      <c r="AL107" s="163"/>
      <c r="AM107" s="163"/>
      <c r="AN107" s="163"/>
      <c r="AO107" s="163"/>
      <c r="AP107" s="163"/>
      <c r="AQ107" s="163"/>
      <c r="AR107" s="163"/>
      <c r="AS107" s="163"/>
      <c r="AT107" s="163"/>
      <c r="AU107" s="163"/>
      <c r="AV107" s="163"/>
      <c r="AW107" s="163"/>
      <c r="AX107" s="163"/>
      <c r="AY107" s="165" t="s">
        <v>154</v>
      </c>
      <c r="AZ107" s="163"/>
      <c r="BA107" s="163"/>
      <c r="BB107" s="163"/>
      <c r="BC107" s="163"/>
      <c r="BD107" s="163"/>
      <c r="BE107" s="166">
        <f>IF(N107="základná",J107,0)</f>
        <v>0</v>
      </c>
      <c r="BF107" s="166">
        <f>IF(N107="znížená",J107,0)</f>
        <v>0</v>
      </c>
      <c r="BG107" s="166">
        <f>IF(N107="zákl. prenesená",J107,0)</f>
        <v>0</v>
      </c>
      <c r="BH107" s="166">
        <f>IF(N107="zníž. prenesená",J107,0)</f>
        <v>0</v>
      </c>
      <c r="BI107" s="166">
        <f>IF(N107="nulová",J107,0)</f>
        <v>0</v>
      </c>
      <c r="BJ107" s="165" t="s">
        <v>155</v>
      </c>
      <c r="BK107" s="163"/>
      <c r="BL107" s="163"/>
      <c r="BM107" s="163"/>
    </row>
    <row r="108" s="2" customFormat="1" ht="18" customHeight="1">
      <c r="A108" s="35"/>
      <c r="B108" s="157"/>
      <c r="C108" s="158"/>
      <c r="D108" s="159" t="s">
        <v>157</v>
      </c>
      <c r="E108" s="160"/>
      <c r="F108" s="160"/>
      <c r="G108" s="158"/>
      <c r="H108" s="158"/>
      <c r="I108" s="158"/>
      <c r="J108" s="161">
        <v>0</v>
      </c>
      <c r="K108" s="158"/>
      <c r="L108" s="162"/>
      <c r="M108" s="163"/>
      <c r="N108" s="164" t="s">
        <v>40</v>
      </c>
      <c r="O108" s="163"/>
      <c r="P108" s="163"/>
      <c r="Q108" s="163"/>
      <c r="R108" s="163"/>
      <c r="S108" s="158"/>
      <c r="T108" s="158"/>
      <c r="U108" s="158"/>
      <c r="V108" s="158"/>
      <c r="W108" s="158"/>
      <c r="X108" s="158"/>
      <c r="Y108" s="158"/>
      <c r="Z108" s="158"/>
      <c r="AA108" s="158"/>
      <c r="AB108" s="158"/>
      <c r="AC108" s="158"/>
      <c r="AD108" s="158"/>
      <c r="AE108" s="158"/>
      <c r="AF108" s="163"/>
      <c r="AG108" s="163"/>
      <c r="AH108" s="163"/>
      <c r="AI108" s="163"/>
      <c r="AJ108" s="163"/>
      <c r="AK108" s="163"/>
      <c r="AL108" s="163"/>
      <c r="AM108" s="163"/>
      <c r="AN108" s="163"/>
      <c r="AO108" s="163"/>
      <c r="AP108" s="163"/>
      <c r="AQ108" s="163"/>
      <c r="AR108" s="163"/>
      <c r="AS108" s="163"/>
      <c r="AT108" s="163"/>
      <c r="AU108" s="163"/>
      <c r="AV108" s="163"/>
      <c r="AW108" s="163"/>
      <c r="AX108" s="163"/>
      <c r="AY108" s="165" t="s">
        <v>154</v>
      </c>
      <c r="AZ108" s="163"/>
      <c r="BA108" s="163"/>
      <c r="BB108" s="163"/>
      <c r="BC108" s="163"/>
      <c r="BD108" s="163"/>
      <c r="BE108" s="166">
        <f>IF(N108="základná",J108,0)</f>
        <v>0</v>
      </c>
      <c r="BF108" s="166">
        <f>IF(N108="znížená",J108,0)</f>
        <v>0</v>
      </c>
      <c r="BG108" s="166">
        <f>IF(N108="zákl. prenesená",J108,0)</f>
        <v>0</v>
      </c>
      <c r="BH108" s="166">
        <f>IF(N108="zníž. prenesená",J108,0)</f>
        <v>0</v>
      </c>
      <c r="BI108" s="166">
        <f>IF(N108="nulová",J108,0)</f>
        <v>0</v>
      </c>
      <c r="BJ108" s="165" t="s">
        <v>155</v>
      </c>
      <c r="BK108" s="163"/>
      <c r="BL108" s="163"/>
      <c r="BM108" s="163"/>
    </row>
    <row r="109" s="2" customFormat="1" ht="18" customHeight="1">
      <c r="A109" s="35"/>
      <c r="B109" s="157"/>
      <c r="C109" s="158"/>
      <c r="D109" s="159" t="s">
        <v>158</v>
      </c>
      <c r="E109" s="160"/>
      <c r="F109" s="160"/>
      <c r="G109" s="158"/>
      <c r="H109" s="158"/>
      <c r="I109" s="158"/>
      <c r="J109" s="161">
        <v>0</v>
      </c>
      <c r="K109" s="158"/>
      <c r="L109" s="162"/>
      <c r="M109" s="163"/>
      <c r="N109" s="164" t="s">
        <v>40</v>
      </c>
      <c r="O109" s="163"/>
      <c r="P109" s="163"/>
      <c r="Q109" s="163"/>
      <c r="R109" s="163"/>
      <c r="S109" s="158"/>
      <c r="T109" s="158"/>
      <c r="U109" s="158"/>
      <c r="V109" s="158"/>
      <c r="W109" s="158"/>
      <c r="X109" s="158"/>
      <c r="Y109" s="158"/>
      <c r="Z109" s="158"/>
      <c r="AA109" s="158"/>
      <c r="AB109" s="158"/>
      <c r="AC109" s="158"/>
      <c r="AD109" s="158"/>
      <c r="AE109" s="158"/>
      <c r="AF109" s="163"/>
      <c r="AG109" s="163"/>
      <c r="AH109" s="163"/>
      <c r="AI109" s="163"/>
      <c r="AJ109" s="163"/>
      <c r="AK109" s="163"/>
      <c r="AL109" s="163"/>
      <c r="AM109" s="163"/>
      <c r="AN109" s="163"/>
      <c r="AO109" s="163"/>
      <c r="AP109" s="163"/>
      <c r="AQ109" s="163"/>
      <c r="AR109" s="163"/>
      <c r="AS109" s="163"/>
      <c r="AT109" s="163"/>
      <c r="AU109" s="163"/>
      <c r="AV109" s="163"/>
      <c r="AW109" s="163"/>
      <c r="AX109" s="163"/>
      <c r="AY109" s="165" t="s">
        <v>154</v>
      </c>
      <c r="AZ109" s="163"/>
      <c r="BA109" s="163"/>
      <c r="BB109" s="163"/>
      <c r="BC109" s="163"/>
      <c r="BD109" s="163"/>
      <c r="BE109" s="166">
        <f>IF(N109="základná",J109,0)</f>
        <v>0</v>
      </c>
      <c r="BF109" s="166">
        <f>IF(N109="znížená",J109,0)</f>
        <v>0</v>
      </c>
      <c r="BG109" s="166">
        <f>IF(N109="zákl. prenesená",J109,0)</f>
        <v>0</v>
      </c>
      <c r="BH109" s="166">
        <f>IF(N109="zníž. prenesená",J109,0)</f>
        <v>0</v>
      </c>
      <c r="BI109" s="166">
        <f>IF(N109="nulová",J109,0)</f>
        <v>0</v>
      </c>
      <c r="BJ109" s="165" t="s">
        <v>155</v>
      </c>
      <c r="BK109" s="163"/>
      <c r="BL109" s="163"/>
      <c r="BM109" s="163"/>
    </row>
    <row r="110" s="2" customFormat="1" ht="18" customHeight="1">
      <c r="A110" s="35"/>
      <c r="B110" s="157"/>
      <c r="C110" s="158"/>
      <c r="D110" s="159" t="s">
        <v>159</v>
      </c>
      <c r="E110" s="160"/>
      <c r="F110" s="160"/>
      <c r="G110" s="158"/>
      <c r="H110" s="158"/>
      <c r="I110" s="158"/>
      <c r="J110" s="161">
        <v>0</v>
      </c>
      <c r="K110" s="158"/>
      <c r="L110" s="162"/>
      <c r="M110" s="163"/>
      <c r="N110" s="164" t="s">
        <v>40</v>
      </c>
      <c r="O110" s="163"/>
      <c r="P110" s="163"/>
      <c r="Q110" s="163"/>
      <c r="R110" s="163"/>
      <c r="S110" s="158"/>
      <c r="T110" s="158"/>
      <c r="U110" s="158"/>
      <c r="V110" s="158"/>
      <c r="W110" s="158"/>
      <c r="X110" s="158"/>
      <c r="Y110" s="158"/>
      <c r="Z110" s="158"/>
      <c r="AA110" s="158"/>
      <c r="AB110" s="158"/>
      <c r="AC110" s="158"/>
      <c r="AD110" s="158"/>
      <c r="AE110" s="158"/>
      <c r="AF110" s="163"/>
      <c r="AG110" s="163"/>
      <c r="AH110" s="163"/>
      <c r="AI110" s="163"/>
      <c r="AJ110" s="163"/>
      <c r="AK110" s="163"/>
      <c r="AL110" s="163"/>
      <c r="AM110" s="163"/>
      <c r="AN110" s="163"/>
      <c r="AO110" s="163"/>
      <c r="AP110" s="163"/>
      <c r="AQ110" s="163"/>
      <c r="AR110" s="163"/>
      <c r="AS110" s="163"/>
      <c r="AT110" s="163"/>
      <c r="AU110" s="163"/>
      <c r="AV110" s="163"/>
      <c r="AW110" s="163"/>
      <c r="AX110" s="163"/>
      <c r="AY110" s="165" t="s">
        <v>154</v>
      </c>
      <c r="AZ110" s="163"/>
      <c r="BA110" s="163"/>
      <c r="BB110" s="163"/>
      <c r="BC110" s="163"/>
      <c r="BD110" s="163"/>
      <c r="BE110" s="166">
        <f>IF(N110="základná",J110,0)</f>
        <v>0</v>
      </c>
      <c r="BF110" s="166">
        <f>IF(N110="znížená",J110,0)</f>
        <v>0</v>
      </c>
      <c r="BG110" s="166">
        <f>IF(N110="zákl. prenesená",J110,0)</f>
        <v>0</v>
      </c>
      <c r="BH110" s="166">
        <f>IF(N110="zníž. prenesená",J110,0)</f>
        <v>0</v>
      </c>
      <c r="BI110" s="166">
        <f>IF(N110="nulová",J110,0)</f>
        <v>0</v>
      </c>
      <c r="BJ110" s="165" t="s">
        <v>155</v>
      </c>
      <c r="BK110" s="163"/>
      <c r="BL110" s="163"/>
      <c r="BM110" s="163"/>
    </row>
    <row r="111" s="2" customFormat="1" ht="18" customHeight="1">
      <c r="A111" s="35"/>
      <c r="B111" s="157"/>
      <c r="C111" s="158"/>
      <c r="D111" s="160" t="s">
        <v>160</v>
      </c>
      <c r="E111" s="158"/>
      <c r="F111" s="158"/>
      <c r="G111" s="158"/>
      <c r="H111" s="158"/>
      <c r="I111" s="158"/>
      <c r="J111" s="161">
        <f>ROUND(J30*T111,2)</f>
        <v>0</v>
      </c>
      <c r="K111" s="158"/>
      <c r="L111" s="162"/>
      <c r="M111" s="163"/>
      <c r="N111" s="164" t="s">
        <v>40</v>
      </c>
      <c r="O111" s="163"/>
      <c r="P111" s="163"/>
      <c r="Q111" s="163"/>
      <c r="R111" s="163"/>
      <c r="S111" s="158"/>
      <c r="T111" s="158"/>
      <c r="U111" s="158"/>
      <c r="V111" s="158"/>
      <c r="W111" s="158"/>
      <c r="X111" s="158"/>
      <c r="Y111" s="158"/>
      <c r="Z111" s="158"/>
      <c r="AA111" s="158"/>
      <c r="AB111" s="158"/>
      <c r="AC111" s="158"/>
      <c r="AD111" s="158"/>
      <c r="AE111" s="158"/>
      <c r="AF111" s="163"/>
      <c r="AG111" s="163"/>
      <c r="AH111" s="163"/>
      <c r="AI111" s="163"/>
      <c r="AJ111" s="163"/>
      <c r="AK111" s="163"/>
      <c r="AL111" s="163"/>
      <c r="AM111" s="163"/>
      <c r="AN111" s="163"/>
      <c r="AO111" s="163"/>
      <c r="AP111" s="163"/>
      <c r="AQ111" s="163"/>
      <c r="AR111" s="163"/>
      <c r="AS111" s="163"/>
      <c r="AT111" s="163"/>
      <c r="AU111" s="163"/>
      <c r="AV111" s="163"/>
      <c r="AW111" s="163"/>
      <c r="AX111" s="163"/>
      <c r="AY111" s="165" t="s">
        <v>161</v>
      </c>
      <c r="AZ111" s="163"/>
      <c r="BA111" s="163"/>
      <c r="BB111" s="163"/>
      <c r="BC111" s="163"/>
      <c r="BD111" s="163"/>
      <c r="BE111" s="166">
        <f>IF(N111="základná",J111,0)</f>
        <v>0</v>
      </c>
      <c r="BF111" s="166">
        <f>IF(N111="znížená",J111,0)</f>
        <v>0</v>
      </c>
      <c r="BG111" s="166">
        <f>IF(N111="zákl. prenesená",J111,0)</f>
        <v>0</v>
      </c>
      <c r="BH111" s="166">
        <f>IF(N111="zníž. prenesená",J111,0)</f>
        <v>0</v>
      </c>
      <c r="BI111" s="166">
        <f>IF(N111="nulová",J111,0)</f>
        <v>0</v>
      </c>
      <c r="BJ111" s="165" t="s">
        <v>155</v>
      </c>
      <c r="BK111" s="163"/>
      <c r="BL111" s="163"/>
      <c r="BM111" s="163"/>
    </row>
    <row r="112" s="2" customFormat="1">
      <c r="A112" s="35"/>
      <c r="B112" s="36"/>
      <c r="C112" s="35"/>
      <c r="D112" s="35"/>
      <c r="E112" s="35"/>
      <c r="F112" s="35"/>
      <c r="G112" s="35"/>
      <c r="H112" s="35"/>
      <c r="I112" s="35"/>
      <c r="J112" s="35"/>
      <c r="K112" s="35"/>
      <c r="L112" s="57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29.28" customHeight="1">
      <c r="A113" s="35"/>
      <c r="B113" s="36"/>
      <c r="C113" s="167" t="s">
        <v>162</v>
      </c>
      <c r="D113" s="136"/>
      <c r="E113" s="136"/>
      <c r="F113" s="136"/>
      <c r="G113" s="136"/>
      <c r="H113" s="136"/>
      <c r="I113" s="136"/>
      <c r="J113" s="168">
        <f>ROUND(J96+J105,2)</f>
        <v>0</v>
      </c>
      <c r="K113" s="136"/>
      <c r="L113" s="57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62"/>
      <c r="C114" s="63"/>
      <c r="D114" s="63"/>
      <c r="E114" s="63"/>
      <c r="F114" s="63"/>
      <c r="G114" s="63"/>
      <c r="H114" s="63"/>
      <c r="I114" s="63"/>
      <c r="J114" s="63"/>
      <c r="K114" s="63"/>
      <c r="L114" s="57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8" s="2" customFormat="1" ht="6.96" customHeight="1">
      <c r="A118" s="35"/>
      <c r="B118" s="64"/>
      <c r="C118" s="65"/>
      <c r="D118" s="65"/>
      <c r="E118" s="65"/>
      <c r="F118" s="65"/>
      <c r="G118" s="65"/>
      <c r="H118" s="65"/>
      <c r="I118" s="65"/>
      <c r="J118" s="65"/>
      <c r="K118" s="65"/>
      <c r="L118" s="57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24.96" customHeight="1">
      <c r="A119" s="35"/>
      <c r="B119" s="36"/>
      <c r="C119" s="20" t="s">
        <v>163</v>
      </c>
      <c r="D119" s="35"/>
      <c r="E119" s="35"/>
      <c r="F119" s="35"/>
      <c r="G119" s="35"/>
      <c r="H119" s="35"/>
      <c r="I119" s="35"/>
      <c r="J119" s="35"/>
      <c r="K119" s="35"/>
      <c r="L119" s="57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5"/>
      <c r="D120" s="35"/>
      <c r="E120" s="35"/>
      <c r="F120" s="35"/>
      <c r="G120" s="35"/>
      <c r="H120" s="35"/>
      <c r="I120" s="35"/>
      <c r="J120" s="35"/>
      <c r="K120" s="35"/>
      <c r="L120" s="57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2" customHeight="1">
      <c r="A121" s="35"/>
      <c r="B121" s="36"/>
      <c r="C121" s="29" t="s">
        <v>14</v>
      </c>
      <c r="D121" s="35"/>
      <c r="E121" s="35"/>
      <c r="F121" s="35"/>
      <c r="G121" s="35"/>
      <c r="H121" s="35"/>
      <c r="I121" s="35"/>
      <c r="J121" s="35"/>
      <c r="K121" s="35"/>
      <c r="L121" s="57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6.5" customHeight="1">
      <c r="A122" s="35"/>
      <c r="B122" s="36"/>
      <c r="C122" s="35"/>
      <c r="D122" s="35"/>
      <c r="E122" s="123" t="str">
        <f>E7</f>
        <v xml:space="preserve">Športová hala Angels Aréna  Rekonštrukcia a Modernizácia</v>
      </c>
      <c r="F122" s="29"/>
      <c r="G122" s="29"/>
      <c r="H122" s="29"/>
      <c r="I122" s="35"/>
      <c r="J122" s="35"/>
      <c r="K122" s="35"/>
      <c r="L122" s="57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2" customHeight="1">
      <c r="A123" s="35"/>
      <c r="B123" s="36"/>
      <c r="C123" s="29" t="s">
        <v>127</v>
      </c>
      <c r="D123" s="35"/>
      <c r="E123" s="35"/>
      <c r="F123" s="35"/>
      <c r="G123" s="35"/>
      <c r="H123" s="35"/>
      <c r="I123" s="35"/>
      <c r="J123" s="35"/>
      <c r="K123" s="35"/>
      <c r="L123" s="57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30" customHeight="1">
      <c r="A124" s="35"/>
      <c r="B124" s="36"/>
      <c r="C124" s="35"/>
      <c r="D124" s="35"/>
      <c r="E124" s="69" t="str">
        <f>E9</f>
        <v xml:space="preserve">05 - SO 01.3  Športova hala - vzduchotechnika, chladenie </v>
      </c>
      <c r="F124" s="35"/>
      <c r="G124" s="35"/>
      <c r="H124" s="35"/>
      <c r="I124" s="35"/>
      <c r="J124" s="35"/>
      <c r="K124" s="35"/>
      <c r="L124" s="57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6.96" customHeight="1">
      <c r="A125" s="35"/>
      <c r="B125" s="36"/>
      <c r="C125" s="35"/>
      <c r="D125" s="35"/>
      <c r="E125" s="35"/>
      <c r="F125" s="35"/>
      <c r="G125" s="35"/>
      <c r="H125" s="35"/>
      <c r="I125" s="35"/>
      <c r="J125" s="35"/>
      <c r="K125" s="35"/>
      <c r="L125" s="57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2" customHeight="1">
      <c r="A126" s="35"/>
      <c r="B126" s="36"/>
      <c r="C126" s="29" t="s">
        <v>18</v>
      </c>
      <c r="D126" s="35"/>
      <c r="E126" s="35"/>
      <c r="F126" s="24" t="str">
        <f>F12</f>
        <v>Košice</v>
      </c>
      <c r="G126" s="35"/>
      <c r="H126" s="35"/>
      <c r="I126" s="29" t="s">
        <v>20</v>
      </c>
      <c r="J126" s="71" t="str">
        <f>IF(J12="","",J12)</f>
        <v>16. 7. 2021</v>
      </c>
      <c r="K126" s="35"/>
      <c r="L126" s="57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6.96" customHeight="1">
      <c r="A127" s="35"/>
      <c r="B127" s="36"/>
      <c r="C127" s="35"/>
      <c r="D127" s="35"/>
      <c r="E127" s="35"/>
      <c r="F127" s="35"/>
      <c r="G127" s="35"/>
      <c r="H127" s="35"/>
      <c r="I127" s="35"/>
      <c r="J127" s="35"/>
      <c r="K127" s="35"/>
      <c r="L127" s="57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5.15" customHeight="1">
      <c r="A128" s="35"/>
      <c r="B128" s="36"/>
      <c r="C128" s="29" t="s">
        <v>22</v>
      </c>
      <c r="D128" s="35"/>
      <c r="E128" s="35"/>
      <c r="F128" s="24" t="str">
        <f>E15</f>
        <v xml:space="preserve">Mesto Košice </v>
      </c>
      <c r="G128" s="35"/>
      <c r="H128" s="35"/>
      <c r="I128" s="29" t="s">
        <v>28</v>
      </c>
      <c r="J128" s="33" t="str">
        <f>E21</f>
        <v xml:space="preserve"> </v>
      </c>
      <c r="K128" s="35"/>
      <c r="L128" s="57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15.15" customHeight="1">
      <c r="A129" s="35"/>
      <c r="B129" s="36"/>
      <c r="C129" s="29" t="s">
        <v>26</v>
      </c>
      <c r="D129" s="35"/>
      <c r="E129" s="35"/>
      <c r="F129" s="24" t="str">
        <f>IF(E18="","",E18)</f>
        <v>Vyplň údaj</v>
      </c>
      <c r="G129" s="35"/>
      <c r="H129" s="35"/>
      <c r="I129" s="29" t="s">
        <v>32</v>
      </c>
      <c r="J129" s="33" t="str">
        <f>E24</f>
        <v xml:space="preserve"> </v>
      </c>
      <c r="K129" s="35"/>
      <c r="L129" s="57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2" customFormat="1" ht="10.32" customHeight="1">
      <c r="A130" s="35"/>
      <c r="B130" s="36"/>
      <c r="C130" s="35"/>
      <c r="D130" s="35"/>
      <c r="E130" s="35"/>
      <c r="F130" s="35"/>
      <c r="G130" s="35"/>
      <c r="H130" s="35"/>
      <c r="I130" s="35"/>
      <c r="J130" s="35"/>
      <c r="K130" s="35"/>
      <c r="L130" s="57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="11" customFormat="1" ht="29.28" customHeight="1">
      <c r="A131" s="169"/>
      <c r="B131" s="170"/>
      <c r="C131" s="171" t="s">
        <v>164</v>
      </c>
      <c r="D131" s="172" t="s">
        <v>59</v>
      </c>
      <c r="E131" s="172" t="s">
        <v>55</v>
      </c>
      <c r="F131" s="172" t="s">
        <v>56</v>
      </c>
      <c r="G131" s="172" t="s">
        <v>165</v>
      </c>
      <c r="H131" s="172" t="s">
        <v>166</v>
      </c>
      <c r="I131" s="172" t="s">
        <v>167</v>
      </c>
      <c r="J131" s="173" t="s">
        <v>133</v>
      </c>
      <c r="K131" s="174" t="s">
        <v>168</v>
      </c>
      <c r="L131" s="175"/>
      <c r="M131" s="88" t="s">
        <v>1</v>
      </c>
      <c r="N131" s="89" t="s">
        <v>38</v>
      </c>
      <c r="O131" s="89" t="s">
        <v>169</v>
      </c>
      <c r="P131" s="89" t="s">
        <v>170</v>
      </c>
      <c r="Q131" s="89" t="s">
        <v>171</v>
      </c>
      <c r="R131" s="89" t="s">
        <v>172</v>
      </c>
      <c r="S131" s="89" t="s">
        <v>173</v>
      </c>
      <c r="T131" s="90" t="s">
        <v>174</v>
      </c>
      <c r="U131" s="169"/>
      <c r="V131" s="169"/>
      <c r="W131" s="169"/>
      <c r="X131" s="169"/>
      <c r="Y131" s="169"/>
      <c r="Z131" s="169"/>
      <c r="AA131" s="169"/>
      <c r="AB131" s="169"/>
      <c r="AC131" s="169"/>
      <c r="AD131" s="169"/>
      <c r="AE131" s="169"/>
    </row>
    <row r="132" s="2" customFormat="1" ht="22.8" customHeight="1">
      <c r="A132" s="35"/>
      <c r="B132" s="36"/>
      <c r="C132" s="95" t="s">
        <v>129</v>
      </c>
      <c r="D132" s="35"/>
      <c r="E132" s="35"/>
      <c r="F132" s="35"/>
      <c r="G132" s="35"/>
      <c r="H132" s="35"/>
      <c r="I132" s="35"/>
      <c r="J132" s="176">
        <f>BK132</f>
        <v>0</v>
      </c>
      <c r="K132" s="35"/>
      <c r="L132" s="36"/>
      <c r="M132" s="91"/>
      <c r="N132" s="75"/>
      <c r="O132" s="92"/>
      <c r="P132" s="177">
        <f>P133+P158+P196+P246+P257+P267</f>
        <v>0</v>
      </c>
      <c r="Q132" s="92"/>
      <c r="R132" s="177">
        <f>R133+R158+R196+R246+R257+R267</f>
        <v>0</v>
      </c>
      <c r="S132" s="92"/>
      <c r="T132" s="178">
        <f>T133+T158+T196+T246+T257+T267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6" t="s">
        <v>73</v>
      </c>
      <c r="AU132" s="16" t="s">
        <v>135</v>
      </c>
      <c r="BK132" s="179">
        <f>BK133+BK158+BK196+BK246+BK257+BK267</f>
        <v>0</v>
      </c>
    </row>
    <row r="133" s="12" customFormat="1" ht="25.92" customHeight="1">
      <c r="A133" s="12"/>
      <c r="B133" s="180"/>
      <c r="C133" s="12"/>
      <c r="D133" s="181" t="s">
        <v>73</v>
      </c>
      <c r="E133" s="182" t="s">
        <v>2397</v>
      </c>
      <c r="F133" s="182" t="s">
        <v>2398</v>
      </c>
      <c r="G133" s="12"/>
      <c r="H133" s="12"/>
      <c r="I133" s="183"/>
      <c r="J133" s="184">
        <f>BK133</f>
        <v>0</v>
      </c>
      <c r="K133" s="12"/>
      <c r="L133" s="180"/>
      <c r="M133" s="185"/>
      <c r="N133" s="186"/>
      <c r="O133" s="186"/>
      <c r="P133" s="187">
        <f>SUM(P134:P157)</f>
        <v>0</v>
      </c>
      <c r="Q133" s="186"/>
      <c r="R133" s="187">
        <f>SUM(R134:R157)</f>
        <v>0</v>
      </c>
      <c r="S133" s="186"/>
      <c r="T133" s="188">
        <f>SUM(T134:T157)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81" t="s">
        <v>82</v>
      </c>
      <c r="AT133" s="189" t="s">
        <v>73</v>
      </c>
      <c r="AU133" s="189" t="s">
        <v>74</v>
      </c>
      <c r="AY133" s="181" t="s">
        <v>177</v>
      </c>
      <c r="BK133" s="190">
        <f>SUM(BK134:BK157)</f>
        <v>0</v>
      </c>
    </row>
    <row r="134" s="2" customFormat="1" ht="37.8" customHeight="1">
      <c r="A134" s="35"/>
      <c r="B134" s="157"/>
      <c r="C134" s="193" t="s">
        <v>82</v>
      </c>
      <c r="D134" s="193" t="s">
        <v>180</v>
      </c>
      <c r="E134" s="194" t="s">
        <v>2399</v>
      </c>
      <c r="F134" s="195" t="s">
        <v>2400</v>
      </c>
      <c r="G134" s="196" t="s">
        <v>1792</v>
      </c>
      <c r="H134" s="197">
        <v>1</v>
      </c>
      <c r="I134" s="198"/>
      <c r="J134" s="197">
        <f>ROUND(I134*H134,3)</f>
        <v>0</v>
      </c>
      <c r="K134" s="199"/>
      <c r="L134" s="36"/>
      <c r="M134" s="200" t="s">
        <v>1</v>
      </c>
      <c r="N134" s="201" t="s">
        <v>40</v>
      </c>
      <c r="O134" s="79"/>
      <c r="P134" s="202">
        <f>O134*H134</f>
        <v>0</v>
      </c>
      <c r="Q134" s="202">
        <v>0</v>
      </c>
      <c r="R134" s="202">
        <f>Q134*H134</f>
        <v>0</v>
      </c>
      <c r="S134" s="202">
        <v>0</v>
      </c>
      <c r="T134" s="203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4" t="s">
        <v>184</v>
      </c>
      <c r="AT134" s="204" t="s">
        <v>180</v>
      </c>
      <c r="AU134" s="204" t="s">
        <v>82</v>
      </c>
      <c r="AY134" s="16" t="s">
        <v>177</v>
      </c>
      <c r="BE134" s="205">
        <f>IF(N134="základná",J134,0)</f>
        <v>0</v>
      </c>
      <c r="BF134" s="205">
        <f>IF(N134="znížená",J134,0)</f>
        <v>0</v>
      </c>
      <c r="BG134" s="205">
        <f>IF(N134="zákl. prenesená",J134,0)</f>
        <v>0</v>
      </c>
      <c r="BH134" s="205">
        <f>IF(N134="zníž. prenesená",J134,0)</f>
        <v>0</v>
      </c>
      <c r="BI134" s="205">
        <f>IF(N134="nulová",J134,0)</f>
        <v>0</v>
      </c>
      <c r="BJ134" s="16" t="s">
        <v>155</v>
      </c>
      <c r="BK134" s="206">
        <f>ROUND(I134*H134,3)</f>
        <v>0</v>
      </c>
      <c r="BL134" s="16" t="s">
        <v>184</v>
      </c>
      <c r="BM134" s="204" t="s">
        <v>2401</v>
      </c>
    </row>
    <row r="135" s="2" customFormat="1" ht="24.15" customHeight="1">
      <c r="A135" s="35"/>
      <c r="B135" s="157"/>
      <c r="C135" s="193" t="s">
        <v>155</v>
      </c>
      <c r="D135" s="193" t="s">
        <v>180</v>
      </c>
      <c r="E135" s="194" t="s">
        <v>2402</v>
      </c>
      <c r="F135" s="195" t="s">
        <v>2403</v>
      </c>
      <c r="G135" s="196" t="s">
        <v>258</v>
      </c>
      <c r="H135" s="197">
        <v>4</v>
      </c>
      <c r="I135" s="198"/>
      <c r="J135" s="197">
        <f>ROUND(I135*H135,3)</f>
        <v>0</v>
      </c>
      <c r="K135" s="199"/>
      <c r="L135" s="36"/>
      <c r="M135" s="200" t="s">
        <v>1</v>
      </c>
      <c r="N135" s="201" t="s">
        <v>40</v>
      </c>
      <c r="O135" s="79"/>
      <c r="P135" s="202">
        <f>O135*H135</f>
        <v>0</v>
      </c>
      <c r="Q135" s="202">
        <v>0</v>
      </c>
      <c r="R135" s="202">
        <f>Q135*H135</f>
        <v>0</v>
      </c>
      <c r="S135" s="202">
        <v>0</v>
      </c>
      <c r="T135" s="203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4" t="s">
        <v>184</v>
      </c>
      <c r="AT135" s="204" t="s">
        <v>180</v>
      </c>
      <c r="AU135" s="204" t="s">
        <v>82</v>
      </c>
      <c r="AY135" s="16" t="s">
        <v>177</v>
      </c>
      <c r="BE135" s="205">
        <f>IF(N135="základná",J135,0)</f>
        <v>0</v>
      </c>
      <c r="BF135" s="205">
        <f>IF(N135="znížená",J135,0)</f>
        <v>0</v>
      </c>
      <c r="BG135" s="205">
        <f>IF(N135="zákl. prenesená",J135,0)</f>
        <v>0</v>
      </c>
      <c r="BH135" s="205">
        <f>IF(N135="zníž. prenesená",J135,0)</f>
        <v>0</v>
      </c>
      <c r="BI135" s="205">
        <f>IF(N135="nulová",J135,0)</f>
        <v>0</v>
      </c>
      <c r="BJ135" s="16" t="s">
        <v>155</v>
      </c>
      <c r="BK135" s="206">
        <f>ROUND(I135*H135,3)</f>
        <v>0</v>
      </c>
      <c r="BL135" s="16" t="s">
        <v>184</v>
      </c>
      <c r="BM135" s="204" t="s">
        <v>2404</v>
      </c>
    </row>
    <row r="136" s="2" customFormat="1" ht="24.15" customHeight="1">
      <c r="A136" s="35"/>
      <c r="B136" s="157"/>
      <c r="C136" s="193" t="s">
        <v>189</v>
      </c>
      <c r="D136" s="193" t="s">
        <v>180</v>
      </c>
      <c r="E136" s="194" t="s">
        <v>2405</v>
      </c>
      <c r="F136" s="195" t="s">
        <v>2406</v>
      </c>
      <c r="G136" s="196" t="s">
        <v>258</v>
      </c>
      <c r="H136" s="197">
        <v>2</v>
      </c>
      <c r="I136" s="198"/>
      <c r="J136" s="197">
        <f>ROUND(I136*H136,3)</f>
        <v>0</v>
      </c>
      <c r="K136" s="199"/>
      <c r="L136" s="36"/>
      <c r="M136" s="200" t="s">
        <v>1</v>
      </c>
      <c r="N136" s="201" t="s">
        <v>40</v>
      </c>
      <c r="O136" s="79"/>
      <c r="P136" s="202">
        <f>O136*H136</f>
        <v>0</v>
      </c>
      <c r="Q136" s="202">
        <v>0</v>
      </c>
      <c r="R136" s="202">
        <f>Q136*H136</f>
        <v>0</v>
      </c>
      <c r="S136" s="202">
        <v>0</v>
      </c>
      <c r="T136" s="203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4" t="s">
        <v>184</v>
      </c>
      <c r="AT136" s="204" t="s">
        <v>180</v>
      </c>
      <c r="AU136" s="204" t="s">
        <v>82</v>
      </c>
      <c r="AY136" s="16" t="s">
        <v>177</v>
      </c>
      <c r="BE136" s="205">
        <f>IF(N136="základná",J136,0)</f>
        <v>0</v>
      </c>
      <c r="BF136" s="205">
        <f>IF(N136="znížená",J136,0)</f>
        <v>0</v>
      </c>
      <c r="BG136" s="205">
        <f>IF(N136="zákl. prenesená",J136,0)</f>
        <v>0</v>
      </c>
      <c r="BH136" s="205">
        <f>IF(N136="zníž. prenesená",J136,0)</f>
        <v>0</v>
      </c>
      <c r="BI136" s="205">
        <f>IF(N136="nulová",J136,0)</f>
        <v>0</v>
      </c>
      <c r="BJ136" s="16" t="s">
        <v>155</v>
      </c>
      <c r="BK136" s="206">
        <f>ROUND(I136*H136,3)</f>
        <v>0</v>
      </c>
      <c r="BL136" s="16" t="s">
        <v>184</v>
      </c>
      <c r="BM136" s="204" t="s">
        <v>2407</v>
      </c>
    </row>
    <row r="137" s="2" customFormat="1" ht="24.15" customHeight="1">
      <c r="A137" s="35"/>
      <c r="B137" s="157"/>
      <c r="C137" s="193" t="s">
        <v>184</v>
      </c>
      <c r="D137" s="193" t="s">
        <v>180</v>
      </c>
      <c r="E137" s="194" t="s">
        <v>2408</v>
      </c>
      <c r="F137" s="195" t="s">
        <v>2409</v>
      </c>
      <c r="G137" s="196" t="s">
        <v>258</v>
      </c>
      <c r="H137" s="197">
        <v>2</v>
      </c>
      <c r="I137" s="198"/>
      <c r="J137" s="197">
        <f>ROUND(I137*H137,3)</f>
        <v>0</v>
      </c>
      <c r="K137" s="199"/>
      <c r="L137" s="36"/>
      <c r="M137" s="200" t="s">
        <v>1</v>
      </c>
      <c r="N137" s="201" t="s">
        <v>40</v>
      </c>
      <c r="O137" s="79"/>
      <c r="P137" s="202">
        <f>O137*H137</f>
        <v>0</v>
      </c>
      <c r="Q137" s="202">
        <v>0</v>
      </c>
      <c r="R137" s="202">
        <f>Q137*H137</f>
        <v>0</v>
      </c>
      <c r="S137" s="202">
        <v>0</v>
      </c>
      <c r="T137" s="203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4" t="s">
        <v>184</v>
      </c>
      <c r="AT137" s="204" t="s">
        <v>180</v>
      </c>
      <c r="AU137" s="204" t="s">
        <v>82</v>
      </c>
      <c r="AY137" s="16" t="s">
        <v>177</v>
      </c>
      <c r="BE137" s="205">
        <f>IF(N137="základná",J137,0)</f>
        <v>0</v>
      </c>
      <c r="BF137" s="205">
        <f>IF(N137="znížená",J137,0)</f>
        <v>0</v>
      </c>
      <c r="BG137" s="205">
        <f>IF(N137="zákl. prenesená",J137,0)</f>
        <v>0</v>
      </c>
      <c r="BH137" s="205">
        <f>IF(N137="zníž. prenesená",J137,0)</f>
        <v>0</v>
      </c>
      <c r="BI137" s="205">
        <f>IF(N137="nulová",J137,0)</f>
        <v>0</v>
      </c>
      <c r="BJ137" s="16" t="s">
        <v>155</v>
      </c>
      <c r="BK137" s="206">
        <f>ROUND(I137*H137,3)</f>
        <v>0</v>
      </c>
      <c r="BL137" s="16" t="s">
        <v>184</v>
      </c>
      <c r="BM137" s="204" t="s">
        <v>2410</v>
      </c>
    </row>
    <row r="138" s="2" customFormat="1" ht="24.15" customHeight="1">
      <c r="A138" s="35"/>
      <c r="B138" s="157"/>
      <c r="C138" s="193" t="s">
        <v>197</v>
      </c>
      <c r="D138" s="193" t="s">
        <v>180</v>
      </c>
      <c r="E138" s="194" t="s">
        <v>2411</v>
      </c>
      <c r="F138" s="195" t="s">
        <v>2412</v>
      </c>
      <c r="G138" s="196" t="s">
        <v>2413</v>
      </c>
      <c r="H138" s="197">
        <v>26</v>
      </c>
      <c r="I138" s="198"/>
      <c r="J138" s="197">
        <f>ROUND(I138*H138,3)</f>
        <v>0</v>
      </c>
      <c r="K138" s="199"/>
      <c r="L138" s="36"/>
      <c r="M138" s="200" t="s">
        <v>1</v>
      </c>
      <c r="N138" s="201" t="s">
        <v>40</v>
      </c>
      <c r="O138" s="79"/>
      <c r="P138" s="202">
        <f>O138*H138</f>
        <v>0</v>
      </c>
      <c r="Q138" s="202">
        <v>0</v>
      </c>
      <c r="R138" s="202">
        <f>Q138*H138</f>
        <v>0</v>
      </c>
      <c r="S138" s="202">
        <v>0</v>
      </c>
      <c r="T138" s="203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4" t="s">
        <v>184</v>
      </c>
      <c r="AT138" s="204" t="s">
        <v>180</v>
      </c>
      <c r="AU138" s="204" t="s">
        <v>82</v>
      </c>
      <c r="AY138" s="16" t="s">
        <v>177</v>
      </c>
      <c r="BE138" s="205">
        <f>IF(N138="základná",J138,0)</f>
        <v>0</v>
      </c>
      <c r="BF138" s="205">
        <f>IF(N138="znížená",J138,0)</f>
        <v>0</v>
      </c>
      <c r="BG138" s="205">
        <f>IF(N138="zákl. prenesená",J138,0)</f>
        <v>0</v>
      </c>
      <c r="BH138" s="205">
        <f>IF(N138="zníž. prenesená",J138,0)</f>
        <v>0</v>
      </c>
      <c r="BI138" s="205">
        <f>IF(N138="nulová",J138,0)</f>
        <v>0</v>
      </c>
      <c r="BJ138" s="16" t="s">
        <v>155</v>
      </c>
      <c r="BK138" s="206">
        <f>ROUND(I138*H138,3)</f>
        <v>0</v>
      </c>
      <c r="BL138" s="16" t="s">
        <v>184</v>
      </c>
      <c r="BM138" s="204" t="s">
        <v>2414</v>
      </c>
    </row>
    <row r="139" s="2" customFormat="1" ht="24.15" customHeight="1">
      <c r="A139" s="35"/>
      <c r="B139" s="157"/>
      <c r="C139" s="193" t="s">
        <v>201</v>
      </c>
      <c r="D139" s="193" t="s">
        <v>180</v>
      </c>
      <c r="E139" s="194" t="s">
        <v>2415</v>
      </c>
      <c r="F139" s="195" t="s">
        <v>2416</v>
      </c>
      <c r="G139" s="196" t="s">
        <v>1792</v>
      </c>
      <c r="H139" s="197">
        <v>4</v>
      </c>
      <c r="I139" s="198"/>
      <c r="J139" s="197">
        <f>ROUND(I139*H139,3)</f>
        <v>0</v>
      </c>
      <c r="K139" s="199"/>
      <c r="L139" s="36"/>
      <c r="M139" s="200" t="s">
        <v>1</v>
      </c>
      <c r="N139" s="201" t="s">
        <v>40</v>
      </c>
      <c r="O139" s="79"/>
      <c r="P139" s="202">
        <f>O139*H139</f>
        <v>0</v>
      </c>
      <c r="Q139" s="202">
        <v>0</v>
      </c>
      <c r="R139" s="202">
        <f>Q139*H139</f>
        <v>0</v>
      </c>
      <c r="S139" s="202">
        <v>0</v>
      </c>
      <c r="T139" s="203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4" t="s">
        <v>184</v>
      </c>
      <c r="AT139" s="204" t="s">
        <v>180</v>
      </c>
      <c r="AU139" s="204" t="s">
        <v>82</v>
      </c>
      <c r="AY139" s="16" t="s">
        <v>177</v>
      </c>
      <c r="BE139" s="205">
        <f>IF(N139="základná",J139,0)</f>
        <v>0</v>
      </c>
      <c r="BF139" s="205">
        <f>IF(N139="znížená",J139,0)</f>
        <v>0</v>
      </c>
      <c r="BG139" s="205">
        <f>IF(N139="zákl. prenesená",J139,0)</f>
        <v>0</v>
      </c>
      <c r="BH139" s="205">
        <f>IF(N139="zníž. prenesená",J139,0)</f>
        <v>0</v>
      </c>
      <c r="BI139" s="205">
        <f>IF(N139="nulová",J139,0)</f>
        <v>0</v>
      </c>
      <c r="BJ139" s="16" t="s">
        <v>155</v>
      </c>
      <c r="BK139" s="206">
        <f>ROUND(I139*H139,3)</f>
        <v>0</v>
      </c>
      <c r="BL139" s="16" t="s">
        <v>184</v>
      </c>
      <c r="BM139" s="204" t="s">
        <v>2417</v>
      </c>
    </row>
    <row r="140" s="2" customFormat="1" ht="16.5" customHeight="1">
      <c r="A140" s="35"/>
      <c r="B140" s="157"/>
      <c r="C140" s="193" t="s">
        <v>205</v>
      </c>
      <c r="D140" s="193" t="s">
        <v>180</v>
      </c>
      <c r="E140" s="194" t="s">
        <v>2418</v>
      </c>
      <c r="F140" s="195" t="s">
        <v>2419</v>
      </c>
      <c r="G140" s="196" t="s">
        <v>258</v>
      </c>
      <c r="H140" s="197">
        <v>4</v>
      </c>
      <c r="I140" s="198"/>
      <c r="J140" s="197">
        <f>ROUND(I140*H140,3)</f>
        <v>0</v>
      </c>
      <c r="K140" s="199"/>
      <c r="L140" s="36"/>
      <c r="M140" s="200" t="s">
        <v>1</v>
      </c>
      <c r="N140" s="201" t="s">
        <v>40</v>
      </c>
      <c r="O140" s="79"/>
      <c r="P140" s="202">
        <f>O140*H140</f>
        <v>0</v>
      </c>
      <c r="Q140" s="202">
        <v>0</v>
      </c>
      <c r="R140" s="202">
        <f>Q140*H140</f>
        <v>0</v>
      </c>
      <c r="S140" s="202">
        <v>0</v>
      </c>
      <c r="T140" s="203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4" t="s">
        <v>184</v>
      </c>
      <c r="AT140" s="204" t="s">
        <v>180</v>
      </c>
      <c r="AU140" s="204" t="s">
        <v>82</v>
      </c>
      <c r="AY140" s="16" t="s">
        <v>177</v>
      </c>
      <c r="BE140" s="205">
        <f>IF(N140="základná",J140,0)</f>
        <v>0</v>
      </c>
      <c r="BF140" s="205">
        <f>IF(N140="znížená",J140,0)</f>
        <v>0</v>
      </c>
      <c r="BG140" s="205">
        <f>IF(N140="zákl. prenesená",J140,0)</f>
        <v>0</v>
      </c>
      <c r="BH140" s="205">
        <f>IF(N140="zníž. prenesená",J140,0)</f>
        <v>0</v>
      </c>
      <c r="BI140" s="205">
        <f>IF(N140="nulová",J140,0)</f>
        <v>0</v>
      </c>
      <c r="BJ140" s="16" t="s">
        <v>155</v>
      </c>
      <c r="BK140" s="206">
        <f>ROUND(I140*H140,3)</f>
        <v>0</v>
      </c>
      <c r="BL140" s="16" t="s">
        <v>184</v>
      </c>
      <c r="BM140" s="204" t="s">
        <v>2420</v>
      </c>
    </row>
    <row r="141" s="2" customFormat="1" ht="16.5" customHeight="1">
      <c r="A141" s="35"/>
      <c r="B141" s="157"/>
      <c r="C141" s="193" t="s">
        <v>209</v>
      </c>
      <c r="D141" s="193" t="s">
        <v>180</v>
      </c>
      <c r="E141" s="194" t="s">
        <v>2421</v>
      </c>
      <c r="F141" s="195" t="s">
        <v>2422</v>
      </c>
      <c r="G141" s="196" t="s">
        <v>258</v>
      </c>
      <c r="H141" s="197">
        <v>2</v>
      </c>
      <c r="I141" s="198"/>
      <c r="J141" s="197">
        <f>ROUND(I141*H141,3)</f>
        <v>0</v>
      </c>
      <c r="K141" s="199"/>
      <c r="L141" s="36"/>
      <c r="M141" s="200" t="s">
        <v>1</v>
      </c>
      <c r="N141" s="201" t="s">
        <v>40</v>
      </c>
      <c r="O141" s="79"/>
      <c r="P141" s="202">
        <f>O141*H141</f>
        <v>0</v>
      </c>
      <c r="Q141" s="202">
        <v>0</v>
      </c>
      <c r="R141" s="202">
        <f>Q141*H141</f>
        <v>0</v>
      </c>
      <c r="S141" s="202">
        <v>0</v>
      </c>
      <c r="T141" s="203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4" t="s">
        <v>184</v>
      </c>
      <c r="AT141" s="204" t="s">
        <v>180</v>
      </c>
      <c r="AU141" s="204" t="s">
        <v>82</v>
      </c>
      <c r="AY141" s="16" t="s">
        <v>177</v>
      </c>
      <c r="BE141" s="205">
        <f>IF(N141="základná",J141,0)</f>
        <v>0</v>
      </c>
      <c r="BF141" s="205">
        <f>IF(N141="znížená",J141,0)</f>
        <v>0</v>
      </c>
      <c r="BG141" s="205">
        <f>IF(N141="zákl. prenesená",J141,0)</f>
        <v>0</v>
      </c>
      <c r="BH141" s="205">
        <f>IF(N141="zníž. prenesená",J141,0)</f>
        <v>0</v>
      </c>
      <c r="BI141" s="205">
        <f>IF(N141="nulová",J141,0)</f>
        <v>0</v>
      </c>
      <c r="BJ141" s="16" t="s">
        <v>155</v>
      </c>
      <c r="BK141" s="206">
        <f>ROUND(I141*H141,3)</f>
        <v>0</v>
      </c>
      <c r="BL141" s="16" t="s">
        <v>184</v>
      </c>
      <c r="BM141" s="204" t="s">
        <v>2423</v>
      </c>
    </row>
    <row r="142" s="2" customFormat="1" ht="24.15" customHeight="1">
      <c r="A142" s="35"/>
      <c r="B142" s="157"/>
      <c r="C142" s="193" t="s">
        <v>178</v>
      </c>
      <c r="D142" s="193" t="s">
        <v>180</v>
      </c>
      <c r="E142" s="194" t="s">
        <v>2424</v>
      </c>
      <c r="F142" s="195" t="s">
        <v>2425</v>
      </c>
      <c r="G142" s="196" t="s">
        <v>258</v>
      </c>
      <c r="H142" s="197">
        <v>6</v>
      </c>
      <c r="I142" s="198"/>
      <c r="J142" s="197">
        <f>ROUND(I142*H142,3)</f>
        <v>0</v>
      </c>
      <c r="K142" s="199"/>
      <c r="L142" s="36"/>
      <c r="M142" s="200" t="s">
        <v>1</v>
      </c>
      <c r="N142" s="201" t="s">
        <v>40</v>
      </c>
      <c r="O142" s="79"/>
      <c r="P142" s="202">
        <f>O142*H142</f>
        <v>0</v>
      </c>
      <c r="Q142" s="202">
        <v>0</v>
      </c>
      <c r="R142" s="202">
        <f>Q142*H142</f>
        <v>0</v>
      </c>
      <c r="S142" s="202">
        <v>0</v>
      </c>
      <c r="T142" s="203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4" t="s">
        <v>184</v>
      </c>
      <c r="AT142" s="204" t="s">
        <v>180</v>
      </c>
      <c r="AU142" s="204" t="s">
        <v>82</v>
      </c>
      <c r="AY142" s="16" t="s">
        <v>177</v>
      </c>
      <c r="BE142" s="205">
        <f>IF(N142="základná",J142,0)</f>
        <v>0</v>
      </c>
      <c r="BF142" s="205">
        <f>IF(N142="znížená",J142,0)</f>
        <v>0</v>
      </c>
      <c r="BG142" s="205">
        <f>IF(N142="zákl. prenesená",J142,0)</f>
        <v>0</v>
      </c>
      <c r="BH142" s="205">
        <f>IF(N142="zníž. prenesená",J142,0)</f>
        <v>0</v>
      </c>
      <c r="BI142" s="205">
        <f>IF(N142="nulová",J142,0)</f>
        <v>0</v>
      </c>
      <c r="BJ142" s="16" t="s">
        <v>155</v>
      </c>
      <c r="BK142" s="206">
        <f>ROUND(I142*H142,3)</f>
        <v>0</v>
      </c>
      <c r="BL142" s="16" t="s">
        <v>184</v>
      </c>
      <c r="BM142" s="204" t="s">
        <v>2426</v>
      </c>
    </row>
    <row r="143" s="2" customFormat="1" ht="16.5" customHeight="1">
      <c r="A143" s="35"/>
      <c r="B143" s="157"/>
      <c r="C143" s="193" t="s">
        <v>111</v>
      </c>
      <c r="D143" s="193" t="s">
        <v>180</v>
      </c>
      <c r="E143" s="194" t="s">
        <v>2427</v>
      </c>
      <c r="F143" s="195" t="s">
        <v>2428</v>
      </c>
      <c r="G143" s="196" t="s">
        <v>258</v>
      </c>
      <c r="H143" s="197">
        <v>2</v>
      </c>
      <c r="I143" s="198"/>
      <c r="J143" s="197">
        <f>ROUND(I143*H143,3)</f>
        <v>0</v>
      </c>
      <c r="K143" s="199"/>
      <c r="L143" s="36"/>
      <c r="M143" s="200" t="s">
        <v>1</v>
      </c>
      <c r="N143" s="201" t="s">
        <v>40</v>
      </c>
      <c r="O143" s="79"/>
      <c r="P143" s="202">
        <f>O143*H143</f>
        <v>0</v>
      </c>
      <c r="Q143" s="202">
        <v>0</v>
      </c>
      <c r="R143" s="202">
        <f>Q143*H143</f>
        <v>0</v>
      </c>
      <c r="S143" s="202">
        <v>0</v>
      </c>
      <c r="T143" s="203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4" t="s">
        <v>184</v>
      </c>
      <c r="AT143" s="204" t="s">
        <v>180</v>
      </c>
      <c r="AU143" s="204" t="s">
        <v>82</v>
      </c>
      <c r="AY143" s="16" t="s">
        <v>177</v>
      </c>
      <c r="BE143" s="205">
        <f>IF(N143="základná",J143,0)</f>
        <v>0</v>
      </c>
      <c r="BF143" s="205">
        <f>IF(N143="znížená",J143,0)</f>
        <v>0</v>
      </c>
      <c r="BG143" s="205">
        <f>IF(N143="zákl. prenesená",J143,0)</f>
        <v>0</v>
      </c>
      <c r="BH143" s="205">
        <f>IF(N143="zníž. prenesená",J143,0)</f>
        <v>0</v>
      </c>
      <c r="BI143" s="205">
        <f>IF(N143="nulová",J143,0)</f>
        <v>0</v>
      </c>
      <c r="BJ143" s="16" t="s">
        <v>155</v>
      </c>
      <c r="BK143" s="206">
        <f>ROUND(I143*H143,3)</f>
        <v>0</v>
      </c>
      <c r="BL143" s="16" t="s">
        <v>184</v>
      </c>
      <c r="BM143" s="204" t="s">
        <v>2429</v>
      </c>
    </row>
    <row r="144" s="2" customFormat="1" ht="44.25" customHeight="1">
      <c r="A144" s="35"/>
      <c r="B144" s="157"/>
      <c r="C144" s="193" t="s">
        <v>114</v>
      </c>
      <c r="D144" s="193" t="s">
        <v>180</v>
      </c>
      <c r="E144" s="194" t="s">
        <v>2430</v>
      </c>
      <c r="F144" s="195" t="s">
        <v>2431</v>
      </c>
      <c r="G144" s="196" t="s">
        <v>1792</v>
      </c>
      <c r="H144" s="197">
        <v>2</v>
      </c>
      <c r="I144" s="198"/>
      <c r="J144" s="197">
        <f>ROUND(I144*H144,3)</f>
        <v>0</v>
      </c>
      <c r="K144" s="199"/>
      <c r="L144" s="36"/>
      <c r="M144" s="200" t="s">
        <v>1</v>
      </c>
      <c r="N144" s="201" t="s">
        <v>40</v>
      </c>
      <c r="O144" s="79"/>
      <c r="P144" s="202">
        <f>O144*H144</f>
        <v>0</v>
      </c>
      <c r="Q144" s="202">
        <v>0</v>
      </c>
      <c r="R144" s="202">
        <f>Q144*H144</f>
        <v>0</v>
      </c>
      <c r="S144" s="202">
        <v>0</v>
      </c>
      <c r="T144" s="203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4" t="s">
        <v>184</v>
      </c>
      <c r="AT144" s="204" t="s">
        <v>180</v>
      </c>
      <c r="AU144" s="204" t="s">
        <v>82</v>
      </c>
      <c r="AY144" s="16" t="s">
        <v>177</v>
      </c>
      <c r="BE144" s="205">
        <f>IF(N144="základná",J144,0)</f>
        <v>0</v>
      </c>
      <c r="BF144" s="205">
        <f>IF(N144="znížená",J144,0)</f>
        <v>0</v>
      </c>
      <c r="BG144" s="205">
        <f>IF(N144="zákl. prenesená",J144,0)</f>
        <v>0</v>
      </c>
      <c r="BH144" s="205">
        <f>IF(N144="zníž. prenesená",J144,0)</f>
        <v>0</v>
      </c>
      <c r="BI144" s="205">
        <f>IF(N144="nulová",J144,0)</f>
        <v>0</v>
      </c>
      <c r="BJ144" s="16" t="s">
        <v>155</v>
      </c>
      <c r="BK144" s="206">
        <f>ROUND(I144*H144,3)</f>
        <v>0</v>
      </c>
      <c r="BL144" s="16" t="s">
        <v>184</v>
      </c>
      <c r="BM144" s="204" t="s">
        <v>2432</v>
      </c>
    </row>
    <row r="145" s="2" customFormat="1" ht="49.05" customHeight="1">
      <c r="A145" s="35"/>
      <c r="B145" s="157"/>
      <c r="C145" s="193" t="s">
        <v>117</v>
      </c>
      <c r="D145" s="193" t="s">
        <v>180</v>
      </c>
      <c r="E145" s="194" t="s">
        <v>2433</v>
      </c>
      <c r="F145" s="195" t="s">
        <v>2434</v>
      </c>
      <c r="G145" s="196" t="s">
        <v>1792</v>
      </c>
      <c r="H145" s="197">
        <v>2</v>
      </c>
      <c r="I145" s="198"/>
      <c r="J145" s="197">
        <f>ROUND(I145*H145,3)</f>
        <v>0</v>
      </c>
      <c r="K145" s="199"/>
      <c r="L145" s="36"/>
      <c r="M145" s="200" t="s">
        <v>1</v>
      </c>
      <c r="N145" s="201" t="s">
        <v>40</v>
      </c>
      <c r="O145" s="79"/>
      <c r="P145" s="202">
        <f>O145*H145</f>
        <v>0</v>
      </c>
      <c r="Q145" s="202">
        <v>0</v>
      </c>
      <c r="R145" s="202">
        <f>Q145*H145</f>
        <v>0</v>
      </c>
      <c r="S145" s="202">
        <v>0</v>
      </c>
      <c r="T145" s="203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4" t="s">
        <v>184</v>
      </c>
      <c r="AT145" s="204" t="s">
        <v>180</v>
      </c>
      <c r="AU145" s="204" t="s">
        <v>82</v>
      </c>
      <c r="AY145" s="16" t="s">
        <v>177</v>
      </c>
      <c r="BE145" s="205">
        <f>IF(N145="základná",J145,0)</f>
        <v>0</v>
      </c>
      <c r="BF145" s="205">
        <f>IF(N145="znížená",J145,0)</f>
        <v>0</v>
      </c>
      <c r="BG145" s="205">
        <f>IF(N145="zákl. prenesená",J145,0)</f>
        <v>0</v>
      </c>
      <c r="BH145" s="205">
        <f>IF(N145="zníž. prenesená",J145,0)</f>
        <v>0</v>
      </c>
      <c r="BI145" s="205">
        <f>IF(N145="nulová",J145,0)</f>
        <v>0</v>
      </c>
      <c r="BJ145" s="16" t="s">
        <v>155</v>
      </c>
      <c r="BK145" s="206">
        <f>ROUND(I145*H145,3)</f>
        <v>0</v>
      </c>
      <c r="BL145" s="16" t="s">
        <v>184</v>
      </c>
      <c r="BM145" s="204" t="s">
        <v>2435</v>
      </c>
    </row>
    <row r="146" s="2" customFormat="1" ht="37.8" customHeight="1">
      <c r="A146" s="35"/>
      <c r="B146" s="157"/>
      <c r="C146" s="193" t="s">
        <v>120</v>
      </c>
      <c r="D146" s="193" t="s">
        <v>180</v>
      </c>
      <c r="E146" s="194" t="s">
        <v>2436</v>
      </c>
      <c r="F146" s="195" t="s">
        <v>2437</v>
      </c>
      <c r="G146" s="196" t="s">
        <v>258</v>
      </c>
      <c r="H146" s="197">
        <v>4</v>
      </c>
      <c r="I146" s="198"/>
      <c r="J146" s="197">
        <f>ROUND(I146*H146,3)</f>
        <v>0</v>
      </c>
      <c r="K146" s="199"/>
      <c r="L146" s="36"/>
      <c r="M146" s="200" t="s">
        <v>1</v>
      </c>
      <c r="N146" s="201" t="s">
        <v>40</v>
      </c>
      <c r="O146" s="79"/>
      <c r="P146" s="202">
        <f>O146*H146</f>
        <v>0</v>
      </c>
      <c r="Q146" s="202">
        <v>0</v>
      </c>
      <c r="R146" s="202">
        <f>Q146*H146</f>
        <v>0</v>
      </c>
      <c r="S146" s="202">
        <v>0</v>
      </c>
      <c r="T146" s="203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4" t="s">
        <v>184</v>
      </c>
      <c r="AT146" s="204" t="s">
        <v>180</v>
      </c>
      <c r="AU146" s="204" t="s">
        <v>82</v>
      </c>
      <c r="AY146" s="16" t="s">
        <v>177</v>
      </c>
      <c r="BE146" s="205">
        <f>IF(N146="základná",J146,0)</f>
        <v>0</v>
      </c>
      <c r="BF146" s="205">
        <f>IF(N146="znížená",J146,0)</f>
        <v>0</v>
      </c>
      <c r="BG146" s="205">
        <f>IF(N146="zákl. prenesená",J146,0)</f>
        <v>0</v>
      </c>
      <c r="BH146" s="205">
        <f>IF(N146="zníž. prenesená",J146,0)</f>
        <v>0</v>
      </c>
      <c r="BI146" s="205">
        <f>IF(N146="nulová",J146,0)</f>
        <v>0</v>
      </c>
      <c r="BJ146" s="16" t="s">
        <v>155</v>
      </c>
      <c r="BK146" s="206">
        <f>ROUND(I146*H146,3)</f>
        <v>0</v>
      </c>
      <c r="BL146" s="16" t="s">
        <v>184</v>
      </c>
      <c r="BM146" s="204" t="s">
        <v>2438</v>
      </c>
    </row>
    <row r="147" s="2" customFormat="1" ht="24.15" customHeight="1">
      <c r="A147" s="35"/>
      <c r="B147" s="157"/>
      <c r="C147" s="193" t="s">
        <v>123</v>
      </c>
      <c r="D147" s="193" t="s">
        <v>180</v>
      </c>
      <c r="E147" s="194" t="s">
        <v>2439</v>
      </c>
      <c r="F147" s="195" t="s">
        <v>2440</v>
      </c>
      <c r="G147" s="196" t="s">
        <v>258</v>
      </c>
      <c r="H147" s="197">
        <v>1</v>
      </c>
      <c r="I147" s="198"/>
      <c r="J147" s="197">
        <f>ROUND(I147*H147,3)</f>
        <v>0</v>
      </c>
      <c r="K147" s="199"/>
      <c r="L147" s="36"/>
      <c r="M147" s="200" t="s">
        <v>1</v>
      </c>
      <c r="N147" s="201" t="s">
        <v>40</v>
      </c>
      <c r="O147" s="79"/>
      <c r="P147" s="202">
        <f>O147*H147</f>
        <v>0</v>
      </c>
      <c r="Q147" s="202">
        <v>0</v>
      </c>
      <c r="R147" s="202">
        <f>Q147*H147</f>
        <v>0</v>
      </c>
      <c r="S147" s="202">
        <v>0</v>
      </c>
      <c r="T147" s="203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4" t="s">
        <v>184</v>
      </c>
      <c r="AT147" s="204" t="s">
        <v>180</v>
      </c>
      <c r="AU147" s="204" t="s">
        <v>82</v>
      </c>
      <c r="AY147" s="16" t="s">
        <v>177</v>
      </c>
      <c r="BE147" s="205">
        <f>IF(N147="základná",J147,0)</f>
        <v>0</v>
      </c>
      <c r="BF147" s="205">
        <f>IF(N147="znížená",J147,0)</f>
        <v>0</v>
      </c>
      <c r="BG147" s="205">
        <f>IF(N147="zákl. prenesená",J147,0)</f>
        <v>0</v>
      </c>
      <c r="BH147" s="205">
        <f>IF(N147="zníž. prenesená",J147,0)</f>
        <v>0</v>
      </c>
      <c r="BI147" s="205">
        <f>IF(N147="nulová",J147,0)</f>
        <v>0</v>
      </c>
      <c r="BJ147" s="16" t="s">
        <v>155</v>
      </c>
      <c r="BK147" s="206">
        <f>ROUND(I147*H147,3)</f>
        <v>0</v>
      </c>
      <c r="BL147" s="16" t="s">
        <v>184</v>
      </c>
      <c r="BM147" s="204" t="s">
        <v>2441</v>
      </c>
    </row>
    <row r="148" s="2" customFormat="1" ht="24.15" customHeight="1">
      <c r="A148" s="35"/>
      <c r="B148" s="157"/>
      <c r="C148" s="193" t="s">
        <v>231</v>
      </c>
      <c r="D148" s="193" t="s">
        <v>180</v>
      </c>
      <c r="E148" s="194" t="s">
        <v>2442</v>
      </c>
      <c r="F148" s="195" t="s">
        <v>2443</v>
      </c>
      <c r="G148" s="196" t="s">
        <v>258</v>
      </c>
      <c r="H148" s="197">
        <v>2</v>
      </c>
      <c r="I148" s="198"/>
      <c r="J148" s="197">
        <f>ROUND(I148*H148,3)</f>
        <v>0</v>
      </c>
      <c r="K148" s="199"/>
      <c r="L148" s="36"/>
      <c r="M148" s="200" t="s">
        <v>1</v>
      </c>
      <c r="N148" s="201" t="s">
        <v>40</v>
      </c>
      <c r="O148" s="79"/>
      <c r="P148" s="202">
        <f>O148*H148</f>
        <v>0</v>
      </c>
      <c r="Q148" s="202">
        <v>0</v>
      </c>
      <c r="R148" s="202">
        <f>Q148*H148</f>
        <v>0</v>
      </c>
      <c r="S148" s="202">
        <v>0</v>
      </c>
      <c r="T148" s="203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4" t="s">
        <v>184</v>
      </c>
      <c r="AT148" s="204" t="s">
        <v>180</v>
      </c>
      <c r="AU148" s="204" t="s">
        <v>82</v>
      </c>
      <c r="AY148" s="16" t="s">
        <v>177</v>
      </c>
      <c r="BE148" s="205">
        <f>IF(N148="základná",J148,0)</f>
        <v>0</v>
      </c>
      <c r="BF148" s="205">
        <f>IF(N148="znížená",J148,0)</f>
        <v>0</v>
      </c>
      <c r="BG148" s="205">
        <f>IF(N148="zákl. prenesená",J148,0)</f>
        <v>0</v>
      </c>
      <c r="BH148" s="205">
        <f>IF(N148="zníž. prenesená",J148,0)</f>
        <v>0</v>
      </c>
      <c r="BI148" s="205">
        <f>IF(N148="nulová",J148,0)</f>
        <v>0</v>
      </c>
      <c r="BJ148" s="16" t="s">
        <v>155</v>
      </c>
      <c r="BK148" s="206">
        <f>ROUND(I148*H148,3)</f>
        <v>0</v>
      </c>
      <c r="BL148" s="16" t="s">
        <v>184</v>
      </c>
      <c r="BM148" s="204" t="s">
        <v>2444</v>
      </c>
    </row>
    <row r="149" s="2" customFormat="1" ht="24.15" customHeight="1">
      <c r="A149" s="35"/>
      <c r="B149" s="157"/>
      <c r="C149" s="193" t="s">
        <v>235</v>
      </c>
      <c r="D149" s="193" t="s">
        <v>180</v>
      </c>
      <c r="E149" s="194" t="s">
        <v>2445</v>
      </c>
      <c r="F149" s="195" t="s">
        <v>2446</v>
      </c>
      <c r="G149" s="196" t="s">
        <v>2413</v>
      </c>
      <c r="H149" s="197">
        <v>15</v>
      </c>
      <c r="I149" s="198"/>
      <c r="J149" s="197">
        <f>ROUND(I149*H149,3)</f>
        <v>0</v>
      </c>
      <c r="K149" s="199"/>
      <c r="L149" s="36"/>
      <c r="M149" s="200" t="s">
        <v>1</v>
      </c>
      <c r="N149" s="201" t="s">
        <v>40</v>
      </c>
      <c r="O149" s="79"/>
      <c r="P149" s="202">
        <f>O149*H149</f>
        <v>0</v>
      </c>
      <c r="Q149" s="202">
        <v>0</v>
      </c>
      <c r="R149" s="202">
        <f>Q149*H149</f>
        <v>0</v>
      </c>
      <c r="S149" s="202">
        <v>0</v>
      </c>
      <c r="T149" s="203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4" t="s">
        <v>184</v>
      </c>
      <c r="AT149" s="204" t="s">
        <v>180</v>
      </c>
      <c r="AU149" s="204" t="s">
        <v>82</v>
      </c>
      <c r="AY149" s="16" t="s">
        <v>177</v>
      </c>
      <c r="BE149" s="205">
        <f>IF(N149="základná",J149,0)</f>
        <v>0</v>
      </c>
      <c r="BF149" s="205">
        <f>IF(N149="znížená",J149,0)</f>
        <v>0</v>
      </c>
      <c r="BG149" s="205">
        <f>IF(N149="zákl. prenesená",J149,0)</f>
        <v>0</v>
      </c>
      <c r="BH149" s="205">
        <f>IF(N149="zníž. prenesená",J149,0)</f>
        <v>0</v>
      </c>
      <c r="BI149" s="205">
        <f>IF(N149="nulová",J149,0)</f>
        <v>0</v>
      </c>
      <c r="BJ149" s="16" t="s">
        <v>155</v>
      </c>
      <c r="BK149" s="206">
        <f>ROUND(I149*H149,3)</f>
        <v>0</v>
      </c>
      <c r="BL149" s="16" t="s">
        <v>184</v>
      </c>
      <c r="BM149" s="204" t="s">
        <v>2447</v>
      </c>
    </row>
    <row r="150" s="2" customFormat="1" ht="24.15" customHeight="1">
      <c r="A150" s="35"/>
      <c r="B150" s="157"/>
      <c r="C150" s="193" t="s">
        <v>239</v>
      </c>
      <c r="D150" s="193" t="s">
        <v>180</v>
      </c>
      <c r="E150" s="194" t="s">
        <v>2448</v>
      </c>
      <c r="F150" s="195" t="s">
        <v>2449</v>
      </c>
      <c r="G150" s="196" t="s">
        <v>258</v>
      </c>
      <c r="H150" s="197">
        <v>8</v>
      </c>
      <c r="I150" s="198"/>
      <c r="J150" s="197">
        <f>ROUND(I150*H150,3)</f>
        <v>0</v>
      </c>
      <c r="K150" s="199"/>
      <c r="L150" s="36"/>
      <c r="M150" s="200" t="s">
        <v>1</v>
      </c>
      <c r="N150" s="201" t="s">
        <v>40</v>
      </c>
      <c r="O150" s="79"/>
      <c r="P150" s="202">
        <f>O150*H150</f>
        <v>0</v>
      </c>
      <c r="Q150" s="202">
        <v>0</v>
      </c>
      <c r="R150" s="202">
        <f>Q150*H150</f>
        <v>0</v>
      </c>
      <c r="S150" s="202">
        <v>0</v>
      </c>
      <c r="T150" s="203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4" t="s">
        <v>184</v>
      </c>
      <c r="AT150" s="204" t="s">
        <v>180</v>
      </c>
      <c r="AU150" s="204" t="s">
        <v>82</v>
      </c>
      <c r="AY150" s="16" t="s">
        <v>177</v>
      </c>
      <c r="BE150" s="205">
        <f>IF(N150="základná",J150,0)</f>
        <v>0</v>
      </c>
      <c r="BF150" s="205">
        <f>IF(N150="znížená",J150,0)</f>
        <v>0</v>
      </c>
      <c r="BG150" s="205">
        <f>IF(N150="zákl. prenesená",J150,0)</f>
        <v>0</v>
      </c>
      <c r="BH150" s="205">
        <f>IF(N150="zníž. prenesená",J150,0)</f>
        <v>0</v>
      </c>
      <c r="BI150" s="205">
        <f>IF(N150="nulová",J150,0)</f>
        <v>0</v>
      </c>
      <c r="BJ150" s="16" t="s">
        <v>155</v>
      </c>
      <c r="BK150" s="206">
        <f>ROUND(I150*H150,3)</f>
        <v>0</v>
      </c>
      <c r="BL150" s="16" t="s">
        <v>184</v>
      </c>
      <c r="BM150" s="204" t="s">
        <v>2450</v>
      </c>
    </row>
    <row r="151" s="2" customFormat="1" ht="16.5" customHeight="1">
      <c r="A151" s="35"/>
      <c r="B151" s="157"/>
      <c r="C151" s="193" t="s">
        <v>243</v>
      </c>
      <c r="D151" s="193" t="s">
        <v>180</v>
      </c>
      <c r="E151" s="194" t="s">
        <v>2451</v>
      </c>
      <c r="F151" s="195" t="s">
        <v>2452</v>
      </c>
      <c r="G151" s="196" t="s">
        <v>258</v>
      </c>
      <c r="H151" s="197">
        <v>4</v>
      </c>
      <c r="I151" s="198"/>
      <c r="J151" s="197">
        <f>ROUND(I151*H151,3)</f>
        <v>0</v>
      </c>
      <c r="K151" s="199"/>
      <c r="L151" s="36"/>
      <c r="M151" s="200" t="s">
        <v>1</v>
      </c>
      <c r="N151" s="201" t="s">
        <v>40</v>
      </c>
      <c r="O151" s="79"/>
      <c r="P151" s="202">
        <f>O151*H151</f>
        <v>0</v>
      </c>
      <c r="Q151" s="202">
        <v>0</v>
      </c>
      <c r="R151" s="202">
        <f>Q151*H151</f>
        <v>0</v>
      </c>
      <c r="S151" s="202">
        <v>0</v>
      </c>
      <c r="T151" s="203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4" t="s">
        <v>184</v>
      </c>
      <c r="AT151" s="204" t="s">
        <v>180</v>
      </c>
      <c r="AU151" s="204" t="s">
        <v>82</v>
      </c>
      <c r="AY151" s="16" t="s">
        <v>177</v>
      </c>
      <c r="BE151" s="205">
        <f>IF(N151="základná",J151,0)</f>
        <v>0</v>
      </c>
      <c r="BF151" s="205">
        <f>IF(N151="znížená",J151,0)</f>
        <v>0</v>
      </c>
      <c r="BG151" s="205">
        <f>IF(N151="zákl. prenesená",J151,0)</f>
        <v>0</v>
      </c>
      <c r="BH151" s="205">
        <f>IF(N151="zníž. prenesená",J151,0)</f>
        <v>0</v>
      </c>
      <c r="BI151" s="205">
        <f>IF(N151="nulová",J151,0)</f>
        <v>0</v>
      </c>
      <c r="BJ151" s="16" t="s">
        <v>155</v>
      </c>
      <c r="BK151" s="206">
        <f>ROUND(I151*H151,3)</f>
        <v>0</v>
      </c>
      <c r="BL151" s="16" t="s">
        <v>184</v>
      </c>
      <c r="BM151" s="204" t="s">
        <v>2453</v>
      </c>
    </row>
    <row r="152" s="2" customFormat="1" ht="21.75" customHeight="1">
      <c r="A152" s="35"/>
      <c r="B152" s="157"/>
      <c r="C152" s="193" t="s">
        <v>247</v>
      </c>
      <c r="D152" s="193" t="s">
        <v>180</v>
      </c>
      <c r="E152" s="194" t="s">
        <v>2454</v>
      </c>
      <c r="F152" s="195" t="s">
        <v>2455</v>
      </c>
      <c r="G152" s="196" t="s">
        <v>1</v>
      </c>
      <c r="H152" s="197">
        <v>0</v>
      </c>
      <c r="I152" s="198"/>
      <c r="J152" s="197">
        <f>ROUND(I152*H152,3)</f>
        <v>0</v>
      </c>
      <c r="K152" s="199"/>
      <c r="L152" s="36"/>
      <c r="M152" s="200" t="s">
        <v>1</v>
      </c>
      <c r="N152" s="201" t="s">
        <v>40</v>
      </c>
      <c r="O152" s="79"/>
      <c r="P152" s="202">
        <f>O152*H152</f>
        <v>0</v>
      </c>
      <c r="Q152" s="202">
        <v>0</v>
      </c>
      <c r="R152" s="202">
        <f>Q152*H152</f>
        <v>0</v>
      </c>
      <c r="S152" s="202">
        <v>0</v>
      </c>
      <c r="T152" s="203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4" t="s">
        <v>184</v>
      </c>
      <c r="AT152" s="204" t="s">
        <v>180</v>
      </c>
      <c r="AU152" s="204" t="s">
        <v>82</v>
      </c>
      <c r="AY152" s="16" t="s">
        <v>177</v>
      </c>
      <c r="BE152" s="205">
        <f>IF(N152="základná",J152,0)</f>
        <v>0</v>
      </c>
      <c r="BF152" s="205">
        <f>IF(N152="znížená",J152,0)</f>
        <v>0</v>
      </c>
      <c r="BG152" s="205">
        <f>IF(N152="zákl. prenesená",J152,0)</f>
        <v>0</v>
      </c>
      <c r="BH152" s="205">
        <f>IF(N152="zníž. prenesená",J152,0)</f>
        <v>0</v>
      </c>
      <c r="BI152" s="205">
        <f>IF(N152="nulová",J152,0)</f>
        <v>0</v>
      </c>
      <c r="BJ152" s="16" t="s">
        <v>155</v>
      </c>
      <c r="BK152" s="206">
        <f>ROUND(I152*H152,3)</f>
        <v>0</v>
      </c>
      <c r="BL152" s="16" t="s">
        <v>184</v>
      </c>
      <c r="BM152" s="204" t="s">
        <v>2456</v>
      </c>
    </row>
    <row r="153" s="2" customFormat="1" ht="16.5" customHeight="1">
      <c r="A153" s="35"/>
      <c r="B153" s="157"/>
      <c r="C153" s="193" t="s">
        <v>7</v>
      </c>
      <c r="D153" s="193" t="s">
        <v>180</v>
      </c>
      <c r="E153" s="194" t="s">
        <v>2457</v>
      </c>
      <c r="F153" s="195" t="s">
        <v>2458</v>
      </c>
      <c r="G153" s="196" t="s">
        <v>183</v>
      </c>
      <c r="H153" s="197">
        <v>98</v>
      </c>
      <c r="I153" s="198"/>
      <c r="J153" s="197">
        <f>ROUND(I153*H153,3)</f>
        <v>0</v>
      </c>
      <c r="K153" s="199"/>
      <c r="L153" s="36"/>
      <c r="M153" s="200" t="s">
        <v>1</v>
      </c>
      <c r="N153" s="201" t="s">
        <v>40</v>
      </c>
      <c r="O153" s="79"/>
      <c r="P153" s="202">
        <f>O153*H153</f>
        <v>0</v>
      </c>
      <c r="Q153" s="202">
        <v>0</v>
      </c>
      <c r="R153" s="202">
        <f>Q153*H153</f>
        <v>0</v>
      </c>
      <c r="S153" s="202">
        <v>0</v>
      </c>
      <c r="T153" s="203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4" t="s">
        <v>184</v>
      </c>
      <c r="AT153" s="204" t="s">
        <v>180</v>
      </c>
      <c r="AU153" s="204" t="s">
        <v>82</v>
      </c>
      <c r="AY153" s="16" t="s">
        <v>177</v>
      </c>
      <c r="BE153" s="205">
        <f>IF(N153="základná",J153,0)</f>
        <v>0</v>
      </c>
      <c r="BF153" s="205">
        <f>IF(N153="znížená",J153,0)</f>
        <v>0</v>
      </c>
      <c r="BG153" s="205">
        <f>IF(N153="zákl. prenesená",J153,0)</f>
        <v>0</v>
      </c>
      <c r="BH153" s="205">
        <f>IF(N153="zníž. prenesená",J153,0)</f>
        <v>0</v>
      </c>
      <c r="BI153" s="205">
        <f>IF(N153="nulová",J153,0)</f>
        <v>0</v>
      </c>
      <c r="BJ153" s="16" t="s">
        <v>155</v>
      </c>
      <c r="BK153" s="206">
        <f>ROUND(I153*H153,3)</f>
        <v>0</v>
      </c>
      <c r="BL153" s="16" t="s">
        <v>184</v>
      </c>
      <c r="BM153" s="204" t="s">
        <v>2459</v>
      </c>
    </row>
    <row r="154" s="2" customFormat="1" ht="16.5" customHeight="1">
      <c r="A154" s="35"/>
      <c r="B154" s="157"/>
      <c r="C154" s="193" t="s">
        <v>255</v>
      </c>
      <c r="D154" s="193" t="s">
        <v>180</v>
      </c>
      <c r="E154" s="194" t="s">
        <v>2460</v>
      </c>
      <c r="F154" s="195" t="s">
        <v>2461</v>
      </c>
      <c r="G154" s="196" t="s">
        <v>183</v>
      </c>
      <c r="H154" s="197">
        <v>90</v>
      </c>
      <c r="I154" s="198"/>
      <c r="J154" s="197">
        <f>ROUND(I154*H154,3)</f>
        <v>0</v>
      </c>
      <c r="K154" s="199"/>
      <c r="L154" s="36"/>
      <c r="M154" s="200" t="s">
        <v>1</v>
      </c>
      <c r="N154" s="201" t="s">
        <v>40</v>
      </c>
      <c r="O154" s="79"/>
      <c r="P154" s="202">
        <f>O154*H154</f>
        <v>0</v>
      </c>
      <c r="Q154" s="202">
        <v>0</v>
      </c>
      <c r="R154" s="202">
        <f>Q154*H154</f>
        <v>0</v>
      </c>
      <c r="S154" s="202">
        <v>0</v>
      </c>
      <c r="T154" s="203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4" t="s">
        <v>184</v>
      </c>
      <c r="AT154" s="204" t="s">
        <v>180</v>
      </c>
      <c r="AU154" s="204" t="s">
        <v>82</v>
      </c>
      <c r="AY154" s="16" t="s">
        <v>177</v>
      </c>
      <c r="BE154" s="205">
        <f>IF(N154="základná",J154,0)</f>
        <v>0</v>
      </c>
      <c r="BF154" s="205">
        <f>IF(N154="znížená",J154,0)</f>
        <v>0</v>
      </c>
      <c r="BG154" s="205">
        <f>IF(N154="zákl. prenesená",J154,0)</f>
        <v>0</v>
      </c>
      <c r="BH154" s="205">
        <f>IF(N154="zníž. prenesená",J154,0)</f>
        <v>0</v>
      </c>
      <c r="BI154" s="205">
        <f>IF(N154="nulová",J154,0)</f>
        <v>0</v>
      </c>
      <c r="BJ154" s="16" t="s">
        <v>155</v>
      </c>
      <c r="BK154" s="206">
        <f>ROUND(I154*H154,3)</f>
        <v>0</v>
      </c>
      <c r="BL154" s="16" t="s">
        <v>184</v>
      </c>
      <c r="BM154" s="204" t="s">
        <v>2462</v>
      </c>
    </row>
    <row r="155" s="2" customFormat="1" ht="33" customHeight="1">
      <c r="A155" s="35"/>
      <c r="B155" s="157"/>
      <c r="C155" s="193" t="s">
        <v>260</v>
      </c>
      <c r="D155" s="193" t="s">
        <v>180</v>
      </c>
      <c r="E155" s="194" t="s">
        <v>2463</v>
      </c>
      <c r="F155" s="195" t="s">
        <v>2464</v>
      </c>
      <c r="G155" s="196" t="s">
        <v>183</v>
      </c>
      <c r="H155" s="197">
        <v>88</v>
      </c>
      <c r="I155" s="198"/>
      <c r="J155" s="197">
        <f>ROUND(I155*H155,3)</f>
        <v>0</v>
      </c>
      <c r="K155" s="199"/>
      <c r="L155" s="36"/>
      <c r="M155" s="200" t="s">
        <v>1</v>
      </c>
      <c r="N155" s="201" t="s">
        <v>40</v>
      </c>
      <c r="O155" s="79"/>
      <c r="P155" s="202">
        <f>O155*H155</f>
        <v>0</v>
      </c>
      <c r="Q155" s="202">
        <v>0</v>
      </c>
      <c r="R155" s="202">
        <f>Q155*H155</f>
        <v>0</v>
      </c>
      <c r="S155" s="202">
        <v>0</v>
      </c>
      <c r="T155" s="203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4" t="s">
        <v>184</v>
      </c>
      <c r="AT155" s="204" t="s">
        <v>180</v>
      </c>
      <c r="AU155" s="204" t="s">
        <v>82</v>
      </c>
      <c r="AY155" s="16" t="s">
        <v>177</v>
      </c>
      <c r="BE155" s="205">
        <f>IF(N155="základná",J155,0)</f>
        <v>0</v>
      </c>
      <c r="BF155" s="205">
        <f>IF(N155="znížená",J155,0)</f>
        <v>0</v>
      </c>
      <c r="BG155" s="205">
        <f>IF(N155="zákl. prenesená",J155,0)</f>
        <v>0</v>
      </c>
      <c r="BH155" s="205">
        <f>IF(N155="zníž. prenesená",J155,0)</f>
        <v>0</v>
      </c>
      <c r="BI155" s="205">
        <f>IF(N155="nulová",J155,0)</f>
        <v>0</v>
      </c>
      <c r="BJ155" s="16" t="s">
        <v>155</v>
      </c>
      <c r="BK155" s="206">
        <f>ROUND(I155*H155,3)</f>
        <v>0</v>
      </c>
      <c r="BL155" s="16" t="s">
        <v>184</v>
      </c>
      <c r="BM155" s="204" t="s">
        <v>2465</v>
      </c>
    </row>
    <row r="156" s="2" customFormat="1" ht="24.15" customHeight="1">
      <c r="A156" s="35"/>
      <c r="B156" s="157"/>
      <c r="C156" s="193" t="s">
        <v>264</v>
      </c>
      <c r="D156" s="193" t="s">
        <v>180</v>
      </c>
      <c r="E156" s="194" t="s">
        <v>2466</v>
      </c>
      <c r="F156" s="195" t="s">
        <v>2467</v>
      </c>
      <c r="G156" s="196" t="s">
        <v>1792</v>
      </c>
      <c r="H156" s="197">
        <v>1</v>
      </c>
      <c r="I156" s="198"/>
      <c r="J156" s="197">
        <f>ROUND(I156*H156,3)</f>
        <v>0</v>
      </c>
      <c r="K156" s="199"/>
      <c r="L156" s="36"/>
      <c r="M156" s="200" t="s">
        <v>1</v>
      </c>
      <c r="N156" s="201" t="s">
        <v>40</v>
      </c>
      <c r="O156" s="79"/>
      <c r="P156" s="202">
        <f>O156*H156</f>
        <v>0</v>
      </c>
      <c r="Q156" s="202">
        <v>0</v>
      </c>
      <c r="R156" s="202">
        <f>Q156*H156</f>
        <v>0</v>
      </c>
      <c r="S156" s="202">
        <v>0</v>
      </c>
      <c r="T156" s="203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4" t="s">
        <v>184</v>
      </c>
      <c r="AT156" s="204" t="s">
        <v>180</v>
      </c>
      <c r="AU156" s="204" t="s">
        <v>82</v>
      </c>
      <c r="AY156" s="16" t="s">
        <v>177</v>
      </c>
      <c r="BE156" s="205">
        <f>IF(N156="základná",J156,0)</f>
        <v>0</v>
      </c>
      <c r="BF156" s="205">
        <f>IF(N156="znížená",J156,0)</f>
        <v>0</v>
      </c>
      <c r="BG156" s="205">
        <f>IF(N156="zákl. prenesená",J156,0)</f>
        <v>0</v>
      </c>
      <c r="BH156" s="205">
        <f>IF(N156="zníž. prenesená",J156,0)</f>
        <v>0</v>
      </c>
      <c r="BI156" s="205">
        <f>IF(N156="nulová",J156,0)</f>
        <v>0</v>
      </c>
      <c r="BJ156" s="16" t="s">
        <v>155</v>
      </c>
      <c r="BK156" s="206">
        <f>ROUND(I156*H156,3)</f>
        <v>0</v>
      </c>
      <c r="BL156" s="16" t="s">
        <v>184</v>
      </c>
      <c r="BM156" s="204" t="s">
        <v>2468</v>
      </c>
    </row>
    <row r="157" s="2" customFormat="1" ht="24.15" customHeight="1">
      <c r="A157" s="35"/>
      <c r="B157" s="157"/>
      <c r="C157" s="193" t="s">
        <v>268</v>
      </c>
      <c r="D157" s="193" t="s">
        <v>180</v>
      </c>
      <c r="E157" s="194" t="s">
        <v>2469</v>
      </c>
      <c r="F157" s="195" t="s">
        <v>2470</v>
      </c>
      <c r="G157" s="196" t="s">
        <v>1792</v>
      </c>
      <c r="H157" s="197">
        <v>1</v>
      </c>
      <c r="I157" s="198"/>
      <c r="J157" s="197">
        <f>ROUND(I157*H157,3)</f>
        <v>0</v>
      </c>
      <c r="K157" s="199"/>
      <c r="L157" s="36"/>
      <c r="M157" s="200" t="s">
        <v>1</v>
      </c>
      <c r="N157" s="201" t="s">
        <v>40</v>
      </c>
      <c r="O157" s="79"/>
      <c r="P157" s="202">
        <f>O157*H157</f>
        <v>0</v>
      </c>
      <c r="Q157" s="202">
        <v>0</v>
      </c>
      <c r="R157" s="202">
        <f>Q157*H157</f>
        <v>0</v>
      </c>
      <c r="S157" s="202">
        <v>0</v>
      </c>
      <c r="T157" s="203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4" t="s">
        <v>184</v>
      </c>
      <c r="AT157" s="204" t="s">
        <v>180</v>
      </c>
      <c r="AU157" s="204" t="s">
        <v>82</v>
      </c>
      <c r="AY157" s="16" t="s">
        <v>177</v>
      </c>
      <c r="BE157" s="205">
        <f>IF(N157="základná",J157,0)</f>
        <v>0</v>
      </c>
      <c r="BF157" s="205">
        <f>IF(N157="znížená",J157,0)</f>
        <v>0</v>
      </c>
      <c r="BG157" s="205">
        <f>IF(N157="zákl. prenesená",J157,0)</f>
        <v>0</v>
      </c>
      <c r="BH157" s="205">
        <f>IF(N157="zníž. prenesená",J157,0)</f>
        <v>0</v>
      </c>
      <c r="BI157" s="205">
        <f>IF(N157="nulová",J157,0)</f>
        <v>0</v>
      </c>
      <c r="BJ157" s="16" t="s">
        <v>155</v>
      </c>
      <c r="BK157" s="206">
        <f>ROUND(I157*H157,3)</f>
        <v>0</v>
      </c>
      <c r="BL157" s="16" t="s">
        <v>184</v>
      </c>
      <c r="BM157" s="204" t="s">
        <v>2471</v>
      </c>
    </row>
    <row r="158" s="12" customFormat="1" ht="25.92" customHeight="1">
      <c r="A158" s="12"/>
      <c r="B158" s="180"/>
      <c r="C158" s="12"/>
      <c r="D158" s="181" t="s">
        <v>73</v>
      </c>
      <c r="E158" s="182" t="s">
        <v>1354</v>
      </c>
      <c r="F158" s="182" t="s">
        <v>2472</v>
      </c>
      <c r="G158" s="12"/>
      <c r="H158" s="12"/>
      <c r="I158" s="183"/>
      <c r="J158" s="184">
        <f>BK158</f>
        <v>0</v>
      </c>
      <c r="K158" s="12"/>
      <c r="L158" s="180"/>
      <c r="M158" s="185"/>
      <c r="N158" s="186"/>
      <c r="O158" s="186"/>
      <c r="P158" s="187">
        <f>SUM(P159:P195)</f>
        <v>0</v>
      </c>
      <c r="Q158" s="186"/>
      <c r="R158" s="187">
        <f>SUM(R159:R195)</f>
        <v>0</v>
      </c>
      <c r="S158" s="186"/>
      <c r="T158" s="188">
        <f>SUM(T159:T195)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81" t="s">
        <v>82</v>
      </c>
      <c r="AT158" s="189" t="s">
        <v>73</v>
      </c>
      <c r="AU158" s="189" t="s">
        <v>74</v>
      </c>
      <c r="AY158" s="181" t="s">
        <v>177</v>
      </c>
      <c r="BK158" s="190">
        <f>SUM(BK159:BK195)</f>
        <v>0</v>
      </c>
    </row>
    <row r="159" s="2" customFormat="1" ht="37.8" customHeight="1">
      <c r="A159" s="35"/>
      <c r="B159" s="157"/>
      <c r="C159" s="193" t="s">
        <v>272</v>
      </c>
      <c r="D159" s="193" t="s">
        <v>180</v>
      </c>
      <c r="E159" s="194" t="s">
        <v>2473</v>
      </c>
      <c r="F159" s="195" t="s">
        <v>2474</v>
      </c>
      <c r="G159" s="196" t="s">
        <v>1792</v>
      </c>
      <c r="H159" s="197">
        <v>1</v>
      </c>
      <c r="I159" s="198"/>
      <c r="J159" s="197">
        <f>ROUND(I159*H159,3)</f>
        <v>0</v>
      </c>
      <c r="K159" s="199"/>
      <c r="L159" s="36"/>
      <c r="M159" s="200" t="s">
        <v>1</v>
      </c>
      <c r="N159" s="201" t="s">
        <v>40</v>
      </c>
      <c r="O159" s="79"/>
      <c r="P159" s="202">
        <f>O159*H159</f>
        <v>0</v>
      </c>
      <c r="Q159" s="202">
        <v>0</v>
      </c>
      <c r="R159" s="202">
        <f>Q159*H159</f>
        <v>0</v>
      </c>
      <c r="S159" s="202">
        <v>0</v>
      </c>
      <c r="T159" s="203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4" t="s">
        <v>184</v>
      </c>
      <c r="AT159" s="204" t="s">
        <v>180</v>
      </c>
      <c r="AU159" s="204" t="s">
        <v>82</v>
      </c>
      <c r="AY159" s="16" t="s">
        <v>177</v>
      </c>
      <c r="BE159" s="205">
        <f>IF(N159="základná",J159,0)</f>
        <v>0</v>
      </c>
      <c r="BF159" s="205">
        <f>IF(N159="znížená",J159,0)</f>
        <v>0</v>
      </c>
      <c r="BG159" s="205">
        <f>IF(N159="zákl. prenesená",J159,0)</f>
        <v>0</v>
      </c>
      <c r="BH159" s="205">
        <f>IF(N159="zníž. prenesená",J159,0)</f>
        <v>0</v>
      </c>
      <c r="BI159" s="205">
        <f>IF(N159="nulová",J159,0)</f>
        <v>0</v>
      </c>
      <c r="BJ159" s="16" t="s">
        <v>155</v>
      </c>
      <c r="BK159" s="206">
        <f>ROUND(I159*H159,3)</f>
        <v>0</v>
      </c>
      <c r="BL159" s="16" t="s">
        <v>184</v>
      </c>
      <c r="BM159" s="204" t="s">
        <v>2475</v>
      </c>
    </row>
    <row r="160" s="2" customFormat="1" ht="24.15" customHeight="1">
      <c r="A160" s="35"/>
      <c r="B160" s="157"/>
      <c r="C160" s="193" t="s">
        <v>276</v>
      </c>
      <c r="D160" s="193" t="s">
        <v>180</v>
      </c>
      <c r="E160" s="194" t="s">
        <v>2476</v>
      </c>
      <c r="F160" s="195" t="s">
        <v>2477</v>
      </c>
      <c r="G160" s="196" t="s">
        <v>258</v>
      </c>
      <c r="H160" s="197">
        <v>1</v>
      </c>
      <c r="I160" s="198"/>
      <c r="J160" s="197">
        <f>ROUND(I160*H160,3)</f>
        <v>0</v>
      </c>
      <c r="K160" s="199"/>
      <c r="L160" s="36"/>
      <c r="M160" s="200" t="s">
        <v>1</v>
      </c>
      <c r="N160" s="201" t="s">
        <v>40</v>
      </c>
      <c r="O160" s="79"/>
      <c r="P160" s="202">
        <f>O160*H160</f>
        <v>0</v>
      </c>
      <c r="Q160" s="202">
        <v>0</v>
      </c>
      <c r="R160" s="202">
        <f>Q160*H160</f>
        <v>0</v>
      </c>
      <c r="S160" s="202">
        <v>0</v>
      </c>
      <c r="T160" s="203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4" t="s">
        <v>184</v>
      </c>
      <c r="AT160" s="204" t="s">
        <v>180</v>
      </c>
      <c r="AU160" s="204" t="s">
        <v>82</v>
      </c>
      <c r="AY160" s="16" t="s">
        <v>177</v>
      </c>
      <c r="BE160" s="205">
        <f>IF(N160="základná",J160,0)</f>
        <v>0</v>
      </c>
      <c r="BF160" s="205">
        <f>IF(N160="znížená",J160,0)</f>
        <v>0</v>
      </c>
      <c r="BG160" s="205">
        <f>IF(N160="zákl. prenesená",J160,0)</f>
        <v>0</v>
      </c>
      <c r="BH160" s="205">
        <f>IF(N160="zníž. prenesená",J160,0)</f>
        <v>0</v>
      </c>
      <c r="BI160" s="205">
        <f>IF(N160="nulová",J160,0)</f>
        <v>0</v>
      </c>
      <c r="BJ160" s="16" t="s">
        <v>155</v>
      </c>
      <c r="BK160" s="206">
        <f>ROUND(I160*H160,3)</f>
        <v>0</v>
      </c>
      <c r="BL160" s="16" t="s">
        <v>184</v>
      </c>
      <c r="BM160" s="204" t="s">
        <v>2478</v>
      </c>
    </row>
    <row r="161" s="2" customFormat="1" ht="24.15" customHeight="1">
      <c r="A161" s="35"/>
      <c r="B161" s="157"/>
      <c r="C161" s="193" t="s">
        <v>280</v>
      </c>
      <c r="D161" s="193" t="s">
        <v>180</v>
      </c>
      <c r="E161" s="194" t="s">
        <v>2405</v>
      </c>
      <c r="F161" s="195" t="s">
        <v>2406</v>
      </c>
      <c r="G161" s="196" t="s">
        <v>258</v>
      </c>
      <c r="H161" s="197">
        <v>1</v>
      </c>
      <c r="I161" s="198"/>
      <c r="J161" s="197">
        <f>ROUND(I161*H161,3)</f>
        <v>0</v>
      </c>
      <c r="K161" s="199"/>
      <c r="L161" s="36"/>
      <c r="M161" s="200" t="s">
        <v>1</v>
      </c>
      <c r="N161" s="201" t="s">
        <v>40</v>
      </c>
      <c r="O161" s="79"/>
      <c r="P161" s="202">
        <f>O161*H161</f>
        <v>0</v>
      </c>
      <c r="Q161" s="202">
        <v>0</v>
      </c>
      <c r="R161" s="202">
        <f>Q161*H161</f>
        <v>0</v>
      </c>
      <c r="S161" s="202">
        <v>0</v>
      </c>
      <c r="T161" s="203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4" t="s">
        <v>184</v>
      </c>
      <c r="AT161" s="204" t="s">
        <v>180</v>
      </c>
      <c r="AU161" s="204" t="s">
        <v>82</v>
      </c>
      <c r="AY161" s="16" t="s">
        <v>177</v>
      </c>
      <c r="BE161" s="205">
        <f>IF(N161="základná",J161,0)</f>
        <v>0</v>
      </c>
      <c r="BF161" s="205">
        <f>IF(N161="znížená",J161,0)</f>
        <v>0</v>
      </c>
      <c r="BG161" s="205">
        <f>IF(N161="zákl. prenesená",J161,0)</f>
        <v>0</v>
      </c>
      <c r="BH161" s="205">
        <f>IF(N161="zníž. prenesená",J161,0)</f>
        <v>0</v>
      </c>
      <c r="BI161" s="205">
        <f>IF(N161="nulová",J161,0)</f>
        <v>0</v>
      </c>
      <c r="BJ161" s="16" t="s">
        <v>155</v>
      </c>
      <c r="BK161" s="206">
        <f>ROUND(I161*H161,3)</f>
        <v>0</v>
      </c>
      <c r="BL161" s="16" t="s">
        <v>184</v>
      </c>
      <c r="BM161" s="204" t="s">
        <v>2479</v>
      </c>
    </row>
    <row r="162" s="2" customFormat="1" ht="24.15" customHeight="1">
      <c r="A162" s="35"/>
      <c r="B162" s="157"/>
      <c r="C162" s="193" t="s">
        <v>285</v>
      </c>
      <c r="D162" s="193" t="s">
        <v>180</v>
      </c>
      <c r="E162" s="194" t="s">
        <v>2480</v>
      </c>
      <c r="F162" s="195" t="s">
        <v>2481</v>
      </c>
      <c r="G162" s="196" t="s">
        <v>2413</v>
      </c>
      <c r="H162" s="197">
        <v>14</v>
      </c>
      <c r="I162" s="198"/>
      <c r="J162" s="197">
        <f>ROUND(I162*H162,3)</f>
        <v>0</v>
      </c>
      <c r="K162" s="199"/>
      <c r="L162" s="36"/>
      <c r="M162" s="200" t="s">
        <v>1</v>
      </c>
      <c r="N162" s="201" t="s">
        <v>40</v>
      </c>
      <c r="O162" s="79"/>
      <c r="P162" s="202">
        <f>O162*H162</f>
        <v>0</v>
      </c>
      <c r="Q162" s="202">
        <v>0</v>
      </c>
      <c r="R162" s="202">
        <f>Q162*H162</f>
        <v>0</v>
      </c>
      <c r="S162" s="202">
        <v>0</v>
      </c>
      <c r="T162" s="203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4" t="s">
        <v>184</v>
      </c>
      <c r="AT162" s="204" t="s">
        <v>180</v>
      </c>
      <c r="AU162" s="204" t="s">
        <v>82</v>
      </c>
      <c r="AY162" s="16" t="s">
        <v>177</v>
      </c>
      <c r="BE162" s="205">
        <f>IF(N162="základná",J162,0)</f>
        <v>0</v>
      </c>
      <c r="BF162" s="205">
        <f>IF(N162="znížená",J162,0)</f>
        <v>0</v>
      </c>
      <c r="BG162" s="205">
        <f>IF(N162="zákl. prenesená",J162,0)</f>
        <v>0</v>
      </c>
      <c r="BH162" s="205">
        <f>IF(N162="zníž. prenesená",J162,0)</f>
        <v>0</v>
      </c>
      <c r="BI162" s="205">
        <f>IF(N162="nulová",J162,0)</f>
        <v>0</v>
      </c>
      <c r="BJ162" s="16" t="s">
        <v>155</v>
      </c>
      <c r="BK162" s="206">
        <f>ROUND(I162*H162,3)</f>
        <v>0</v>
      </c>
      <c r="BL162" s="16" t="s">
        <v>184</v>
      </c>
      <c r="BM162" s="204" t="s">
        <v>2482</v>
      </c>
    </row>
    <row r="163" s="2" customFormat="1" ht="24.15" customHeight="1">
      <c r="A163" s="35"/>
      <c r="B163" s="157"/>
      <c r="C163" s="193" t="s">
        <v>289</v>
      </c>
      <c r="D163" s="193" t="s">
        <v>180</v>
      </c>
      <c r="E163" s="194" t="s">
        <v>2415</v>
      </c>
      <c r="F163" s="195" t="s">
        <v>2416</v>
      </c>
      <c r="G163" s="196" t="s">
        <v>1792</v>
      </c>
      <c r="H163" s="197">
        <v>1</v>
      </c>
      <c r="I163" s="198"/>
      <c r="J163" s="197">
        <f>ROUND(I163*H163,3)</f>
        <v>0</v>
      </c>
      <c r="K163" s="199"/>
      <c r="L163" s="36"/>
      <c r="M163" s="200" t="s">
        <v>1</v>
      </c>
      <c r="N163" s="201" t="s">
        <v>40</v>
      </c>
      <c r="O163" s="79"/>
      <c r="P163" s="202">
        <f>O163*H163</f>
        <v>0</v>
      </c>
      <c r="Q163" s="202">
        <v>0</v>
      </c>
      <c r="R163" s="202">
        <f>Q163*H163</f>
        <v>0</v>
      </c>
      <c r="S163" s="202">
        <v>0</v>
      </c>
      <c r="T163" s="203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4" t="s">
        <v>184</v>
      </c>
      <c r="AT163" s="204" t="s">
        <v>180</v>
      </c>
      <c r="AU163" s="204" t="s">
        <v>82</v>
      </c>
      <c r="AY163" s="16" t="s">
        <v>177</v>
      </c>
      <c r="BE163" s="205">
        <f>IF(N163="základná",J163,0)</f>
        <v>0</v>
      </c>
      <c r="BF163" s="205">
        <f>IF(N163="znížená",J163,0)</f>
        <v>0</v>
      </c>
      <c r="BG163" s="205">
        <f>IF(N163="zákl. prenesená",J163,0)</f>
        <v>0</v>
      </c>
      <c r="BH163" s="205">
        <f>IF(N163="zníž. prenesená",J163,0)</f>
        <v>0</v>
      </c>
      <c r="BI163" s="205">
        <f>IF(N163="nulová",J163,0)</f>
        <v>0</v>
      </c>
      <c r="BJ163" s="16" t="s">
        <v>155</v>
      </c>
      <c r="BK163" s="206">
        <f>ROUND(I163*H163,3)</f>
        <v>0</v>
      </c>
      <c r="BL163" s="16" t="s">
        <v>184</v>
      </c>
      <c r="BM163" s="204" t="s">
        <v>2483</v>
      </c>
    </row>
    <row r="164" s="2" customFormat="1" ht="37.8" customHeight="1">
      <c r="A164" s="35"/>
      <c r="B164" s="157"/>
      <c r="C164" s="193" t="s">
        <v>293</v>
      </c>
      <c r="D164" s="193" t="s">
        <v>180</v>
      </c>
      <c r="E164" s="194" t="s">
        <v>2484</v>
      </c>
      <c r="F164" s="195" t="s">
        <v>2485</v>
      </c>
      <c r="G164" s="196" t="s">
        <v>1792</v>
      </c>
      <c r="H164" s="197">
        <v>2</v>
      </c>
      <c r="I164" s="198"/>
      <c r="J164" s="197">
        <f>ROUND(I164*H164,3)</f>
        <v>0</v>
      </c>
      <c r="K164" s="199"/>
      <c r="L164" s="36"/>
      <c r="M164" s="200" t="s">
        <v>1</v>
      </c>
      <c r="N164" s="201" t="s">
        <v>40</v>
      </c>
      <c r="O164" s="79"/>
      <c r="P164" s="202">
        <f>O164*H164</f>
        <v>0</v>
      </c>
      <c r="Q164" s="202">
        <v>0</v>
      </c>
      <c r="R164" s="202">
        <f>Q164*H164</f>
        <v>0</v>
      </c>
      <c r="S164" s="202">
        <v>0</v>
      </c>
      <c r="T164" s="203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4" t="s">
        <v>184</v>
      </c>
      <c r="AT164" s="204" t="s">
        <v>180</v>
      </c>
      <c r="AU164" s="204" t="s">
        <v>82</v>
      </c>
      <c r="AY164" s="16" t="s">
        <v>177</v>
      </c>
      <c r="BE164" s="205">
        <f>IF(N164="základná",J164,0)</f>
        <v>0</v>
      </c>
      <c r="BF164" s="205">
        <f>IF(N164="znížená",J164,0)</f>
        <v>0</v>
      </c>
      <c r="BG164" s="205">
        <f>IF(N164="zákl. prenesená",J164,0)</f>
        <v>0</v>
      </c>
      <c r="BH164" s="205">
        <f>IF(N164="zníž. prenesená",J164,0)</f>
        <v>0</v>
      </c>
      <c r="BI164" s="205">
        <f>IF(N164="nulová",J164,0)</f>
        <v>0</v>
      </c>
      <c r="BJ164" s="16" t="s">
        <v>155</v>
      </c>
      <c r="BK164" s="206">
        <f>ROUND(I164*H164,3)</f>
        <v>0</v>
      </c>
      <c r="BL164" s="16" t="s">
        <v>184</v>
      </c>
      <c r="BM164" s="204" t="s">
        <v>2486</v>
      </c>
    </row>
    <row r="165" s="2" customFormat="1" ht="16.5" customHeight="1">
      <c r="A165" s="35"/>
      <c r="B165" s="157"/>
      <c r="C165" s="193" t="s">
        <v>297</v>
      </c>
      <c r="D165" s="193" t="s">
        <v>180</v>
      </c>
      <c r="E165" s="194" t="s">
        <v>2487</v>
      </c>
      <c r="F165" s="195" t="s">
        <v>2488</v>
      </c>
      <c r="G165" s="196" t="s">
        <v>1792</v>
      </c>
      <c r="H165" s="197">
        <v>2</v>
      </c>
      <c r="I165" s="198"/>
      <c r="J165" s="197">
        <f>ROUND(I165*H165,3)</f>
        <v>0</v>
      </c>
      <c r="K165" s="199"/>
      <c r="L165" s="36"/>
      <c r="M165" s="200" t="s">
        <v>1</v>
      </c>
      <c r="N165" s="201" t="s">
        <v>40</v>
      </c>
      <c r="O165" s="79"/>
      <c r="P165" s="202">
        <f>O165*H165</f>
        <v>0</v>
      </c>
      <c r="Q165" s="202">
        <v>0</v>
      </c>
      <c r="R165" s="202">
        <f>Q165*H165</f>
        <v>0</v>
      </c>
      <c r="S165" s="202">
        <v>0</v>
      </c>
      <c r="T165" s="203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4" t="s">
        <v>184</v>
      </c>
      <c r="AT165" s="204" t="s">
        <v>180</v>
      </c>
      <c r="AU165" s="204" t="s">
        <v>82</v>
      </c>
      <c r="AY165" s="16" t="s">
        <v>177</v>
      </c>
      <c r="BE165" s="205">
        <f>IF(N165="základná",J165,0)</f>
        <v>0</v>
      </c>
      <c r="BF165" s="205">
        <f>IF(N165="znížená",J165,0)</f>
        <v>0</v>
      </c>
      <c r="BG165" s="205">
        <f>IF(N165="zákl. prenesená",J165,0)</f>
        <v>0</v>
      </c>
      <c r="BH165" s="205">
        <f>IF(N165="zníž. prenesená",J165,0)</f>
        <v>0</v>
      </c>
      <c r="BI165" s="205">
        <f>IF(N165="nulová",J165,0)</f>
        <v>0</v>
      </c>
      <c r="BJ165" s="16" t="s">
        <v>155</v>
      </c>
      <c r="BK165" s="206">
        <f>ROUND(I165*H165,3)</f>
        <v>0</v>
      </c>
      <c r="BL165" s="16" t="s">
        <v>184</v>
      </c>
      <c r="BM165" s="204" t="s">
        <v>2489</v>
      </c>
    </row>
    <row r="166" s="2" customFormat="1" ht="16.5" customHeight="1">
      <c r="A166" s="35"/>
      <c r="B166" s="157"/>
      <c r="C166" s="193" t="s">
        <v>301</v>
      </c>
      <c r="D166" s="193" t="s">
        <v>180</v>
      </c>
      <c r="E166" s="194" t="s">
        <v>2490</v>
      </c>
      <c r="F166" s="195" t="s">
        <v>2491</v>
      </c>
      <c r="G166" s="196" t="s">
        <v>258</v>
      </c>
      <c r="H166" s="197">
        <v>2</v>
      </c>
      <c r="I166" s="198"/>
      <c r="J166" s="197">
        <f>ROUND(I166*H166,3)</f>
        <v>0</v>
      </c>
      <c r="K166" s="199"/>
      <c r="L166" s="36"/>
      <c r="M166" s="200" t="s">
        <v>1</v>
      </c>
      <c r="N166" s="201" t="s">
        <v>40</v>
      </c>
      <c r="O166" s="79"/>
      <c r="P166" s="202">
        <f>O166*H166</f>
        <v>0</v>
      </c>
      <c r="Q166" s="202">
        <v>0</v>
      </c>
      <c r="R166" s="202">
        <f>Q166*H166</f>
        <v>0</v>
      </c>
      <c r="S166" s="202">
        <v>0</v>
      </c>
      <c r="T166" s="203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4" t="s">
        <v>184</v>
      </c>
      <c r="AT166" s="204" t="s">
        <v>180</v>
      </c>
      <c r="AU166" s="204" t="s">
        <v>82</v>
      </c>
      <c r="AY166" s="16" t="s">
        <v>177</v>
      </c>
      <c r="BE166" s="205">
        <f>IF(N166="základná",J166,0)</f>
        <v>0</v>
      </c>
      <c r="BF166" s="205">
        <f>IF(N166="znížená",J166,0)</f>
        <v>0</v>
      </c>
      <c r="BG166" s="205">
        <f>IF(N166="zákl. prenesená",J166,0)</f>
        <v>0</v>
      </c>
      <c r="BH166" s="205">
        <f>IF(N166="zníž. prenesená",J166,0)</f>
        <v>0</v>
      </c>
      <c r="BI166" s="205">
        <f>IF(N166="nulová",J166,0)</f>
        <v>0</v>
      </c>
      <c r="BJ166" s="16" t="s">
        <v>155</v>
      </c>
      <c r="BK166" s="206">
        <f>ROUND(I166*H166,3)</f>
        <v>0</v>
      </c>
      <c r="BL166" s="16" t="s">
        <v>184</v>
      </c>
      <c r="BM166" s="204" t="s">
        <v>2492</v>
      </c>
    </row>
    <row r="167" s="2" customFormat="1" ht="16.5" customHeight="1">
      <c r="A167" s="35"/>
      <c r="B167" s="157"/>
      <c r="C167" s="193" t="s">
        <v>309</v>
      </c>
      <c r="D167" s="193" t="s">
        <v>180</v>
      </c>
      <c r="E167" s="194" t="s">
        <v>2493</v>
      </c>
      <c r="F167" s="195" t="s">
        <v>2494</v>
      </c>
      <c r="G167" s="196" t="s">
        <v>258</v>
      </c>
      <c r="H167" s="197">
        <v>2</v>
      </c>
      <c r="I167" s="198"/>
      <c r="J167" s="197">
        <f>ROUND(I167*H167,3)</f>
        <v>0</v>
      </c>
      <c r="K167" s="199"/>
      <c r="L167" s="36"/>
      <c r="M167" s="200" t="s">
        <v>1</v>
      </c>
      <c r="N167" s="201" t="s">
        <v>40</v>
      </c>
      <c r="O167" s="79"/>
      <c r="P167" s="202">
        <f>O167*H167</f>
        <v>0</v>
      </c>
      <c r="Q167" s="202">
        <v>0</v>
      </c>
      <c r="R167" s="202">
        <f>Q167*H167</f>
        <v>0</v>
      </c>
      <c r="S167" s="202">
        <v>0</v>
      </c>
      <c r="T167" s="203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4" t="s">
        <v>184</v>
      </c>
      <c r="AT167" s="204" t="s">
        <v>180</v>
      </c>
      <c r="AU167" s="204" t="s">
        <v>82</v>
      </c>
      <c r="AY167" s="16" t="s">
        <v>177</v>
      </c>
      <c r="BE167" s="205">
        <f>IF(N167="základná",J167,0)</f>
        <v>0</v>
      </c>
      <c r="BF167" s="205">
        <f>IF(N167="znížená",J167,0)</f>
        <v>0</v>
      </c>
      <c r="BG167" s="205">
        <f>IF(N167="zákl. prenesená",J167,0)</f>
        <v>0</v>
      </c>
      <c r="BH167" s="205">
        <f>IF(N167="zníž. prenesená",J167,0)</f>
        <v>0</v>
      </c>
      <c r="BI167" s="205">
        <f>IF(N167="nulová",J167,0)</f>
        <v>0</v>
      </c>
      <c r="BJ167" s="16" t="s">
        <v>155</v>
      </c>
      <c r="BK167" s="206">
        <f>ROUND(I167*H167,3)</f>
        <v>0</v>
      </c>
      <c r="BL167" s="16" t="s">
        <v>184</v>
      </c>
      <c r="BM167" s="204" t="s">
        <v>2495</v>
      </c>
    </row>
    <row r="168" s="2" customFormat="1" ht="24.15" customHeight="1">
      <c r="A168" s="35"/>
      <c r="B168" s="157"/>
      <c r="C168" s="193" t="s">
        <v>314</v>
      </c>
      <c r="D168" s="193" t="s">
        <v>180</v>
      </c>
      <c r="E168" s="194" t="s">
        <v>2496</v>
      </c>
      <c r="F168" s="195" t="s">
        <v>2497</v>
      </c>
      <c r="G168" s="196" t="s">
        <v>258</v>
      </c>
      <c r="H168" s="197">
        <v>2</v>
      </c>
      <c r="I168" s="198"/>
      <c r="J168" s="197">
        <f>ROUND(I168*H168,3)</f>
        <v>0</v>
      </c>
      <c r="K168" s="199"/>
      <c r="L168" s="36"/>
      <c r="M168" s="200" t="s">
        <v>1</v>
      </c>
      <c r="N168" s="201" t="s">
        <v>40</v>
      </c>
      <c r="O168" s="79"/>
      <c r="P168" s="202">
        <f>O168*H168</f>
        <v>0</v>
      </c>
      <c r="Q168" s="202">
        <v>0</v>
      </c>
      <c r="R168" s="202">
        <f>Q168*H168</f>
        <v>0</v>
      </c>
      <c r="S168" s="202">
        <v>0</v>
      </c>
      <c r="T168" s="203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4" t="s">
        <v>184</v>
      </c>
      <c r="AT168" s="204" t="s">
        <v>180</v>
      </c>
      <c r="AU168" s="204" t="s">
        <v>82</v>
      </c>
      <c r="AY168" s="16" t="s">
        <v>177</v>
      </c>
      <c r="BE168" s="205">
        <f>IF(N168="základná",J168,0)</f>
        <v>0</v>
      </c>
      <c r="BF168" s="205">
        <f>IF(N168="znížená",J168,0)</f>
        <v>0</v>
      </c>
      <c r="BG168" s="205">
        <f>IF(N168="zákl. prenesená",J168,0)</f>
        <v>0</v>
      </c>
      <c r="BH168" s="205">
        <f>IF(N168="zníž. prenesená",J168,0)</f>
        <v>0</v>
      </c>
      <c r="BI168" s="205">
        <f>IF(N168="nulová",J168,0)</f>
        <v>0</v>
      </c>
      <c r="BJ168" s="16" t="s">
        <v>155</v>
      </c>
      <c r="BK168" s="206">
        <f>ROUND(I168*H168,3)</f>
        <v>0</v>
      </c>
      <c r="BL168" s="16" t="s">
        <v>184</v>
      </c>
      <c r="BM168" s="204" t="s">
        <v>2498</v>
      </c>
    </row>
    <row r="169" s="2" customFormat="1" ht="33" customHeight="1">
      <c r="A169" s="35"/>
      <c r="B169" s="157"/>
      <c r="C169" s="193" t="s">
        <v>318</v>
      </c>
      <c r="D169" s="193" t="s">
        <v>180</v>
      </c>
      <c r="E169" s="194" t="s">
        <v>2499</v>
      </c>
      <c r="F169" s="195" t="s">
        <v>2500</v>
      </c>
      <c r="G169" s="196" t="s">
        <v>258</v>
      </c>
      <c r="H169" s="197">
        <v>4</v>
      </c>
      <c r="I169" s="198"/>
      <c r="J169" s="197">
        <f>ROUND(I169*H169,3)</f>
        <v>0</v>
      </c>
      <c r="K169" s="199"/>
      <c r="L169" s="36"/>
      <c r="M169" s="200" t="s">
        <v>1</v>
      </c>
      <c r="N169" s="201" t="s">
        <v>40</v>
      </c>
      <c r="O169" s="79"/>
      <c r="P169" s="202">
        <f>O169*H169</f>
        <v>0</v>
      </c>
      <c r="Q169" s="202">
        <v>0</v>
      </c>
      <c r="R169" s="202">
        <f>Q169*H169</f>
        <v>0</v>
      </c>
      <c r="S169" s="202">
        <v>0</v>
      </c>
      <c r="T169" s="203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4" t="s">
        <v>184</v>
      </c>
      <c r="AT169" s="204" t="s">
        <v>180</v>
      </c>
      <c r="AU169" s="204" t="s">
        <v>82</v>
      </c>
      <c r="AY169" s="16" t="s">
        <v>177</v>
      </c>
      <c r="BE169" s="205">
        <f>IF(N169="základná",J169,0)</f>
        <v>0</v>
      </c>
      <c r="BF169" s="205">
        <f>IF(N169="znížená",J169,0)</f>
        <v>0</v>
      </c>
      <c r="BG169" s="205">
        <f>IF(N169="zákl. prenesená",J169,0)</f>
        <v>0</v>
      </c>
      <c r="BH169" s="205">
        <f>IF(N169="zníž. prenesená",J169,0)</f>
        <v>0</v>
      </c>
      <c r="BI169" s="205">
        <f>IF(N169="nulová",J169,0)</f>
        <v>0</v>
      </c>
      <c r="BJ169" s="16" t="s">
        <v>155</v>
      </c>
      <c r="BK169" s="206">
        <f>ROUND(I169*H169,3)</f>
        <v>0</v>
      </c>
      <c r="BL169" s="16" t="s">
        <v>184</v>
      </c>
      <c r="BM169" s="204" t="s">
        <v>2501</v>
      </c>
    </row>
    <row r="170" s="2" customFormat="1" ht="16.5" customHeight="1">
      <c r="A170" s="35"/>
      <c r="B170" s="157"/>
      <c r="C170" s="193" t="s">
        <v>322</v>
      </c>
      <c r="D170" s="193" t="s">
        <v>180</v>
      </c>
      <c r="E170" s="194" t="s">
        <v>2502</v>
      </c>
      <c r="F170" s="195" t="s">
        <v>2503</v>
      </c>
      <c r="G170" s="196" t="s">
        <v>258</v>
      </c>
      <c r="H170" s="197">
        <v>4</v>
      </c>
      <c r="I170" s="198"/>
      <c r="J170" s="197">
        <f>ROUND(I170*H170,3)</f>
        <v>0</v>
      </c>
      <c r="K170" s="199"/>
      <c r="L170" s="36"/>
      <c r="M170" s="200" t="s">
        <v>1</v>
      </c>
      <c r="N170" s="201" t="s">
        <v>40</v>
      </c>
      <c r="O170" s="79"/>
      <c r="P170" s="202">
        <f>O170*H170</f>
        <v>0</v>
      </c>
      <c r="Q170" s="202">
        <v>0</v>
      </c>
      <c r="R170" s="202">
        <f>Q170*H170</f>
        <v>0</v>
      </c>
      <c r="S170" s="202">
        <v>0</v>
      </c>
      <c r="T170" s="203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4" t="s">
        <v>184</v>
      </c>
      <c r="AT170" s="204" t="s">
        <v>180</v>
      </c>
      <c r="AU170" s="204" t="s">
        <v>82</v>
      </c>
      <c r="AY170" s="16" t="s">
        <v>177</v>
      </c>
      <c r="BE170" s="205">
        <f>IF(N170="základná",J170,0)</f>
        <v>0</v>
      </c>
      <c r="BF170" s="205">
        <f>IF(N170="znížená",J170,0)</f>
        <v>0</v>
      </c>
      <c r="BG170" s="205">
        <f>IF(N170="zákl. prenesená",J170,0)</f>
        <v>0</v>
      </c>
      <c r="BH170" s="205">
        <f>IF(N170="zníž. prenesená",J170,0)</f>
        <v>0</v>
      </c>
      <c r="BI170" s="205">
        <f>IF(N170="nulová",J170,0)</f>
        <v>0</v>
      </c>
      <c r="BJ170" s="16" t="s">
        <v>155</v>
      </c>
      <c r="BK170" s="206">
        <f>ROUND(I170*H170,3)</f>
        <v>0</v>
      </c>
      <c r="BL170" s="16" t="s">
        <v>184</v>
      </c>
      <c r="BM170" s="204" t="s">
        <v>2504</v>
      </c>
    </row>
    <row r="171" s="2" customFormat="1" ht="24.15" customHeight="1">
      <c r="A171" s="35"/>
      <c r="B171" s="157"/>
      <c r="C171" s="193" t="s">
        <v>326</v>
      </c>
      <c r="D171" s="193" t="s">
        <v>180</v>
      </c>
      <c r="E171" s="194" t="s">
        <v>2505</v>
      </c>
      <c r="F171" s="195" t="s">
        <v>2506</v>
      </c>
      <c r="G171" s="196" t="s">
        <v>258</v>
      </c>
      <c r="H171" s="197">
        <v>4</v>
      </c>
      <c r="I171" s="198"/>
      <c r="J171" s="197">
        <f>ROUND(I171*H171,3)</f>
        <v>0</v>
      </c>
      <c r="K171" s="199"/>
      <c r="L171" s="36"/>
      <c r="M171" s="200" t="s">
        <v>1</v>
      </c>
      <c r="N171" s="201" t="s">
        <v>40</v>
      </c>
      <c r="O171" s="79"/>
      <c r="P171" s="202">
        <f>O171*H171</f>
        <v>0</v>
      </c>
      <c r="Q171" s="202">
        <v>0</v>
      </c>
      <c r="R171" s="202">
        <f>Q171*H171</f>
        <v>0</v>
      </c>
      <c r="S171" s="202">
        <v>0</v>
      </c>
      <c r="T171" s="203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4" t="s">
        <v>184</v>
      </c>
      <c r="AT171" s="204" t="s">
        <v>180</v>
      </c>
      <c r="AU171" s="204" t="s">
        <v>82</v>
      </c>
      <c r="AY171" s="16" t="s">
        <v>177</v>
      </c>
      <c r="BE171" s="205">
        <f>IF(N171="základná",J171,0)</f>
        <v>0</v>
      </c>
      <c r="BF171" s="205">
        <f>IF(N171="znížená",J171,0)</f>
        <v>0</v>
      </c>
      <c r="BG171" s="205">
        <f>IF(N171="zákl. prenesená",J171,0)</f>
        <v>0</v>
      </c>
      <c r="BH171" s="205">
        <f>IF(N171="zníž. prenesená",J171,0)</f>
        <v>0</v>
      </c>
      <c r="BI171" s="205">
        <f>IF(N171="nulová",J171,0)</f>
        <v>0</v>
      </c>
      <c r="BJ171" s="16" t="s">
        <v>155</v>
      </c>
      <c r="BK171" s="206">
        <f>ROUND(I171*H171,3)</f>
        <v>0</v>
      </c>
      <c r="BL171" s="16" t="s">
        <v>184</v>
      </c>
      <c r="BM171" s="204" t="s">
        <v>2507</v>
      </c>
    </row>
    <row r="172" s="2" customFormat="1" ht="24.15" customHeight="1">
      <c r="A172" s="35"/>
      <c r="B172" s="157"/>
      <c r="C172" s="193" t="s">
        <v>330</v>
      </c>
      <c r="D172" s="193" t="s">
        <v>180</v>
      </c>
      <c r="E172" s="194" t="s">
        <v>2508</v>
      </c>
      <c r="F172" s="195" t="s">
        <v>2509</v>
      </c>
      <c r="G172" s="196" t="s">
        <v>258</v>
      </c>
      <c r="H172" s="197">
        <v>6</v>
      </c>
      <c r="I172" s="198"/>
      <c r="J172" s="197">
        <f>ROUND(I172*H172,3)</f>
        <v>0</v>
      </c>
      <c r="K172" s="199"/>
      <c r="L172" s="36"/>
      <c r="M172" s="200" t="s">
        <v>1</v>
      </c>
      <c r="N172" s="201" t="s">
        <v>40</v>
      </c>
      <c r="O172" s="79"/>
      <c r="P172" s="202">
        <f>O172*H172</f>
        <v>0</v>
      </c>
      <c r="Q172" s="202">
        <v>0</v>
      </c>
      <c r="R172" s="202">
        <f>Q172*H172</f>
        <v>0</v>
      </c>
      <c r="S172" s="202">
        <v>0</v>
      </c>
      <c r="T172" s="203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4" t="s">
        <v>184</v>
      </c>
      <c r="AT172" s="204" t="s">
        <v>180</v>
      </c>
      <c r="AU172" s="204" t="s">
        <v>82</v>
      </c>
      <c r="AY172" s="16" t="s">
        <v>177</v>
      </c>
      <c r="BE172" s="205">
        <f>IF(N172="základná",J172,0)</f>
        <v>0</v>
      </c>
      <c r="BF172" s="205">
        <f>IF(N172="znížená",J172,0)</f>
        <v>0</v>
      </c>
      <c r="BG172" s="205">
        <f>IF(N172="zákl. prenesená",J172,0)</f>
        <v>0</v>
      </c>
      <c r="BH172" s="205">
        <f>IF(N172="zníž. prenesená",J172,0)</f>
        <v>0</v>
      </c>
      <c r="BI172" s="205">
        <f>IF(N172="nulová",J172,0)</f>
        <v>0</v>
      </c>
      <c r="BJ172" s="16" t="s">
        <v>155</v>
      </c>
      <c r="BK172" s="206">
        <f>ROUND(I172*H172,3)</f>
        <v>0</v>
      </c>
      <c r="BL172" s="16" t="s">
        <v>184</v>
      </c>
      <c r="BM172" s="204" t="s">
        <v>2510</v>
      </c>
    </row>
    <row r="173" s="2" customFormat="1" ht="24.15" customHeight="1">
      <c r="A173" s="35"/>
      <c r="B173" s="157"/>
      <c r="C173" s="193" t="s">
        <v>336</v>
      </c>
      <c r="D173" s="193" t="s">
        <v>180</v>
      </c>
      <c r="E173" s="194" t="s">
        <v>2511</v>
      </c>
      <c r="F173" s="195" t="s">
        <v>2512</v>
      </c>
      <c r="G173" s="196" t="s">
        <v>258</v>
      </c>
      <c r="H173" s="197">
        <v>1</v>
      </c>
      <c r="I173" s="198"/>
      <c r="J173" s="197">
        <f>ROUND(I173*H173,3)</f>
        <v>0</v>
      </c>
      <c r="K173" s="199"/>
      <c r="L173" s="36"/>
      <c r="M173" s="200" t="s">
        <v>1</v>
      </c>
      <c r="N173" s="201" t="s">
        <v>40</v>
      </c>
      <c r="O173" s="79"/>
      <c r="P173" s="202">
        <f>O173*H173</f>
        <v>0</v>
      </c>
      <c r="Q173" s="202">
        <v>0</v>
      </c>
      <c r="R173" s="202">
        <f>Q173*H173</f>
        <v>0</v>
      </c>
      <c r="S173" s="202">
        <v>0</v>
      </c>
      <c r="T173" s="203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4" t="s">
        <v>184</v>
      </c>
      <c r="AT173" s="204" t="s">
        <v>180</v>
      </c>
      <c r="AU173" s="204" t="s">
        <v>82</v>
      </c>
      <c r="AY173" s="16" t="s">
        <v>177</v>
      </c>
      <c r="BE173" s="205">
        <f>IF(N173="základná",J173,0)</f>
        <v>0</v>
      </c>
      <c r="BF173" s="205">
        <f>IF(N173="znížená",J173,0)</f>
        <v>0</v>
      </c>
      <c r="BG173" s="205">
        <f>IF(N173="zákl. prenesená",J173,0)</f>
        <v>0</v>
      </c>
      <c r="BH173" s="205">
        <f>IF(N173="zníž. prenesená",J173,0)</f>
        <v>0</v>
      </c>
      <c r="BI173" s="205">
        <f>IF(N173="nulová",J173,0)</f>
        <v>0</v>
      </c>
      <c r="BJ173" s="16" t="s">
        <v>155</v>
      </c>
      <c r="BK173" s="206">
        <f>ROUND(I173*H173,3)</f>
        <v>0</v>
      </c>
      <c r="BL173" s="16" t="s">
        <v>184</v>
      </c>
      <c r="BM173" s="204" t="s">
        <v>2513</v>
      </c>
    </row>
    <row r="174" s="2" customFormat="1" ht="24.15" customHeight="1">
      <c r="A174" s="35"/>
      <c r="B174" s="157"/>
      <c r="C174" s="193" t="s">
        <v>342</v>
      </c>
      <c r="D174" s="193" t="s">
        <v>180</v>
      </c>
      <c r="E174" s="194" t="s">
        <v>2514</v>
      </c>
      <c r="F174" s="195" t="s">
        <v>2515</v>
      </c>
      <c r="G174" s="196" t="s">
        <v>258</v>
      </c>
      <c r="H174" s="197">
        <v>4</v>
      </c>
      <c r="I174" s="198"/>
      <c r="J174" s="197">
        <f>ROUND(I174*H174,3)</f>
        <v>0</v>
      </c>
      <c r="K174" s="199"/>
      <c r="L174" s="36"/>
      <c r="M174" s="200" t="s">
        <v>1</v>
      </c>
      <c r="N174" s="201" t="s">
        <v>40</v>
      </c>
      <c r="O174" s="79"/>
      <c r="P174" s="202">
        <f>O174*H174</f>
        <v>0</v>
      </c>
      <c r="Q174" s="202">
        <v>0</v>
      </c>
      <c r="R174" s="202">
        <f>Q174*H174</f>
        <v>0</v>
      </c>
      <c r="S174" s="202">
        <v>0</v>
      </c>
      <c r="T174" s="203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4" t="s">
        <v>184</v>
      </c>
      <c r="AT174" s="204" t="s">
        <v>180</v>
      </c>
      <c r="AU174" s="204" t="s">
        <v>82</v>
      </c>
      <c r="AY174" s="16" t="s">
        <v>177</v>
      </c>
      <c r="BE174" s="205">
        <f>IF(N174="základná",J174,0)</f>
        <v>0</v>
      </c>
      <c r="BF174" s="205">
        <f>IF(N174="znížená",J174,0)</f>
        <v>0</v>
      </c>
      <c r="BG174" s="205">
        <f>IF(N174="zákl. prenesená",J174,0)</f>
        <v>0</v>
      </c>
      <c r="BH174" s="205">
        <f>IF(N174="zníž. prenesená",J174,0)</f>
        <v>0</v>
      </c>
      <c r="BI174" s="205">
        <f>IF(N174="nulová",J174,0)</f>
        <v>0</v>
      </c>
      <c r="BJ174" s="16" t="s">
        <v>155</v>
      </c>
      <c r="BK174" s="206">
        <f>ROUND(I174*H174,3)</f>
        <v>0</v>
      </c>
      <c r="BL174" s="16" t="s">
        <v>184</v>
      </c>
      <c r="BM174" s="204" t="s">
        <v>2516</v>
      </c>
    </row>
    <row r="175" s="2" customFormat="1" ht="16.5" customHeight="1">
      <c r="A175" s="35"/>
      <c r="B175" s="157"/>
      <c r="C175" s="193" t="s">
        <v>346</v>
      </c>
      <c r="D175" s="193" t="s">
        <v>180</v>
      </c>
      <c r="E175" s="194" t="s">
        <v>2517</v>
      </c>
      <c r="F175" s="195" t="s">
        <v>2518</v>
      </c>
      <c r="G175" s="196" t="s">
        <v>258</v>
      </c>
      <c r="H175" s="197">
        <v>8</v>
      </c>
      <c r="I175" s="198"/>
      <c r="J175" s="197">
        <f>ROUND(I175*H175,3)</f>
        <v>0</v>
      </c>
      <c r="K175" s="199"/>
      <c r="L175" s="36"/>
      <c r="M175" s="200" t="s">
        <v>1</v>
      </c>
      <c r="N175" s="201" t="s">
        <v>40</v>
      </c>
      <c r="O175" s="79"/>
      <c r="P175" s="202">
        <f>O175*H175</f>
        <v>0</v>
      </c>
      <c r="Q175" s="202">
        <v>0</v>
      </c>
      <c r="R175" s="202">
        <f>Q175*H175</f>
        <v>0</v>
      </c>
      <c r="S175" s="202">
        <v>0</v>
      </c>
      <c r="T175" s="203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4" t="s">
        <v>184</v>
      </c>
      <c r="AT175" s="204" t="s">
        <v>180</v>
      </c>
      <c r="AU175" s="204" t="s">
        <v>82</v>
      </c>
      <c r="AY175" s="16" t="s">
        <v>177</v>
      </c>
      <c r="BE175" s="205">
        <f>IF(N175="základná",J175,0)</f>
        <v>0</v>
      </c>
      <c r="BF175" s="205">
        <f>IF(N175="znížená",J175,0)</f>
        <v>0</v>
      </c>
      <c r="BG175" s="205">
        <f>IF(N175="zákl. prenesená",J175,0)</f>
        <v>0</v>
      </c>
      <c r="BH175" s="205">
        <f>IF(N175="zníž. prenesená",J175,0)</f>
        <v>0</v>
      </c>
      <c r="BI175" s="205">
        <f>IF(N175="nulová",J175,0)</f>
        <v>0</v>
      </c>
      <c r="BJ175" s="16" t="s">
        <v>155</v>
      </c>
      <c r="BK175" s="206">
        <f>ROUND(I175*H175,3)</f>
        <v>0</v>
      </c>
      <c r="BL175" s="16" t="s">
        <v>184</v>
      </c>
      <c r="BM175" s="204" t="s">
        <v>2519</v>
      </c>
    </row>
    <row r="176" s="2" customFormat="1" ht="16.5" customHeight="1">
      <c r="A176" s="35"/>
      <c r="B176" s="157"/>
      <c r="C176" s="193" t="s">
        <v>350</v>
      </c>
      <c r="D176" s="193" t="s">
        <v>180</v>
      </c>
      <c r="E176" s="194" t="s">
        <v>2520</v>
      </c>
      <c r="F176" s="195" t="s">
        <v>2521</v>
      </c>
      <c r="G176" s="196" t="s">
        <v>258</v>
      </c>
      <c r="H176" s="197">
        <v>14</v>
      </c>
      <c r="I176" s="198"/>
      <c r="J176" s="197">
        <f>ROUND(I176*H176,3)</f>
        <v>0</v>
      </c>
      <c r="K176" s="199"/>
      <c r="L176" s="36"/>
      <c r="M176" s="200" t="s">
        <v>1</v>
      </c>
      <c r="N176" s="201" t="s">
        <v>40</v>
      </c>
      <c r="O176" s="79"/>
      <c r="P176" s="202">
        <f>O176*H176</f>
        <v>0</v>
      </c>
      <c r="Q176" s="202">
        <v>0</v>
      </c>
      <c r="R176" s="202">
        <f>Q176*H176</f>
        <v>0</v>
      </c>
      <c r="S176" s="202">
        <v>0</v>
      </c>
      <c r="T176" s="203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4" t="s">
        <v>184</v>
      </c>
      <c r="AT176" s="204" t="s">
        <v>180</v>
      </c>
      <c r="AU176" s="204" t="s">
        <v>82</v>
      </c>
      <c r="AY176" s="16" t="s">
        <v>177</v>
      </c>
      <c r="BE176" s="205">
        <f>IF(N176="základná",J176,0)</f>
        <v>0</v>
      </c>
      <c r="BF176" s="205">
        <f>IF(N176="znížená",J176,0)</f>
        <v>0</v>
      </c>
      <c r="BG176" s="205">
        <f>IF(N176="zákl. prenesená",J176,0)</f>
        <v>0</v>
      </c>
      <c r="BH176" s="205">
        <f>IF(N176="zníž. prenesená",J176,0)</f>
        <v>0</v>
      </c>
      <c r="BI176" s="205">
        <f>IF(N176="nulová",J176,0)</f>
        <v>0</v>
      </c>
      <c r="BJ176" s="16" t="s">
        <v>155</v>
      </c>
      <c r="BK176" s="206">
        <f>ROUND(I176*H176,3)</f>
        <v>0</v>
      </c>
      <c r="BL176" s="16" t="s">
        <v>184</v>
      </c>
      <c r="BM176" s="204" t="s">
        <v>2522</v>
      </c>
    </row>
    <row r="177" s="2" customFormat="1" ht="16.5" customHeight="1">
      <c r="A177" s="35"/>
      <c r="B177" s="157"/>
      <c r="C177" s="193" t="s">
        <v>356</v>
      </c>
      <c r="D177" s="193" t="s">
        <v>180</v>
      </c>
      <c r="E177" s="194" t="s">
        <v>2523</v>
      </c>
      <c r="F177" s="195" t="s">
        <v>2524</v>
      </c>
      <c r="G177" s="196" t="s">
        <v>258</v>
      </c>
      <c r="H177" s="197">
        <v>2</v>
      </c>
      <c r="I177" s="198"/>
      <c r="J177" s="197">
        <f>ROUND(I177*H177,3)</f>
        <v>0</v>
      </c>
      <c r="K177" s="199"/>
      <c r="L177" s="36"/>
      <c r="M177" s="200" t="s">
        <v>1</v>
      </c>
      <c r="N177" s="201" t="s">
        <v>40</v>
      </c>
      <c r="O177" s="79"/>
      <c r="P177" s="202">
        <f>O177*H177</f>
        <v>0</v>
      </c>
      <c r="Q177" s="202">
        <v>0</v>
      </c>
      <c r="R177" s="202">
        <f>Q177*H177</f>
        <v>0</v>
      </c>
      <c r="S177" s="202">
        <v>0</v>
      </c>
      <c r="T177" s="203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4" t="s">
        <v>184</v>
      </c>
      <c r="AT177" s="204" t="s">
        <v>180</v>
      </c>
      <c r="AU177" s="204" t="s">
        <v>82</v>
      </c>
      <c r="AY177" s="16" t="s">
        <v>177</v>
      </c>
      <c r="BE177" s="205">
        <f>IF(N177="základná",J177,0)</f>
        <v>0</v>
      </c>
      <c r="BF177" s="205">
        <f>IF(N177="znížená",J177,0)</f>
        <v>0</v>
      </c>
      <c r="BG177" s="205">
        <f>IF(N177="zákl. prenesená",J177,0)</f>
        <v>0</v>
      </c>
      <c r="BH177" s="205">
        <f>IF(N177="zníž. prenesená",J177,0)</f>
        <v>0</v>
      </c>
      <c r="BI177" s="205">
        <f>IF(N177="nulová",J177,0)</f>
        <v>0</v>
      </c>
      <c r="BJ177" s="16" t="s">
        <v>155</v>
      </c>
      <c r="BK177" s="206">
        <f>ROUND(I177*H177,3)</f>
        <v>0</v>
      </c>
      <c r="BL177" s="16" t="s">
        <v>184</v>
      </c>
      <c r="BM177" s="204" t="s">
        <v>2525</v>
      </c>
    </row>
    <row r="178" s="2" customFormat="1" ht="16.5" customHeight="1">
      <c r="A178" s="35"/>
      <c r="B178" s="157"/>
      <c r="C178" s="193" t="s">
        <v>362</v>
      </c>
      <c r="D178" s="193" t="s">
        <v>180</v>
      </c>
      <c r="E178" s="194" t="s">
        <v>2526</v>
      </c>
      <c r="F178" s="195" t="s">
        <v>2527</v>
      </c>
      <c r="G178" s="196" t="s">
        <v>258</v>
      </c>
      <c r="H178" s="197">
        <v>2</v>
      </c>
      <c r="I178" s="198"/>
      <c r="J178" s="197">
        <f>ROUND(I178*H178,3)</f>
        <v>0</v>
      </c>
      <c r="K178" s="199"/>
      <c r="L178" s="36"/>
      <c r="M178" s="200" t="s">
        <v>1</v>
      </c>
      <c r="N178" s="201" t="s">
        <v>40</v>
      </c>
      <c r="O178" s="79"/>
      <c r="P178" s="202">
        <f>O178*H178</f>
        <v>0</v>
      </c>
      <c r="Q178" s="202">
        <v>0</v>
      </c>
      <c r="R178" s="202">
        <f>Q178*H178</f>
        <v>0</v>
      </c>
      <c r="S178" s="202">
        <v>0</v>
      </c>
      <c r="T178" s="203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4" t="s">
        <v>184</v>
      </c>
      <c r="AT178" s="204" t="s">
        <v>180</v>
      </c>
      <c r="AU178" s="204" t="s">
        <v>82</v>
      </c>
      <c r="AY178" s="16" t="s">
        <v>177</v>
      </c>
      <c r="BE178" s="205">
        <f>IF(N178="základná",J178,0)</f>
        <v>0</v>
      </c>
      <c r="BF178" s="205">
        <f>IF(N178="znížená",J178,0)</f>
        <v>0</v>
      </c>
      <c r="BG178" s="205">
        <f>IF(N178="zákl. prenesená",J178,0)</f>
        <v>0</v>
      </c>
      <c r="BH178" s="205">
        <f>IF(N178="zníž. prenesená",J178,0)</f>
        <v>0</v>
      </c>
      <c r="BI178" s="205">
        <f>IF(N178="nulová",J178,0)</f>
        <v>0</v>
      </c>
      <c r="BJ178" s="16" t="s">
        <v>155</v>
      </c>
      <c r="BK178" s="206">
        <f>ROUND(I178*H178,3)</f>
        <v>0</v>
      </c>
      <c r="BL178" s="16" t="s">
        <v>184</v>
      </c>
      <c r="BM178" s="204" t="s">
        <v>2528</v>
      </c>
    </row>
    <row r="179" s="2" customFormat="1" ht="16.5" customHeight="1">
      <c r="A179" s="35"/>
      <c r="B179" s="157"/>
      <c r="C179" s="193" t="s">
        <v>366</v>
      </c>
      <c r="D179" s="193" t="s">
        <v>180</v>
      </c>
      <c r="E179" s="194" t="s">
        <v>2529</v>
      </c>
      <c r="F179" s="195" t="s">
        <v>2530</v>
      </c>
      <c r="G179" s="196" t="s">
        <v>258</v>
      </c>
      <c r="H179" s="197">
        <v>2</v>
      </c>
      <c r="I179" s="198"/>
      <c r="J179" s="197">
        <f>ROUND(I179*H179,3)</f>
        <v>0</v>
      </c>
      <c r="K179" s="199"/>
      <c r="L179" s="36"/>
      <c r="M179" s="200" t="s">
        <v>1</v>
      </c>
      <c r="N179" s="201" t="s">
        <v>40</v>
      </c>
      <c r="O179" s="79"/>
      <c r="P179" s="202">
        <f>O179*H179</f>
        <v>0</v>
      </c>
      <c r="Q179" s="202">
        <v>0</v>
      </c>
      <c r="R179" s="202">
        <f>Q179*H179</f>
        <v>0</v>
      </c>
      <c r="S179" s="202">
        <v>0</v>
      </c>
      <c r="T179" s="203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4" t="s">
        <v>184</v>
      </c>
      <c r="AT179" s="204" t="s">
        <v>180</v>
      </c>
      <c r="AU179" s="204" t="s">
        <v>82</v>
      </c>
      <c r="AY179" s="16" t="s">
        <v>177</v>
      </c>
      <c r="BE179" s="205">
        <f>IF(N179="základná",J179,0)</f>
        <v>0</v>
      </c>
      <c r="BF179" s="205">
        <f>IF(N179="znížená",J179,0)</f>
        <v>0</v>
      </c>
      <c r="BG179" s="205">
        <f>IF(N179="zákl. prenesená",J179,0)</f>
        <v>0</v>
      </c>
      <c r="BH179" s="205">
        <f>IF(N179="zníž. prenesená",J179,0)</f>
        <v>0</v>
      </c>
      <c r="BI179" s="205">
        <f>IF(N179="nulová",J179,0)</f>
        <v>0</v>
      </c>
      <c r="BJ179" s="16" t="s">
        <v>155</v>
      </c>
      <c r="BK179" s="206">
        <f>ROUND(I179*H179,3)</f>
        <v>0</v>
      </c>
      <c r="BL179" s="16" t="s">
        <v>184</v>
      </c>
      <c r="BM179" s="204" t="s">
        <v>2531</v>
      </c>
    </row>
    <row r="180" s="2" customFormat="1" ht="24.15" customHeight="1">
      <c r="A180" s="35"/>
      <c r="B180" s="157"/>
      <c r="C180" s="193" t="s">
        <v>372</v>
      </c>
      <c r="D180" s="193" t="s">
        <v>180</v>
      </c>
      <c r="E180" s="194" t="s">
        <v>2532</v>
      </c>
      <c r="F180" s="195" t="s">
        <v>2533</v>
      </c>
      <c r="G180" s="196" t="s">
        <v>2413</v>
      </c>
      <c r="H180" s="197">
        <v>10</v>
      </c>
      <c r="I180" s="198"/>
      <c r="J180" s="197">
        <f>ROUND(I180*H180,3)</f>
        <v>0</v>
      </c>
      <c r="K180" s="199"/>
      <c r="L180" s="36"/>
      <c r="M180" s="200" t="s">
        <v>1</v>
      </c>
      <c r="N180" s="201" t="s">
        <v>40</v>
      </c>
      <c r="O180" s="79"/>
      <c r="P180" s="202">
        <f>O180*H180</f>
        <v>0</v>
      </c>
      <c r="Q180" s="202">
        <v>0</v>
      </c>
      <c r="R180" s="202">
        <f>Q180*H180</f>
        <v>0</v>
      </c>
      <c r="S180" s="202">
        <v>0</v>
      </c>
      <c r="T180" s="203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4" t="s">
        <v>184</v>
      </c>
      <c r="AT180" s="204" t="s">
        <v>180</v>
      </c>
      <c r="AU180" s="204" t="s">
        <v>82</v>
      </c>
      <c r="AY180" s="16" t="s">
        <v>177</v>
      </c>
      <c r="BE180" s="205">
        <f>IF(N180="základná",J180,0)</f>
        <v>0</v>
      </c>
      <c r="BF180" s="205">
        <f>IF(N180="znížená",J180,0)</f>
        <v>0</v>
      </c>
      <c r="BG180" s="205">
        <f>IF(N180="zákl. prenesená",J180,0)</f>
        <v>0</v>
      </c>
      <c r="BH180" s="205">
        <f>IF(N180="zníž. prenesená",J180,0)</f>
        <v>0</v>
      </c>
      <c r="BI180" s="205">
        <f>IF(N180="nulová",J180,0)</f>
        <v>0</v>
      </c>
      <c r="BJ180" s="16" t="s">
        <v>155</v>
      </c>
      <c r="BK180" s="206">
        <f>ROUND(I180*H180,3)</f>
        <v>0</v>
      </c>
      <c r="BL180" s="16" t="s">
        <v>184</v>
      </c>
      <c r="BM180" s="204" t="s">
        <v>2534</v>
      </c>
    </row>
    <row r="181" s="2" customFormat="1" ht="24.15" customHeight="1">
      <c r="A181" s="35"/>
      <c r="B181" s="157"/>
      <c r="C181" s="193" t="s">
        <v>376</v>
      </c>
      <c r="D181" s="193" t="s">
        <v>180</v>
      </c>
      <c r="E181" s="194" t="s">
        <v>2535</v>
      </c>
      <c r="F181" s="195" t="s">
        <v>2536</v>
      </c>
      <c r="G181" s="196" t="s">
        <v>2413</v>
      </c>
      <c r="H181" s="197">
        <v>20</v>
      </c>
      <c r="I181" s="198"/>
      <c r="J181" s="197">
        <f>ROUND(I181*H181,3)</f>
        <v>0</v>
      </c>
      <c r="K181" s="199"/>
      <c r="L181" s="36"/>
      <c r="M181" s="200" t="s">
        <v>1</v>
      </c>
      <c r="N181" s="201" t="s">
        <v>40</v>
      </c>
      <c r="O181" s="79"/>
      <c r="P181" s="202">
        <f>O181*H181</f>
        <v>0</v>
      </c>
      <c r="Q181" s="202">
        <v>0</v>
      </c>
      <c r="R181" s="202">
        <f>Q181*H181</f>
        <v>0</v>
      </c>
      <c r="S181" s="202">
        <v>0</v>
      </c>
      <c r="T181" s="203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4" t="s">
        <v>184</v>
      </c>
      <c r="AT181" s="204" t="s">
        <v>180</v>
      </c>
      <c r="AU181" s="204" t="s">
        <v>82</v>
      </c>
      <c r="AY181" s="16" t="s">
        <v>177</v>
      </c>
      <c r="BE181" s="205">
        <f>IF(N181="základná",J181,0)</f>
        <v>0</v>
      </c>
      <c r="BF181" s="205">
        <f>IF(N181="znížená",J181,0)</f>
        <v>0</v>
      </c>
      <c r="BG181" s="205">
        <f>IF(N181="zákl. prenesená",J181,0)</f>
        <v>0</v>
      </c>
      <c r="BH181" s="205">
        <f>IF(N181="zníž. prenesená",J181,0)</f>
        <v>0</v>
      </c>
      <c r="BI181" s="205">
        <f>IF(N181="nulová",J181,0)</f>
        <v>0</v>
      </c>
      <c r="BJ181" s="16" t="s">
        <v>155</v>
      </c>
      <c r="BK181" s="206">
        <f>ROUND(I181*H181,3)</f>
        <v>0</v>
      </c>
      <c r="BL181" s="16" t="s">
        <v>184</v>
      </c>
      <c r="BM181" s="204" t="s">
        <v>2537</v>
      </c>
    </row>
    <row r="182" s="2" customFormat="1" ht="24.15" customHeight="1">
      <c r="A182" s="35"/>
      <c r="B182" s="157"/>
      <c r="C182" s="193" t="s">
        <v>382</v>
      </c>
      <c r="D182" s="193" t="s">
        <v>180</v>
      </c>
      <c r="E182" s="194" t="s">
        <v>2538</v>
      </c>
      <c r="F182" s="195" t="s">
        <v>2539</v>
      </c>
      <c r="G182" s="196" t="s">
        <v>2413</v>
      </c>
      <c r="H182" s="197">
        <v>72</v>
      </c>
      <c r="I182" s="198"/>
      <c r="J182" s="197">
        <f>ROUND(I182*H182,3)</f>
        <v>0</v>
      </c>
      <c r="K182" s="199"/>
      <c r="L182" s="36"/>
      <c r="M182" s="200" t="s">
        <v>1</v>
      </c>
      <c r="N182" s="201" t="s">
        <v>40</v>
      </c>
      <c r="O182" s="79"/>
      <c r="P182" s="202">
        <f>O182*H182</f>
        <v>0</v>
      </c>
      <c r="Q182" s="202">
        <v>0</v>
      </c>
      <c r="R182" s="202">
        <f>Q182*H182</f>
        <v>0</v>
      </c>
      <c r="S182" s="202">
        <v>0</v>
      </c>
      <c r="T182" s="203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4" t="s">
        <v>184</v>
      </c>
      <c r="AT182" s="204" t="s">
        <v>180</v>
      </c>
      <c r="AU182" s="204" t="s">
        <v>82</v>
      </c>
      <c r="AY182" s="16" t="s">
        <v>177</v>
      </c>
      <c r="BE182" s="205">
        <f>IF(N182="základná",J182,0)</f>
        <v>0</v>
      </c>
      <c r="BF182" s="205">
        <f>IF(N182="znížená",J182,0)</f>
        <v>0</v>
      </c>
      <c r="BG182" s="205">
        <f>IF(N182="zákl. prenesená",J182,0)</f>
        <v>0</v>
      </c>
      <c r="BH182" s="205">
        <f>IF(N182="zníž. prenesená",J182,0)</f>
        <v>0</v>
      </c>
      <c r="BI182" s="205">
        <f>IF(N182="nulová",J182,0)</f>
        <v>0</v>
      </c>
      <c r="BJ182" s="16" t="s">
        <v>155</v>
      </c>
      <c r="BK182" s="206">
        <f>ROUND(I182*H182,3)</f>
        <v>0</v>
      </c>
      <c r="BL182" s="16" t="s">
        <v>184</v>
      </c>
      <c r="BM182" s="204" t="s">
        <v>2540</v>
      </c>
    </row>
    <row r="183" s="2" customFormat="1" ht="24.15" customHeight="1">
      <c r="A183" s="35"/>
      <c r="B183" s="157"/>
      <c r="C183" s="193" t="s">
        <v>386</v>
      </c>
      <c r="D183" s="193" t="s">
        <v>180</v>
      </c>
      <c r="E183" s="194" t="s">
        <v>2541</v>
      </c>
      <c r="F183" s="195" t="s">
        <v>2449</v>
      </c>
      <c r="G183" s="196" t="s">
        <v>258</v>
      </c>
      <c r="H183" s="197">
        <v>26</v>
      </c>
      <c r="I183" s="198"/>
      <c r="J183" s="197">
        <f>ROUND(I183*H183,3)</f>
        <v>0</v>
      </c>
      <c r="K183" s="199"/>
      <c r="L183" s="36"/>
      <c r="M183" s="200" t="s">
        <v>1</v>
      </c>
      <c r="N183" s="201" t="s">
        <v>40</v>
      </c>
      <c r="O183" s="79"/>
      <c r="P183" s="202">
        <f>O183*H183</f>
        <v>0</v>
      </c>
      <c r="Q183" s="202">
        <v>0</v>
      </c>
      <c r="R183" s="202">
        <f>Q183*H183</f>
        <v>0</v>
      </c>
      <c r="S183" s="202">
        <v>0</v>
      </c>
      <c r="T183" s="203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4" t="s">
        <v>184</v>
      </c>
      <c r="AT183" s="204" t="s">
        <v>180</v>
      </c>
      <c r="AU183" s="204" t="s">
        <v>82</v>
      </c>
      <c r="AY183" s="16" t="s">
        <v>177</v>
      </c>
      <c r="BE183" s="205">
        <f>IF(N183="základná",J183,0)</f>
        <v>0</v>
      </c>
      <c r="BF183" s="205">
        <f>IF(N183="znížená",J183,0)</f>
        <v>0</v>
      </c>
      <c r="BG183" s="205">
        <f>IF(N183="zákl. prenesená",J183,0)</f>
        <v>0</v>
      </c>
      <c r="BH183" s="205">
        <f>IF(N183="zníž. prenesená",J183,0)</f>
        <v>0</v>
      </c>
      <c r="BI183" s="205">
        <f>IF(N183="nulová",J183,0)</f>
        <v>0</v>
      </c>
      <c r="BJ183" s="16" t="s">
        <v>155</v>
      </c>
      <c r="BK183" s="206">
        <f>ROUND(I183*H183,3)</f>
        <v>0</v>
      </c>
      <c r="BL183" s="16" t="s">
        <v>184</v>
      </c>
      <c r="BM183" s="204" t="s">
        <v>2542</v>
      </c>
    </row>
    <row r="184" s="2" customFormat="1" ht="16.5" customHeight="1">
      <c r="A184" s="35"/>
      <c r="B184" s="157"/>
      <c r="C184" s="193" t="s">
        <v>390</v>
      </c>
      <c r="D184" s="193" t="s">
        <v>180</v>
      </c>
      <c r="E184" s="194" t="s">
        <v>2543</v>
      </c>
      <c r="F184" s="195" t="s">
        <v>2452</v>
      </c>
      <c r="G184" s="196" t="s">
        <v>258</v>
      </c>
      <c r="H184" s="197">
        <v>42</v>
      </c>
      <c r="I184" s="198"/>
      <c r="J184" s="197">
        <f>ROUND(I184*H184,3)</f>
        <v>0</v>
      </c>
      <c r="K184" s="199"/>
      <c r="L184" s="36"/>
      <c r="M184" s="200" t="s">
        <v>1</v>
      </c>
      <c r="N184" s="201" t="s">
        <v>40</v>
      </c>
      <c r="O184" s="79"/>
      <c r="P184" s="202">
        <f>O184*H184</f>
        <v>0</v>
      </c>
      <c r="Q184" s="202">
        <v>0</v>
      </c>
      <c r="R184" s="202">
        <f>Q184*H184</f>
        <v>0</v>
      </c>
      <c r="S184" s="202">
        <v>0</v>
      </c>
      <c r="T184" s="203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4" t="s">
        <v>184</v>
      </c>
      <c r="AT184" s="204" t="s">
        <v>180</v>
      </c>
      <c r="AU184" s="204" t="s">
        <v>82</v>
      </c>
      <c r="AY184" s="16" t="s">
        <v>177</v>
      </c>
      <c r="BE184" s="205">
        <f>IF(N184="základná",J184,0)</f>
        <v>0</v>
      </c>
      <c r="BF184" s="205">
        <f>IF(N184="znížená",J184,0)</f>
        <v>0</v>
      </c>
      <c r="BG184" s="205">
        <f>IF(N184="zákl. prenesená",J184,0)</f>
        <v>0</v>
      </c>
      <c r="BH184" s="205">
        <f>IF(N184="zníž. prenesená",J184,0)</f>
        <v>0</v>
      </c>
      <c r="BI184" s="205">
        <f>IF(N184="nulová",J184,0)</f>
        <v>0</v>
      </c>
      <c r="BJ184" s="16" t="s">
        <v>155</v>
      </c>
      <c r="BK184" s="206">
        <f>ROUND(I184*H184,3)</f>
        <v>0</v>
      </c>
      <c r="BL184" s="16" t="s">
        <v>184</v>
      </c>
      <c r="BM184" s="204" t="s">
        <v>2544</v>
      </c>
    </row>
    <row r="185" s="2" customFormat="1" ht="24.15" customHeight="1">
      <c r="A185" s="35"/>
      <c r="B185" s="157"/>
      <c r="C185" s="193" t="s">
        <v>394</v>
      </c>
      <c r="D185" s="193" t="s">
        <v>180</v>
      </c>
      <c r="E185" s="194" t="s">
        <v>2545</v>
      </c>
      <c r="F185" s="195" t="s">
        <v>2546</v>
      </c>
      <c r="G185" s="196" t="s">
        <v>2413</v>
      </c>
      <c r="H185" s="197">
        <v>39</v>
      </c>
      <c r="I185" s="198"/>
      <c r="J185" s="197">
        <f>ROUND(I185*H185,3)</f>
        <v>0</v>
      </c>
      <c r="K185" s="199"/>
      <c r="L185" s="36"/>
      <c r="M185" s="200" t="s">
        <v>1</v>
      </c>
      <c r="N185" s="201" t="s">
        <v>40</v>
      </c>
      <c r="O185" s="79"/>
      <c r="P185" s="202">
        <f>O185*H185</f>
        <v>0</v>
      </c>
      <c r="Q185" s="202">
        <v>0</v>
      </c>
      <c r="R185" s="202">
        <f>Q185*H185</f>
        <v>0</v>
      </c>
      <c r="S185" s="202">
        <v>0</v>
      </c>
      <c r="T185" s="203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4" t="s">
        <v>184</v>
      </c>
      <c r="AT185" s="204" t="s">
        <v>180</v>
      </c>
      <c r="AU185" s="204" t="s">
        <v>82</v>
      </c>
      <c r="AY185" s="16" t="s">
        <v>177</v>
      </c>
      <c r="BE185" s="205">
        <f>IF(N185="základná",J185,0)</f>
        <v>0</v>
      </c>
      <c r="BF185" s="205">
        <f>IF(N185="znížená",J185,0)</f>
        <v>0</v>
      </c>
      <c r="BG185" s="205">
        <f>IF(N185="zákl. prenesená",J185,0)</f>
        <v>0</v>
      </c>
      <c r="BH185" s="205">
        <f>IF(N185="zníž. prenesená",J185,0)</f>
        <v>0</v>
      </c>
      <c r="BI185" s="205">
        <f>IF(N185="nulová",J185,0)</f>
        <v>0</v>
      </c>
      <c r="BJ185" s="16" t="s">
        <v>155</v>
      </c>
      <c r="BK185" s="206">
        <f>ROUND(I185*H185,3)</f>
        <v>0</v>
      </c>
      <c r="BL185" s="16" t="s">
        <v>184</v>
      </c>
      <c r="BM185" s="204" t="s">
        <v>2547</v>
      </c>
    </row>
    <row r="186" s="2" customFormat="1" ht="24.15" customHeight="1">
      <c r="A186" s="35"/>
      <c r="B186" s="157"/>
      <c r="C186" s="193" t="s">
        <v>400</v>
      </c>
      <c r="D186" s="193" t="s">
        <v>180</v>
      </c>
      <c r="E186" s="194" t="s">
        <v>2548</v>
      </c>
      <c r="F186" s="195" t="s">
        <v>2449</v>
      </c>
      <c r="G186" s="196" t="s">
        <v>258</v>
      </c>
      <c r="H186" s="197">
        <v>16</v>
      </c>
      <c r="I186" s="198"/>
      <c r="J186" s="197">
        <f>ROUND(I186*H186,3)</f>
        <v>0</v>
      </c>
      <c r="K186" s="199"/>
      <c r="L186" s="36"/>
      <c r="M186" s="200" t="s">
        <v>1</v>
      </c>
      <c r="N186" s="201" t="s">
        <v>40</v>
      </c>
      <c r="O186" s="79"/>
      <c r="P186" s="202">
        <f>O186*H186</f>
        <v>0</v>
      </c>
      <c r="Q186" s="202">
        <v>0</v>
      </c>
      <c r="R186" s="202">
        <f>Q186*H186</f>
        <v>0</v>
      </c>
      <c r="S186" s="202">
        <v>0</v>
      </c>
      <c r="T186" s="203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4" t="s">
        <v>184</v>
      </c>
      <c r="AT186" s="204" t="s">
        <v>180</v>
      </c>
      <c r="AU186" s="204" t="s">
        <v>82</v>
      </c>
      <c r="AY186" s="16" t="s">
        <v>177</v>
      </c>
      <c r="BE186" s="205">
        <f>IF(N186="základná",J186,0)</f>
        <v>0</v>
      </c>
      <c r="BF186" s="205">
        <f>IF(N186="znížená",J186,0)</f>
        <v>0</v>
      </c>
      <c r="BG186" s="205">
        <f>IF(N186="zákl. prenesená",J186,0)</f>
        <v>0</v>
      </c>
      <c r="BH186" s="205">
        <f>IF(N186="zníž. prenesená",J186,0)</f>
        <v>0</v>
      </c>
      <c r="BI186" s="205">
        <f>IF(N186="nulová",J186,0)</f>
        <v>0</v>
      </c>
      <c r="BJ186" s="16" t="s">
        <v>155</v>
      </c>
      <c r="BK186" s="206">
        <f>ROUND(I186*H186,3)</f>
        <v>0</v>
      </c>
      <c r="BL186" s="16" t="s">
        <v>184</v>
      </c>
      <c r="BM186" s="204" t="s">
        <v>2549</v>
      </c>
    </row>
    <row r="187" s="2" customFormat="1" ht="16.5" customHeight="1">
      <c r="A187" s="35"/>
      <c r="B187" s="157"/>
      <c r="C187" s="193" t="s">
        <v>404</v>
      </c>
      <c r="D187" s="193" t="s">
        <v>180</v>
      </c>
      <c r="E187" s="194" t="s">
        <v>2550</v>
      </c>
      <c r="F187" s="195" t="s">
        <v>2452</v>
      </c>
      <c r="G187" s="196" t="s">
        <v>258</v>
      </c>
      <c r="H187" s="197">
        <v>22</v>
      </c>
      <c r="I187" s="198"/>
      <c r="J187" s="197">
        <f>ROUND(I187*H187,3)</f>
        <v>0</v>
      </c>
      <c r="K187" s="199"/>
      <c r="L187" s="36"/>
      <c r="M187" s="200" t="s">
        <v>1</v>
      </c>
      <c r="N187" s="201" t="s">
        <v>40</v>
      </c>
      <c r="O187" s="79"/>
      <c r="P187" s="202">
        <f>O187*H187</f>
        <v>0</v>
      </c>
      <c r="Q187" s="202">
        <v>0</v>
      </c>
      <c r="R187" s="202">
        <f>Q187*H187</f>
        <v>0</v>
      </c>
      <c r="S187" s="202">
        <v>0</v>
      </c>
      <c r="T187" s="203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04" t="s">
        <v>184</v>
      </c>
      <c r="AT187" s="204" t="s">
        <v>180</v>
      </c>
      <c r="AU187" s="204" t="s">
        <v>82</v>
      </c>
      <c r="AY187" s="16" t="s">
        <v>177</v>
      </c>
      <c r="BE187" s="205">
        <f>IF(N187="základná",J187,0)</f>
        <v>0</v>
      </c>
      <c r="BF187" s="205">
        <f>IF(N187="znížená",J187,0)</f>
        <v>0</v>
      </c>
      <c r="BG187" s="205">
        <f>IF(N187="zákl. prenesená",J187,0)</f>
        <v>0</v>
      </c>
      <c r="BH187" s="205">
        <f>IF(N187="zníž. prenesená",J187,0)</f>
        <v>0</v>
      </c>
      <c r="BI187" s="205">
        <f>IF(N187="nulová",J187,0)</f>
        <v>0</v>
      </c>
      <c r="BJ187" s="16" t="s">
        <v>155</v>
      </c>
      <c r="BK187" s="206">
        <f>ROUND(I187*H187,3)</f>
        <v>0</v>
      </c>
      <c r="BL187" s="16" t="s">
        <v>184</v>
      </c>
      <c r="BM187" s="204" t="s">
        <v>2551</v>
      </c>
    </row>
    <row r="188" s="2" customFormat="1" ht="21.75" customHeight="1">
      <c r="A188" s="35"/>
      <c r="B188" s="157"/>
      <c r="C188" s="193" t="s">
        <v>408</v>
      </c>
      <c r="D188" s="193" t="s">
        <v>180</v>
      </c>
      <c r="E188" s="194" t="s">
        <v>2454</v>
      </c>
      <c r="F188" s="195" t="s">
        <v>2455</v>
      </c>
      <c r="G188" s="196" t="s">
        <v>1</v>
      </c>
      <c r="H188" s="197">
        <v>0</v>
      </c>
      <c r="I188" s="198"/>
      <c r="J188" s="197">
        <f>ROUND(I188*H188,3)</f>
        <v>0</v>
      </c>
      <c r="K188" s="199"/>
      <c r="L188" s="36"/>
      <c r="M188" s="200" t="s">
        <v>1</v>
      </c>
      <c r="N188" s="201" t="s">
        <v>40</v>
      </c>
      <c r="O188" s="79"/>
      <c r="P188" s="202">
        <f>O188*H188</f>
        <v>0</v>
      </c>
      <c r="Q188" s="202">
        <v>0</v>
      </c>
      <c r="R188" s="202">
        <f>Q188*H188</f>
        <v>0</v>
      </c>
      <c r="S188" s="202">
        <v>0</v>
      </c>
      <c r="T188" s="203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4" t="s">
        <v>184</v>
      </c>
      <c r="AT188" s="204" t="s">
        <v>180</v>
      </c>
      <c r="AU188" s="204" t="s">
        <v>82</v>
      </c>
      <c r="AY188" s="16" t="s">
        <v>177</v>
      </c>
      <c r="BE188" s="205">
        <f>IF(N188="základná",J188,0)</f>
        <v>0</v>
      </c>
      <c r="BF188" s="205">
        <f>IF(N188="znížená",J188,0)</f>
        <v>0</v>
      </c>
      <c r="BG188" s="205">
        <f>IF(N188="zákl. prenesená",J188,0)</f>
        <v>0</v>
      </c>
      <c r="BH188" s="205">
        <f>IF(N188="zníž. prenesená",J188,0)</f>
        <v>0</v>
      </c>
      <c r="BI188" s="205">
        <f>IF(N188="nulová",J188,0)</f>
        <v>0</v>
      </c>
      <c r="BJ188" s="16" t="s">
        <v>155</v>
      </c>
      <c r="BK188" s="206">
        <f>ROUND(I188*H188,3)</f>
        <v>0</v>
      </c>
      <c r="BL188" s="16" t="s">
        <v>184</v>
      </c>
      <c r="BM188" s="204" t="s">
        <v>2552</v>
      </c>
    </row>
    <row r="189" s="2" customFormat="1" ht="16.5" customHeight="1">
      <c r="A189" s="35"/>
      <c r="B189" s="157"/>
      <c r="C189" s="193" t="s">
        <v>415</v>
      </c>
      <c r="D189" s="193" t="s">
        <v>180</v>
      </c>
      <c r="E189" s="194" t="s">
        <v>2553</v>
      </c>
      <c r="F189" s="195" t="s">
        <v>2554</v>
      </c>
      <c r="G189" s="196" t="s">
        <v>183</v>
      </c>
      <c r="H189" s="197">
        <v>38</v>
      </c>
      <c r="I189" s="198"/>
      <c r="J189" s="197">
        <f>ROUND(I189*H189,3)</f>
        <v>0</v>
      </c>
      <c r="K189" s="199"/>
      <c r="L189" s="36"/>
      <c r="M189" s="200" t="s">
        <v>1</v>
      </c>
      <c r="N189" s="201" t="s">
        <v>40</v>
      </c>
      <c r="O189" s="79"/>
      <c r="P189" s="202">
        <f>O189*H189</f>
        <v>0</v>
      </c>
      <c r="Q189" s="202">
        <v>0</v>
      </c>
      <c r="R189" s="202">
        <f>Q189*H189</f>
        <v>0</v>
      </c>
      <c r="S189" s="202">
        <v>0</v>
      </c>
      <c r="T189" s="203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4" t="s">
        <v>184</v>
      </c>
      <c r="AT189" s="204" t="s">
        <v>180</v>
      </c>
      <c r="AU189" s="204" t="s">
        <v>82</v>
      </c>
      <c r="AY189" s="16" t="s">
        <v>177</v>
      </c>
      <c r="BE189" s="205">
        <f>IF(N189="základná",J189,0)</f>
        <v>0</v>
      </c>
      <c r="BF189" s="205">
        <f>IF(N189="znížená",J189,0)</f>
        <v>0</v>
      </c>
      <c r="BG189" s="205">
        <f>IF(N189="zákl. prenesená",J189,0)</f>
        <v>0</v>
      </c>
      <c r="BH189" s="205">
        <f>IF(N189="zníž. prenesená",J189,0)</f>
        <v>0</v>
      </c>
      <c r="BI189" s="205">
        <f>IF(N189="nulová",J189,0)</f>
        <v>0</v>
      </c>
      <c r="BJ189" s="16" t="s">
        <v>155</v>
      </c>
      <c r="BK189" s="206">
        <f>ROUND(I189*H189,3)</f>
        <v>0</v>
      </c>
      <c r="BL189" s="16" t="s">
        <v>184</v>
      </c>
      <c r="BM189" s="204" t="s">
        <v>2555</v>
      </c>
    </row>
    <row r="190" s="2" customFormat="1" ht="16.5" customHeight="1">
      <c r="A190" s="35"/>
      <c r="B190" s="157"/>
      <c r="C190" s="193" t="s">
        <v>421</v>
      </c>
      <c r="D190" s="193" t="s">
        <v>180</v>
      </c>
      <c r="E190" s="194" t="s">
        <v>2556</v>
      </c>
      <c r="F190" s="195" t="s">
        <v>2461</v>
      </c>
      <c r="G190" s="196" t="s">
        <v>183</v>
      </c>
      <c r="H190" s="197">
        <v>25</v>
      </c>
      <c r="I190" s="198"/>
      <c r="J190" s="197">
        <f>ROUND(I190*H190,3)</f>
        <v>0</v>
      </c>
      <c r="K190" s="199"/>
      <c r="L190" s="36"/>
      <c r="M190" s="200" t="s">
        <v>1</v>
      </c>
      <c r="N190" s="201" t="s">
        <v>40</v>
      </c>
      <c r="O190" s="79"/>
      <c r="P190" s="202">
        <f>O190*H190</f>
        <v>0</v>
      </c>
      <c r="Q190" s="202">
        <v>0</v>
      </c>
      <c r="R190" s="202">
        <f>Q190*H190</f>
        <v>0</v>
      </c>
      <c r="S190" s="202">
        <v>0</v>
      </c>
      <c r="T190" s="203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04" t="s">
        <v>184</v>
      </c>
      <c r="AT190" s="204" t="s">
        <v>180</v>
      </c>
      <c r="AU190" s="204" t="s">
        <v>82</v>
      </c>
      <c r="AY190" s="16" t="s">
        <v>177</v>
      </c>
      <c r="BE190" s="205">
        <f>IF(N190="základná",J190,0)</f>
        <v>0</v>
      </c>
      <c r="BF190" s="205">
        <f>IF(N190="znížená",J190,0)</f>
        <v>0</v>
      </c>
      <c r="BG190" s="205">
        <f>IF(N190="zákl. prenesená",J190,0)</f>
        <v>0</v>
      </c>
      <c r="BH190" s="205">
        <f>IF(N190="zníž. prenesená",J190,0)</f>
        <v>0</v>
      </c>
      <c r="BI190" s="205">
        <f>IF(N190="nulová",J190,0)</f>
        <v>0</v>
      </c>
      <c r="BJ190" s="16" t="s">
        <v>155</v>
      </c>
      <c r="BK190" s="206">
        <f>ROUND(I190*H190,3)</f>
        <v>0</v>
      </c>
      <c r="BL190" s="16" t="s">
        <v>184</v>
      </c>
      <c r="BM190" s="204" t="s">
        <v>2557</v>
      </c>
    </row>
    <row r="191" s="2" customFormat="1" ht="16.5" customHeight="1">
      <c r="A191" s="35"/>
      <c r="B191" s="157"/>
      <c r="C191" s="193" t="s">
        <v>431</v>
      </c>
      <c r="D191" s="193" t="s">
        <v>180</v>
      </c>
      <c r="E191" s="194" t="s">
        <v>2556</v>
      </c>
      <c r="F191" s="195" t="s">
        <v>2461</v>
      </c>
      <c r="G191" s="196" t="s">
        <v>183</v>
      </c>
      <c r="H191" s="197">
        <v>16</v>
      </c>
      <c r="I191" s="198"/>
      <c r="J191" s="197">
        <f>ROUND(I191*H191,3)</f>
        <v>0</v>
      </c>
      <c r="K191" s="199"/>
      <c r="L191" s="36"/>
      <c r="M191" s="200" t="s">
        <v>1</v>
      </c>
      <c r="N191" s="201" t="s">
        <v>40</v>
      </c>
      <c r="O191" s="79"/>
      <c r="P191" s="202">
        <f>O191*H191</f>
        <v>0</v>
      </c>
      <c r="Q191" s="202">
        <v>0</v>
      </c>
      <c r="R191" s="202">
        <f>Q191*H191</f>
        <v>0</v>
      </c>
      <c r="S191" s="202">
        <v>0</v>
      </c>
      <c r="T191" s="203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04" t="s">
        <v>184</v>
      </c>
      <c r="AT191" s="204" t="s">
        <v>180</v>
      </c>
      <c r="AU191" s="204" t="s">
        <v>82</v>
      </c>
      <c r="AY191" s="16" t="s">
        <v>177</v>
      </c>
      <c r="BE191" s="205">
        <f>IF(N191="základná",J191,0)</f>
        <v>0</v>
      </c>
      <c r="BF191" s="205">
        <f>IF(N191="znížená",J191,0)</f>
        <v>0</v>
      </c>
      <c r="BG191" s="205">
        <f>IF(N191="zákl. prenesená",J191,0)</f>
        <v>0</v>
      </c>
      <c r="BH191" s="205">
        <f>IF(N191="zníž. prenesená",J191,0)</f>
        <v>0</v>
      </c>
      <c r="BI191" s="205">
        <f>IF(N191="nulová",J191,0)</f>
        <v>0</v>
      </c>
      <c r="BJ191" s="16" t="s">
        <v>155</v>
      </c>
      <c r="BK191" s="206">
        <f>ROUND(I191*H191,3)</f>
        <v>0</v>
      </c>
      <c r="BL191" s="16" t="s">
        <v>184</v>
      </c>
      <c r="BM191" s="204" t="s">
        <v>2558</v>
      </c>
    </row>
    <row r="192" s="2" customFormat="1" ht="16.5" customHeight="1">
      <c r="A192" s="35"/>
      <c r="B192" s="157"/>
      <c r="C192" s="193" t="s">
        <v>425</v>
      </c>
      <c r="D192" s="193" t="s">
        <v>180</v>
      </c>
      <c r="E192" s="194" t="s">
        <v>2559</v>
      </c>
      <c r="F192" s="195" t="s">
        <v>2560</v>
      </c>
      <c r="G192" s="196" t="s">
        <v>183</v>
      </c>
      <c r="H192" s="197">
        <v>24</v>
      </c>
      <c r="I192" s="198"/>
      <c r="J192" s="197">
        <f>ROUND(I192*H192,3)</f>
        <v>0</v>
      </c>
      <c r="K192" s="199"/>
      <c r="L192" s="36"/>
      <c r="M192" s="200" t="s">
        <v>1</v>
      </c>
      <c r="N192" s="201" t="s">
        <v>40</v>
      </c>
      <c r="O192" s="79"/>
      <c r="P192" s="202">
        <f>O192*H192</f>
        <v>0</v>
      </c>
      <c r="Q192" s="202">
        <v>0</v>
      </c>
      <c r="R192" s="202">
        <f>Q192*H192</f>
        <v>0</v>
      </c>
      <c r="S192" s="202">
        <v>0</v>
      </c>
      <c r="T192" s="203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4" t="s">
        <v>184</v>
      </c>
      <c r="AT192" s="204" t="s">
        <v>180</v>
      </c>
      <c r="AU192" s="204" t="s">
        <v>82</v>
      </c>
      <c r="AY192" s="16" t="s">
        <v>177</v>
      </c>
      <c r="BE192" s="205">
        <f>IF(N192="základná",J192,0)</f>
        <v>0</v>
      </c>
      <c r="BF192" s="205">
        <f>IF(N192="znížená",J192,0)</f>
        <v>0</v>
      </c>
      <c r="BG192" s="205">
        <f>IF(N192="zákl. prenesená",J192,0)</f>
        <v>0</v>
      </c>
      <c r="BH192" s="205">
        <f>IF(N192="zníž. prenesená",J192,0)</f>
        <v>0</v>
      </c>
      <c r="BI192" s="205">
        <f>IF(N192="nulová",J192,0)</f>
        <v>0</v>
      </c>
      <c r="BJ192" s="16" t="s">
        <v>155</v>
      </c>
      <c r="BK192" s="206">
        <f>ROUND(I192*H192,3)</f>
        <v>0</v>
      </c>
      <c r="BL192" s="16" t="s">
        <v>184</v>
      </c>
      <c r="BM192" s="204" t="s">
        <v>2561</v>
      </c>
    </row>
    <row r="193" s="2" customFormat="1" ht="33" customHeight="1">
      <c r="A193" s="35"/>
      <c r="B193" s="157"/>
      <c r="C193" s="193" t="s">
        <v>435</v>
      </c>
      <c r="D193" s="193" t="s">
        <v>180</v>
      </c>
      <c r="E193" s="194" t="s">
        <v>2562</v>
      </c>
      <c r="F193" s="195" t="s">
        <v>2563</v>
      </c>
      <c r="G193" s="196" t="s">
        <v>183</v>
      </c>
      <c r="H193" s="197">
        <v>52</v>
      </c>
      <c r="I193" s="198"/>
      <c r="J193" s="197">
        <f>ROUND(I193*H193,3)</f>
        <v>0</v>
      </c>
      <c r="K193" s="199"/>
      <c r="L193" s="36"/>
      <c r="M193" s="200" t="s">
        <v>1</v>
      </c>
      <c r="N193" s="201" t="s">
        <v>40</v>
      </c>
      <c r="O193" s="79"/>
      <c r="P193" s="202">
        <f>O193*H193</f>
        <v>0</v>
      </c>
      <c r="Q193" s="202">
        <v>0</v>
      </c>
      <c r="R193" s="202">
        <f>Q193*H193</f>
        <v>0</v>
      </c>
      <c r="S193" s="202">
        <v>0</v>
      </c>
      <c r="T193" s="203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4" t="s">
        <v>184</v>
      </c>
      <c r="AT193" s="204" t="s">
        <v>180</v>
      </c>
      <c r="AU193" s="204" t="s">
        <v>82</v>
      </c>
      <c r="AY193" s="16" t="s">
        <v>177</v>
      </c>
      <c r="BE193" s="205">
        <f>IF(N193="základná",J193,0)</f>
        <v>0</v>
      </c>
      <c r="BF193" s="205">
        <f>IF(N193="znížená",J193,0)</f>
        <v>0</v>
      </c>
      <c r="BG193" s="205">
        <f>IF(N193="zákl. prenesená",J193,0)</f>
        <v>0</v>
      </c>
      <c r="BH193" s="205">
        <f>IF(N193="zníž. prenesená",J193,0)</f>
        <v>0</v>
      </c>
      <c r="BI193" s="205">
        <f>IF(N193="nulová",J193,0)</f>
        <v>0</v>
      </c>
      <c r="BJ193" s="16" t="s">
        <v>155</v>
      </c>
      <c r="BK193" s="206">
        <f>ROUND(I193*H193,3)</f>
        <v>0</v>
      </c>
      <c r="BL193" s="16" t="s">
        <v>184</v>
      </c>
      <c r="BM193" s="204" t="s">
        <v>2564</v>
      </c>
    </row>
    <row r="194" s="2" customFormat="1" ht="16.5" customHeight="1">
      <c r="A194" s="35"/>
      <c r="B194" s="157"/>
      <c r="C194" s="193" t="s">
        <v>443</v>
      </c>
      <c r="D194" s="193" t="s">
        <v>180</v>
      </c>
      <c r="E194" s="194" t="s">
        <v>2565</v>
      </c>
      <c r="F194" s="195" t="s">
        <v>2566</v>
      </c>
      <c r="G194" s="196" t="s">
        <v>1792</v>
      </c>
      <c r="H194" s="197">
        <v>1</v>
      </c>
      <c r="I194" s="198"/>
      <c r="J194" s="197">
        <f>ROUND(I194*H194,3)</f>
        <v>0</v>
      </c>
      <c r="K194" s="199"/>
      <c r="L194" s="36"/>
      <c r="M194" s="200" t="s">
        <v>1</v>
      </c>
      <c r="N194" s="201" t="s">
        <v>40</v>
      </c>
      <c r="O194" s="79"/>
      <c r="P194" s="202">
        <f>O194*H194</f>
        <v>0</v>
      </c>
      <c r="Q194" s="202">
        <v>0</v>
      </c>
      <c r="R194" s="202">
        <f>Q194*H194</f>
        <v>0</v>
      </c>
      <c r="S194" s="202">
        <v>0</v>
      </c>
      <c r="T194" s="203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04" t="s">
        <v>184</v>
      </c>
      <c r="AT194" s="204" t="s">
        <v>180</v>
      </c>
      <c r="AU194" s="204" t="s">
        <v>82</v>
      </c>
      <c r="AY194" s="16" t="s">
        <v>177</v>
      </c>
      <c r="BE194" s="205">
        <f>IF(N194="základná",J194,0)</f>
        <v>0</v>
      </c>
      <c r="BF194" s="205">
        <f>IF(N194="znížená",J194,0)</f>
        <v>0</v>
      </c>
      <c r="BG194" s="205">
        <f>IF(N194="zákl. prenesená",J194,0)</f>
        <v>0</v>
      </c>
      <c r="BH194" s="205">
        <f>IF(N194="zníž. prenesená",J194,0)</f>
        <v>0</v>
      </c>
      <c r="BI194" s="205">
        <f>IF(N194="nulová",J194,0)</f>
        <v>0</v>
      </c>
      <c r="BJ194" s="16" t="s">
        <v>155</v>
      </c>
      <c r="BK194" s="206">
        <f>ROUND(I194*H194,3)</f>
        <v>0</v>
      </c>
      <c r="BL194" s="16" t="s">
        <v>184</v>
      </c>
      <c r="BM194" s="204" t="s">
        <v>2567</v>
      </c>
    </row>
    <row r="195" s="2" customFormat="1" ht="24.15" customHeight="1">
      <c r="A195" s="35"/>
      <c r="B195" s="157"/>
      <c r="C195" s="193" t="s">
        <v>659</v>
      </c>
      <c r="D195" s="193" t="s">
        <v>180</v>
      </c>
      <c r="E195" s="194" t="s">
        <v>2568</v>
      </c>
      <c r="F195" s="195" t="s">
        <v>2569</v>
      </c>
      <c r="G195" s="196" t="s">
        <v>1792</v>
      </c>
      <c r="H195" s="197">
        <v>1</v>
      </c>
      <c r="I195" s="198"/>
      <c r="J195" s="197">
        <f>ROUND(I195*H195,3)</f>
        <v>0</v>
      </c>
      <c r="K195" s="199"/>
      <c r="L195" s="36"/>
      <c r="M195" s="200" t="s">
        <v>1</v>
      </c>
      <c r="N195" s="201" t="s">
        <v>40</v>
      </c>
      <c r="O195" s="79"/>
      <c r="P195" s="202">
        <f>O195*H195</f>
        <v>0</v>
      </c>
      <c r="Q195" s="202">
        <v>0</v>
      </c>
      <c r="R195" s="202">
        <f>Q195*H195</f>
        <v>0</v>
      </c>
      <c r="S195" s="202">
        <v>0</v>
      </c>
      <c r="T195" s="203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04" t="s">
        <v>184</v>
      </c>
      <c r="AT195" s="204" t="s">
        <v>180</v>
      </c>
      <c r="AU195" s="204" t="s">
        <v>82</v>
      </c>
      <c r="AY195" s="16" t="s">
        <v>177</v>
      </c>
      <c r="BE195" s="205">
        <f>IF(N195="základná",J195,0)</f>
        <v>0</v>
      </c>
      <c r="BF195" s="205">
        <f>IF(N195="znížená",J195,0)</f>
        <v>0</v>
      </c>
      <c r="BG195" s="205">
        <f>IF(N195="zákl. prenesená",J195,0)</f>
        <v>0</v>
      </c>
      <c r="BH195" s="205">
        <f>IF(N195="zníž. prenesená",J195,0)</f>
        <v>0</v>
      </c>
      <c r="BI195" s="205">
        <f>IF(N195="nulová",J195,0)</f>
        <v>0</v>
      </c>
      <c r="BJ195" s="16" t="s">
        <v>155</v>
      </c>
      <c r="BK195" s="206">
        <f>ROUND(I195*H195,3)</f>
        <v>0</v>
      </c>
      <c r="BL195" s="16" t="s">
        <v>184</v>
      </c>
      <c r="BM195" s="204" t="s">
        <v>2570</v>
      </c>
    </row>
    <row r="196" s="12" customFormat="1" ht="25.92" customHeight="1">
      <c r="A196" s="12"/>
      <c r="B196" s="180"/>
      <c r="C196" s="12"/>
      <c r="D196" s="181" t="s">
        <v>73</v>
      </c>
      <c r="E196" s="182" t="s">
        <v>1491</v>
      </c>
      <c r="F196" s="182" t="s">
        <v>2571</v>
      </c>
      <c r="G196" s="12"/>
      <c r="H196" s="12"/>
      <c r="I196" s="183"/>
      <c r="J196" s="184">
        <f>BK196</f>
        <v>0</v>
      </c>
      <c r="K196" s="12"/>
      <c r="L196" s="180"/>
      <c r="M196" s="185"/>
      <c r="N196" s="186"/>
      <c r="O196" s="186"/>
      <c r="P196" s="187">
        <f>SUM(P197:P245)</f>
        <v>0</v>
      </c>
      <c r="Q196" s="186"/>
      <c r="R196" s="187">
        <f>SUM(R197:R245)</f>
        <v>0</v>
      </c>
      <c r="S196" s="186"/>
      <c r="T196" s="188">
        <f>SUM(T197:T245)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181" t="s">
        <v>82</v>
      </c>
      <c r="AT196" s="189" t="s">
        <v>73</v>
      </c>
      <c r="AU196" s="189" t="s">
        <v>74</v>
      </c>
      <c r="AY196" s="181" t="s">
        <v>177</v>
      </c>
      <c r="BK196" s="190">
        <f>SUM(BK197:BK245)</f>
        <v>0</v>
      </c>
    </row>
    <row r="197" s="2" customFormat="1" ht="16.5" customHeight="1">
      <c r="A197" s="35"/>
      <c r="B197" s="157"/>
      <c r="C197" s="193" t="s">
        <v>731</v>
      </c>
      <c r="D197" s="193" t="s">
        <v>180</v>
      </c>
      <c r="E197" s="194" t="s">
        <v>2502</v>
      </c>
      <c r="F197" s="195" t="s">
        <v>2503</v>
      </c>
      <c r="G197" s="196" t="s">
        <v>258</v>
      </c>
      <c r="H197" s="197">
        <v>3</v>
      </c>
      <c r="I197" s="198"/>
      <c r="J197" s="197">
        <f>ROUND(I197*H197,3)</f>
        <v>0</v>
      </c>
      <c r="K197" s="199"/>
      <c r="L197" s="36"/>
      <c r="M197" s="200" t="s">
        <v>1</v>
      </c>
      <c r="N197" s="201" t="s">
        <v>40</v>
      </c>
      <c r="O197" s="79"/>
      <c r="P197" s="202">
        <f>O197*H197</f>
        <v>0</v>
      </c>
      <c r="Q197" s="202">
        <v>0</v>
      </c>
      <c r="R197" s="202">
        <f>Q197*H197</f>
        <v>0</v>
      </c>
      <c r="S197" s="202">
        <v>0</v>
      </c>
      <c r="T197" s="203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04" t="s">
        <v>184</v>
      </c>
      <c r="AT197" s="204" t="s">
        <v>180</v>
      </c>
      <c r="AU197" s="204" t="s">
        <v>82</v>
      </c>
      <c r="AY197" s="16" t="s">
        <v>177</v>
      </c>
      <c r="BE197" s="205">
        <f>IF(N197="základná",J197,0)</f>
        <v>0</v>
      </c>
      <c r="BF197" s="205">
        <f>IF(N197="znížená",J197,0)</f>
        <v>0</v>
      </c>
      <c r="BG197" s="205">
        <f>IF(N197="zákl. prenesená",J197,0)</f>
        <v>0</v>
      </c>
      <c r="BH197" s="205">
        <f>IF(N197="zníž. prenesená",J197,0)</f>
        <v>0</v>
      </c>
      <c r="BI197" s="205">
        <f>IF(N197="nulová",J197,0)</f>
        <v>0</v>
      </c>
      <c r="BJ197" s="16" t="s">
        <v>155</v>
      </c>
      <c r="BK197" s="206">
        <f>ROUND(I197*H197,3)</f>
        <v>0</v>
      </c>
      <c r="BL197" s="16" t="s">
        <v>184</v>
      </c>
      <c r="BM197" s="204" t="s">
        <v>2572</v>
      </c>
    </row>
    <row r="198" s="2" customFormat="1" ht="24.15" customHeight="1">
      <c r="A198" s="35"/>
      <c r="B198" s="157"/>
      <c r="C198" s="193" t="s">
        <v>752</v>
      </c>
      <c r="D198" s="193" t="s">
        <v>180</v>
      </c>
      <c r="E198" s="194" t="s">
        <v>2505</v>
      </c>
      <c r="F198" s="195" t="s">
        <v>2506</v>
      </c>
      <c r="G198" s="196" t="s">
        <v>258</v>
      </c>
      <c r="H198" s="197">
        <v>10</v>
      </c>
      <c r="I198" s="198"/>
      <c r="J198" s="197">
        <f>ROUND(I198*H198,3)</f>
        <v>0</v>
      </c>
      <c r="K198" s="199"/>
      <c r="L198" s="36"/>
      <c r="M198" s="200" t="s">
        <v>1</v>
      </c>
      <c r="N198" s="201" t="s">
        <v>40</v>
      </c>
      <c r="O198" s="79"/>
      <c r="P198" s="202">
        <f>O198*H198</f>
        <v>0</v>
      </c>
      <c r="Q198" s="202">
        <v>0</v>
      </c>
      <c r="R198" s="202">
        <f>Q198*H198</f>
        <v>0</v>
      </c>
      <c r="S198" s="202">
        <v>0</v>
      </c>
      <c r="T198" s="203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4" t="s">
        <v>184</v>
      </c>
      <c r="AT198" s="204" t="s">
        <v>180</v>
      </c>
      <c r="AU198" s="204" t="s">
        <v>82</v>
      </c>
      <c r="AY198" s="16" t="s">
        <v>177</v>
      </c>
      <c r="BE198" s="205">
        <f>IF(N198="základná",J198,0)</f>
        <v>0</v>
      </c>
      <c r="BF198" s="205">
        <f>IF(N198="znížená",J198,0)</f>
        <v>0</v>
      </c>
      <c r="BG198" s="205">
        <f>IF(N198="zákl. prenesená",J198,0)</f>
        <v>0</v>
      </c>
      <c r="BH198" s="205">
        <f>IF(N198="zníž. prenesená",J198,0)</f>
        <v>0</v>
      </c>
      <c r="BI198" s="205">
        <f>IF(N198="nulová",J198,0)</f>
        <v>0</v>
      </c>
      <c r="BJ198" s="16" t="s">
        <v>155</v>
      </c>
      <c r="BK198" s="206">
        <f>ROUND(I198*H198,3)</f>
        <v>0</v>
      </c>
      <c r="BL198" s="16" t="s">
        <v>184</v>
      </c>
      <c r="BM198" s="204" t="s">
        <v>2573</v>
      </c>
    </row>
    <row r="199" s="2" customFormat="1" ht="16.5" customHeight="1">
      <c r="A199" s="35"/>
      <c r="B199" s="157"/>
      <c r="C199" s="193" t="s">
        <v>754</v>
      </c>
      <c r="D199" s="193" t="s">
        <v>180</v>
      </c>
      <c r="E199" s="194" t="s">
        <v>2520</v>
      </c>
      <c r="F199" s="195" t="s">
        <v>2521</v>
      </c>
      <c r="G199" s="196" t="s">
        <v>258</v>
      </c>
      <c r="H199" s="197">
        <v>60</v>
      </c>
      <c r="I199" s="198"/>
      <c r="J199" s="197">
        <f>ROUND(I199*H199,3)</f>
        <v>0</v>
      </c>
      <c r="K199" s="199"/>
      <c r="L199" s="36"/>
      <c r="M199" s="200" t="s">
        <v>1</v>
      </c>
      <c r="N199" s="201" t="s">
        <v>40</v>
      </c>
      <c r="O199" s="79"/>
      <c r="P199" s="202">
        <f>O199*H199</f>
        <v>0</v>
      </c>
      <c r="Q199" s="202">
        <v>0</v>
      </c>
      <c r="R199" s="202">
        <f>Q199*H199</f>
        <v>0</v>
      </c>
      <c r="S199" s="202">
        <v>0</v>
      </c>
      <c r="T199" s="203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04" t="s">
        <v>184</v>
      </c>
      <c r="AT199" s="204" t="s">
        <v>180</v>
      </c>
      <c r="AU199" s="204" t="s">
        <v>82</v>
      </c>
      <c r="AY199" s="16" t="s">
        <v>177</v>
      </c>
      <c r="BE199" s="205">
        <f>IF(N199="základná",J199,0)</f>
        <v>0</v>
      </c>
      <c r="BF199" s="205">
        <f>IF(N199="znížená",J199,0)</f>
        <v>0</v>
      </c>
      <c r="BG199" s="205">
        <f>IF(N199="zákl. prenesená",J199,0)</f>
        <v>0</v>
      </c>
      <c r="BH199" s="205">
        <f>IF(N199="zníž. prenesená",J199,0)</f>
        <v>0</v>
      </c>
      <c r="BI199" s="205">
        <f>IF(N199="nulová",J199,0)</f>
        <v>0</v>
      </c>
      <c r="BJ199" s="16" t="s">
        <v>155</v>
      </c>
      <c r="BK199" s="206">
        <f>ROUND(I199*H199,3)</f>
        <v>0</v>
      </c>
      <c r="BL199" s="16" t="s">
        <v>184</v>
      </c>
      <c r="BM199" s="204" t="s">
        <v>2574</v>
      </c>
    </row>
    <row r="200" s="2" customFormat="1" ht="16.5" customHeight="1">
      <c r="A200" s="35"/>
      <c r="B200" s="157"/>
      <c r="C200" s="193" t="s">
        <v>758</v>
      </c>
      <c r="D200" s="193" t="s">
        <v>180</v>
      </c>
      <c r="E200" s="194" t="s">
        <v>2523</v>
      </c>
      <c r="F200" s="195" t="s">
        <v>2524</v>
      </c>
      <c r="G200" s="196" t="s">
        <v>258</v>
      </c>
      <c r="H200" s="197">
        <v>2</v>
      </c>
      <c r="I200" s="198"/>
      <c r="J200" s="197">
        <f>ROUND(I200*H200,3)</f>
        <v>0</v>
      </c>
      <c r="K200" s="199"/>
      <c r="L200" s="36"/>
      <c r="M200" s="200" t="s">
        <v>1</v>
      </c>
      <c r="N200" s="201" t="s">
        <v>40</v>
      </c>
      <c r="O200" s="79"/>
      <c r="P200" s="202">
        <f>O200*H200</f>
        <v>0</v>
      </c>
      <c r="Q200" s="202">
        <v>0</v>
      </c>
      <c r="R200" s="202">
        <f>Q200*H200</f>
        <v>0</v>
      </c>
      <c r="S200" s="202">
        <v>0</v>
      </c>
      <c r="T200" s="203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04" t="s">
        <v>184</v>
      </c>
      <c r="AT200" s="204" t="s">
        <v>180</v>
      </c>
      <c r="AU200" s="204" t="s">
        <v>82</v>
      </c>
      <c r="AY200" s="16" t="s">
        <v>177</v>
      </c>
      <c r="BE200" s="205">
        <f>IF(N200="základná",J200,0)</f>
        <v>0</v>
      </c>
      <c r="BF200" s="205">
        <f>IF(N200="znížená",J200,0)</f>
        <v>0</v>
      </c>
      <c r="BG200" s="205">
        <f>IF(N200="zákl. prenesená",J200,0)</f>
        <v>0</v>
      </c>
      <c r="BH200" s="205">
        <f>IF(N200="zníž. prenesená",J200,0)</f>
        <v>0</v>
      </c>
      <c r="BI200" s="205">
        <f>IF(N200="nulová",J200,0)</f>
        <v>0</v>
      </c>
      <c r="BJ200" s="16" t="s">
        <v>155</v>
      </c>
      <c r="BK200" s="206">
        <f>ROUND(I200*H200,3)</f>
        <v>0</v>
      </c>
      <c r="BL200" s="16" t="s">
        <v>184</v>
      </c>
      <c r="BM200" s="204" t="s">
        <v>2575</v>
      </c>
    </row>
    <row r="201" s="2" customFormat="1" ht="16.5" customHeight="1">
      <c r="A201" s="35"/>
      <c r="B201" s="157"/>
      <c r="C201" s="193" t="s">
        <v>764</v>
      </c>
      <c r="D201" s="193" t="s">
        <v>180</v>
      </c>
      <c r="E201" s="194" t="s">
        <v>2529</v>
      </c>
      <c r="F201" s="195" t="s">
        <v>2530</v>
      </c>
      <c r="G201" s="196" t="s">
        <v>258</v>
      </c>
      <c r="H201" s="197">
        <v>2</v>
      </c>
      <c r="I201" s="198"/>
      <c r="J201" s="197">
        <f>ROUND(I201*H201,3)</f>
        <v>0</v>
      </c>
      <c r="K201" s="199"/>
      <c r="L201" s="36"/>
      <c r="M201" s="200" t="s">
        <v>1</v>
      </c>
      <c r="N201" s="201" t="s">
        <v>40</v>
      </c>
      <c r="O201" s="79"/>
      <c r="P201" s="202">
        <f>O201*H201</f>
        <v>0</v>
      </c>
      <c r="Q201" s="202">
        <v>0</v>
      </c>
      <c r="R201" s="202">
        <f>Q201*H201</f>
        <v>0</v>
      </c>
      <c r="S201" s="202">
        <v>0</v>
      </c>
      <c r="T201" s="203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04" t="s">
        <v>184</v>
      </c>
      <c r="AT201" s="204" t="s">
        <v>180</v>
      </c>
      <c r="AU201" s="204" t="s">
        <v>82</v>
      </c>
      <c r="AY201" s="16" t="s">
        <v>177</v>
      </c>
      <c r="BE201" s="205">
        <f>IF(N201="základná",J201,0)</f>
        <v>0</v>
      </c>
      <c r="BF201" s="205">
        <f>IF(N201="znížená",J201,0)</f>
        <v>0</v>
      </c>
      <c r="BG201" s="205">
        <f>IF(N201="zákl. prenesená",J201,0)</f>
        <v>0</v>
      </c>
      <c r="BH201" s="205">
        <f>IF(N201="zníž. prenesená",J201,0)</f>
        <v>0</v>
      </c>
      <c r="BI201" s="205">
        <f>IF(N201="nulová",J201,0)</f>
        <v>0</v>
      </c>
      <c r="BJ201" s="16" t="s">
        <v>155</v>
      </c>
      <c r="BK201" s="206">
        <f>ROUND(I201*H201,3)</f>
        <v>0</v>
      </c>
      <c r="BL201" s="16" t="s">
        <v>184</v>
      </c>
      <c r="BM201" s="204" t="s">
        <v>2576</v>
      </c>
    </row>
    <row r="202" s="2" customFormat="1" ht="24.15" customHeight="1">
      <c r="A202" s="35"/>
      <c r="B202" s="157"/>
      <c r="C202" s="193" t="s">
        <v>791</v>
      </c>
      <c r="D202" s="193" t="s">
        <v>180</v>
      </c>
      <c r="E202" s="194" t="s">
        <v>2538</v>
      </c>
      <c r="F202" s="195" t="s">
        <v>2539</v>
      </c>
      <c r="G202" s="196" t="s">
        <v>2413</v>
      </c>
      <c r="H202" s="197">
        <v>27</v>
      </c>
      <c r="I202" s="198"/>
      <c r="J202" s="197">
        <f>ROUND(I202*H202,3)</f>
        <v>0</v>
      </c>
      <c r="K202" s="199"/>
      <c r="L202" s="36"/>
      <c r="M202" s="200" t="s">
        <v>1</v>
      </c>
      <c r="N202" s="201" t="s">
        <v>40</v>
      </c>
      <c r="O202" s="79"/>
      <c r="P202" s="202">
        <f>O202*H202</f>
        <v>0</v>
      </c>
      <c r="Q202" s="202">
        <v>0</v>
      </c>
      <c r="R202" s="202">
        <f>Q202*H202</f>
        <v>0</v>
      </c>
      <c r="S202" s="202">
        <v>0</v>
      </c>
      <c r="T202" s="203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04" t="s">
        <v>184</v>
      </c>
      <c r="AT202" s="204" t="s">
        <v>180</v>
      </c>
      <c r="AU202" s="204" t="s">
        <v>82</v>
      </c>
      <c r="AY202" s="16" t="s">
        <v>177</v>
      </c>
      <c r="BE202" s="205">
        <f>IF(N202="základná",J202,0)</f>
        <v>0</v>
      </c>
      <c r="BF202" s="205">
        <f>IF(N202="znížená",J202,0)</f>
        <v>0</v>
      </c>
      <c r="BG202" s="205">
        <f>IF(N202="zákl. prenesená",J202,0)</f>
        <v>0</v>
      </c>
      <c r="BH202" s="205">
        <f>IF(N202="zníž. prenesená",J202,0)</f>
        <v>0</v>
      </c>
      <c r="BI202" s="205">
        <f>IF(N202="nulová",J202,0)</f>
        <v>0</v>
      </c>
      <c r="BJ202" s="16" t="s">
        <v>155</v>
      </c>
      <c r="BK202" s="206">
        <f>ROUND(I202*H202,3)</f>
        <v>0</v>
      </c>
      <c r="BL202" s="16" t="s">
        <v>184</v>
      </c>
      <c r="BM202" s="204" t="s">
        <v>2577</v>
      </c>
    </row>
    <row r="203" s="2" customFormat="1" ht="24.15" customHeight="1">
      <c r="A203" s="35"/>
      <c r="B203" s="157"/>
      <c r="C203" s="193" t="s">
        <v>795</v>
      </c>
      <c r="D203" s="193" t="s">
        <v>180</v>
      </c>
      <c r="E203" s="194" t="s">
        <v>2541</v>
      </c>
      <c r="F203" s="195" t="s">
        <v>2449</v>
      </c>
      <c r="G203" s="196" t="s">
        <v>258</v>
      </c>
      <c r="H203" s="197">
        <v>10</v>
      </c>
      <c r="I203" s="198"/>
      <c r="J203" s="197">
        <f>ROUND(I203*H203,3)</f>
        <v>0</v>
      </c>
      <c r="K203" s="199"/>
      <c r="L203" s="36"/>
      <c r="M203" s="200" t="s">
        <v>1</v>
      </c>
      <c r="N203" s="201" t="s">
        <v>40</v>
      </c>
      <c r="O203" s="79"/>
      <c r="P203" s="202">
        <f>O203*H203</f>
        <v>0</v>
      </c>
      <c r="Q203" s="202">
        <v>0</v>
      </c>
      <c r="R203" s="202">
        <f>Q203*H203</f>
        <v>0</v>
      </c>
      <c r="S203" s="202">
        <v>0</v>
      </c>
      <c r="T203" s="203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4" t="s">
        <v>184</v>
      </c>
      <c r="AT203" s="204" t="s">
        <v>180</v>
      </c>
      <c r="AU203" s="204" t="s">
        <v>82</v>
      </c>
      <c r="AY203" s="16" t="s">
        <v>177</v>
      </c>
      <c r="BE203" s="205">
        <f>IF(N203="základná",J203,0)</f>
        <v>0</v>
      </c>
      <c r="BF203" s="205">
        <f>IF(N203="znížená",J203,0)</f>
        <v>0</v>
      </c>
      <c r="BG203" s="205">
        <f>IF(N203="zákl. prenesená",J203,0)</f>
        <v>0</v>
      </c>
      <c r="BH203" s="205">
        <f>IF(N203="zníž. prenesená",J203,0)</f>
        <v>0</v>
      </c>
      <c r="BI203" s="205">
        <f>IF(N203="nulová",J203,0)</f>
        <v>0</v>
      </c>
      <c r="BJ203" s="16" t="s">
        <v>155</v>
      </c>
      <c r="BK203" s="206">
        <f>ROUND(I203*H203,3)</f>
        <v>0</v>
      </c>
      <c r="BL203" s="16" t="s">
        <v>184</v>
      </c>
      <c r="BM203" s="204" t="s">
        <v>2578</v>
      </c>
    </row>
    <row r="204" s="2" customFormat="1" ht="16.5" customHeight="1">
      <c r="A204" s="35"/>
      <c r="B204" s="157"/>
      <c r="C204" s="193" t="s">
        <v>799</v>
      </c>
      <c r="D204" s="193" t="s">
        <v>180</v>
      </c>
      <c r="E204" s="194" t="s">
        <v>2543</v>
      </c>
      <c r="F204" s="195" t="s">
        <v>2452</v>
      </c>
      <c r="G204" s="196" t="s">
        <v>258</v>
      </c>
      <c r="H204" s="197">
        <v>14</v>
      </c>
      <c r="I204" s="198"/>
      <c r="J204" s="197">
        <f>ROUND(I204*H204,3)</f>
        <v>0</v>
      </c>
      <c r="K204" s="199"/>
      <c r="L204" s="36"/>
      <c r="M204" s="200" t="s">
        <v>1</v>
      </c>
      <c r="N204" s="201" t="s">
        <v>40</v>
      </c>
      <c r="O204" s="79"/>
      <c r="P204" s="202">
        <f>O204*H204</f>
        <v>0</v>
      </c>
      <c r="Q204" s="202">
        <v>0</v>
      </c>
      <c r="R204" s="202">
        <f>Q204*H204</f>
        <v>0</v>
      </c>
      <c r="S204" s="202">
        <v>0</v>
      </c>
      <c r="T204" s="203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4" t="s">
        <v>184</v>
      </c>
      <c r="AT204" s="204" t="s">
        <v>180</v>
      </c>
      <c r="AU204" s="204" t="s">
        <v>82</v>
      </c>
      <c r="AY204" s="16" t="s">
        <v>177</v>
      </c>
      <c r="BE204" s="205">
        <f>IF(N204="základná",J204,0)</f>
        <v>0</v>
      </c>
      <c r="BF204" s="205">
        <f>IF(N204="znížená",J204,0)</f>
        <v>0</v>
      </c>
      <c r="BG204" s="205">
        <f>IF(N204="zákl. prenesená",J204,0)</f>
        <v>0</v>
      </c>
      <c r="BH204" s="205">
        <f>IF(N204="zníž. prenesená",J204,0)</f>
        <v>0</v>
      </c>
      <c r="BI204" s="205">
        <f>IF(N204="nulová",J204,0)</f>
        <v>0</v>
      </c>
      <c r="BJ204" s="16" t="s">
        <v>155</v>
      </c>
      <c r="BK204" s="206">
        <f>ROUND(I204*H204,3)</f>
        <v>0</v>
      </c>
      <c r="BL204" s="16" t="s">
        <v>184</v>
      </c>
      <c r="BM204" s="204" t="s">
        <v>2579</v>
      </c>
    </row>
    <row r="205" s="2" customFormat="1" ht="24.15" customHeight="1">
      <c r="A205" s="35"/>
      <c r="B205" s="157"/>
      <c r="C205" s="193" t="s">
        <v>803</v>
      </c>
      <c r="D205" s="193" t="s">
        <v>180</v>
      </c>
      <c r="E205" s="194" t="s">
        <v>2545</v>
      </c>
      <c r="F205" s="195" t="s">
        <v>2546</v>
      </c>
      <c r="G205" s="196" t="s">
        <v>2413</v>
      </c>
      <c r="H205" s="197">
        <v>39</v>
      </c>
      <c r="I205" s="198"/>
      <c r="J205" s="197">
        <f>ROUND(I205*H205,3)</f>
        <v>0</v>
      </c>
      <c r="K205" s="199"/>
      <c r="L205" s="36"/>
      <c r="M205" s="200" t="s">
        <v>1</v>
      </c>
      <c r="N205" s="201" t="s">
        <v>40</v>
      </c>
      <c r="O205" s="79"/>
      <c r="P205" s="202">
        <f>O205*H205</f>
        <v>0</v>
      </c>
      <c r="Q205" s="202">
        <v>0</v>
      </c>
      <c r="R205" s="202">
        <f>Q205*H205</f>
        <v>0</v>
      </c>
      <c r="S205" s="202">
        <v>0</v>
      </c>
      <c r="T205" s="203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04" t="s">
        <v>184</v>
      </c>
      <c r="AT205" s="204" t="s">
        <v>180</v>
      </c>
      <c r="AU205" s="204" t="s">
        <v>82</v>
      </c>
      <c r="AY205" s="16" t="s">
        <v>177</v>
      </c>
      <c r="BE205" s="205">
        <f>IF(N205="základná",J205,0)</f>
        <v>0</v>
      </c>
      <c r="BF205" s="205">
        <f>IF(N205="znížená",J205,0)</f>
        <v>0</v>
      </c>
      <c r="BG205" s="205">
        <f>IF(N205="zákl. prenesená",J205,0)</f>
        <v>0</v>
      </c>
      <c r="BH205" s="205">
        <f>IF(N205="zníž. prenesená",J205,0)</f>
        <v>0</v>
      </c>
      <c r="BI205" s="205">
        <f>IF(N205="nulová",J205,0)</f>
        <v>0</v>
      </c>
      <c r="BJ205" s="16" t="s">
        <v>155</v>
      </c>
      <c r="BK205" s="206">
        <f>ROUND(I205*H205,3)</f>
        <v>0</v>
      </c>
      <c r="BL205" s="16" t="s">
        <v>184</v>
      </c>
      <c r="BM205" s="204" t="s">
        <v>2580</v>
      </c>
    </row>
    <row r="206" s="2" customFormat="1" ht="24.15" customHeight="1">
      <c r="A206" s="35"/>
      <c r="B206" s="157"/>
      <c r="C206" s="193" t="s">
        <v>807</v>
      </c>
      <c r="D206" s="193" t="s">
        <v>180</v>
      </c>
      <c r="E206" s="194" t="s">
        <v>2548</v>
      </c>
      <c r="F206" s="195" t="s">
        <v>2449</v>
      </c>
      <c r="G206" s="196" t="s">
        <v>258</v>
      </c>
      <c r="H206" s="197">
        <v>18</v>
      </c>
      <c r="I206" s="198"/>
      <c r="J206" s="197">
        <f>ROUND(I206*H206,3)</f>
        <v>0</v>
      </c>
      <c r="K206" s="199"/>
      <c r="L206" s="36"/>
      <c r="M206" s="200" t="s">
        <v>1</v>
      </c>
      <c r="N206" s="201" t="s">
        <v>40</v>
      </c>
      <c r="O206" s="79"/>
      <c r="P206" s="202">
        <f>O206*H206</f>
        <v>0</v>
      </c>
      <c r="Q206" s="202">
        <v>0</v>
      </c>
      <c r="R206" s="202">
        <f>Q206*H206</f>
        <v>0</v>
      </c>
      <c r="S206" s="202">
        <v>0</v>
      </c>
      <c r="T206" s="203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4" t="s">
        <v>184</v>
      </c>
      <c r="AT206" s="204" t="s">
        <v>180</v>
      </c>
      <c r="AU206" s="204" t="s">
        <v>82</v>
      </c>
      <c r="AY206" s="16" t="s">
        <v>177</v>
      </c>
      <c r="BE206" s="205">
        <f>IF(N206="základná",J206,0)</f>
        <v>0</v>
      </c>
      <c r="BF206" s="205">
        <f>IF(N206="znížená",J206,0)</f>
        <v>0</v>
      </c>
      <c r="BG206" s="205">
        <f>IF(N206="zákl. prenesená",J206,0)</f>
        <v>0</v>
      </c>
      <c r="BH206" s="205">
        <f>IF(N206="zníž. prenesená",J206,0)</f>
        <v>0</v>
      </c>
      <c r="BI206" s="205">
        <f>IF(N206="nulová",J206,0)</f>
        <v>0</v>
      </c>
      <c r="BJ206" s="16" t="s">
        <v>155</v>
      </c>
      <c r="BK206" s="206">
        <f>ROUND(I206*H206,3)</f>
        <v>0</v>
      </c>
      <c r="BL206" s="16" t="s">
        <v>184</v>
      </c>
      <c r="BM206" s="204" t="s">
        <v>2581</v>
      </c>
    </row>
    <row r="207" s="2" customFormat="1" ht="16.5" customHeight="1">
      <c r="A207" s="35"/>
      <c r="B207" s="157"/>
      <c r="C207" s="193" t="s">
        <v>809</v>
      </c>
      <c r="D207" s="193" t="s">
        <v>180</v>
      </c>
      <c r="E207" s="194" t="s">
        <v>2550</v>
      </c>
      <c r="F207" s="195" t="s">
        <v>2452</v>
      </c>
      <c r="G207" s="196" t="s">
        <v>258</v>
      </c>
      <c r="H207" s="197">
        <v>26</v>
      </c>
      <c r="I207" s="198"/>
      <c r="J207" s="197">
        <f>ROUND(I207*H207,3)</f>
        <v>0</v>
      </c>
      <c r="K207" s="199"/>
      <c r="L207" s="36"/>
      <c r="M207" s="200" t="s">
        <v>1</v>
      </c>
      <c r="N207" s="201" t="s">
        <v>40</v>
      </c>
      <c r="O207" s="79"/>
      <c r="P207" s="202">
        <f>O207*H207</f>
        <v>0</v>
      </c>
      <c r="Q207" s="202">
        <v>0</v>
      </c>
      <c r="R207" s="202">
        <f>Q207*H207</f>
        <v>0</v>
      </c>
      <c r="S207" s="202">
        <v>0</v>
      </c>
      <c r="T207" s="203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4" t="s">
        <v>184</v>
      </c>
      <c r="AT207" s="204" t="s">
        <v>180</v>
      </c>
      <c r="AU207" s="204" t="s">
        <v>82</v>
      </c>
      <c r="AY207" s="16" t="s">
        <v>177</v>
      </c>
      <c r="BE207" s="205">
        <f>IF(N207="základná",J207,0)</f>
        <v>0</v>
      </c>
      <c r="BF207" s="205">
        <f>IF(N207="znížená",J207,0)</f>
        <v>0</v>
      </c>
      <c r="BG207" s="205">
        <f>IF(N207="zákl. prenesená",J207,0)</f>
        <v>0</v>
      </c>
      <c r="BH207" s="205">
        <f>IF(N207="zníž. prenesená",J207,0)</f>
        <v>0</v>
      </c>
      <c r="BI207" s="205">
        <f>IF(N207="nulová",J207,0)</f>
        <v>0</v>
      </c>
      <c r="BJ207" s="16" t="s">
        <v>155</v>
      </c>
      <c r="BK207" s="206">
        <f>ROUND(I207*H207,3)</f>
        <v>0</v>
      </c>
      <c r="BL207" s="16" t="s">
        <v>184</v>
      </c>
      <c r="BM207" s="204" t="s">
        <v>2582</v>
      </c>
    </row>
    <row r="208" s="2" customFormat="1" ht="16.5" customHeight="1">
      <c r="A208" s="35"/>
      <c r="B208" s="157"/>
      <c r="C208" s="193" t="s">
        <v>847</v>
      </c>
      <c r="D208" s="193" t="s">
        <v>180</v>
      </c>
      <c r="E208" s="194" t="s">
        <v>2556</v>
      </c>
      <c r="F208" s="195" t="s">
        <v>2461</v>
      </c>
      <c r="G208" s="196" t="s">
        <v>183</v>
      </c>
      <c r="H208" s="197">
        <v>4</v>
      </c>
      <c r="I208" s="198"/>
      <c r="J208" s="197">
        <f>ROUND(I208*H208,3)</f>
        <v>0</v>
      </c>
      <c r="K208" s="199"/>
      <c r="L208" s="36"/>
      <c r="M208" s="200" t="s">
        <v>1</v>
      </c>
      <c r="N208" s="201" t="s">
        <v>40</v>
      </c>
      <c r="O208" s="79"/>
      <c r="P208" s="202">
        <f>O208*H208</f>
        <v>0</v>
      </c>
      <c r="Q208" s="202">
        <v>0</v>
      </c>
      <c r="R208" s="202">
        <f>Q208*H208</f>
        <v>0</v>
      </c>
      <c r="S208" s="202">
        <v>0</v>
      </c>
      <c r="T208" s="203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04" t="s">
        <v>184</v>
      </c>
      <c r="AT208" s="204" t="s">
        <v>180</v>
      </c>
      <c r="AU208" s="204" t="s">
        <v>82</v>
      </c>
      <c r="AY208" s="16" t="s">
        <v>177</v>
      </c>
      <c r="BE208" s="205">
        <f>IF(N208="základná",J208,0)</f>
        <v>0</v>
      </c>
      <c r="BF208" s="205">
        <f>IF(N208="znížená",J208,0)</f>
        <v>0</v>
      </c>
      <c r="BG208" s="205">
        <f>IF(N208="zákl. prenesená",J208,0)</f>
        <v>0</v>
      </c>
      <c r="BH208" s="205">
        <f>IF(N208="zníž. prenesená",J208,0)</f>
        <v>0</v>
      </c>
      <c r="BI208" s="205">
        <f>IF(N208="nulová",J208,0)</f>
        <v>0</v>
      </c>
      <c r="BJ208" s="16" t="s">
        <v>155</v>
      </c>
      <c r="BK208" s="206">
        <f>ROUND(I208*H208,3)</f>
        <v>0</v>
      </c>
      <c r="BL208" s="16" t="s">
        <v>184</v>
      </c>
      <c r="BM208" s="204" t="s">
        <v>2583</v>
      </c>
    </row>
    <row r="209" s="2" customFormat="1" ht="24.15" customHeight="1">
      <c r="A209" s="35"/>
      <c r="B209" s="157"/>
      <c r="C209" s="193" t="s">
        <v>663</v>
      </c>
      <c r="D209" s="193" t="s">
        <v>180</v>
      </c>
      <c r="E209" s="194" t="s">
        <v>2584</v>
      </c>
      <c r="F209" s="195" t="s">
        <v>2585</v>
      </c>
      <c r="G209" s="196" t="s">
        <v>258</v>
      </c>
      <c r="H209" s="197">
        <v>1</v>
      </c>
      <c r="I209" s="198"/>
      <c r="J209" s="197">
        <f>ROUND(I209*H209,3)</f>
        <v>0</v>
      </c>
      <c r="K209" s="199"/>
      <c r="L209" s="36"/>
      <c r="M209" s="200" t="s">
        <v>1</v>
      </c>
      <c r="N209" s="201" t="s">
        <v>40</v>
      </c>
      <c r="O209" s="79"/>
      <c r="P209" s="202">
        <f>O209*H209</f>
        <v>0</v>
      </c>
      <c r="Q209" s="202">
        <v>0</v>
      </c>
      <c r="R209" s="202">
        <f>Q209*H209</f>
        <v>0</v>
      </c>
      <c r="S209" s="202">
        <v>0</v>
      </c>
      <c r="T209" s="203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04" t="s">
        <v>184</v>
      </c>
      <c r="AT209" s="204" t="s">
        <v>180</v>
      </c>
      <c r="AU209" s="204" t="s">
        <v>82</v>
      </c>
      <c r="AY209" s="16" t="s">
        <v>177</v>
      </c>
      <c r="BE209" s="205">
        <f>IF(N209="základná",J209,0)</f>
        <v>0</v>
      </c>
      <c r="BF209" s="205">
        <f>IF(N209="znížená",J209,0)</f>
        <v>0</v>
      </c>
      <c r="BG209" s="205">
        <f>IF(N209="zákl. prenesená",J209,0)</f>
        <v>0</v>
      </c>
      <c r="BH209" s="205">
        <f>IF(N209="zníž. prenesená",J209,0)</f>
        <v>0</v>
      </c>
      <c r="BI209" s="205">
        <f>IF(N209="nulová",J209,0)</f>
        <v>0</v>
      </c>
      <c r="BJ209" s="16" t="s">
        <v>155</v>
      </c>
      <c r="BK209" s="206">
        <f>ROUND(I209*H209,3)</f>
        <v>0</v>
      </c>
      <c r="BL209" s="16" t="s">
        <v>184</v>
      </c>
      <c r="BM209" s="204" t="s">
        <v>2586</v>
      </c>
    </row>
    <row r="210" s="2" customFormat="1" ht="16.5" customHeight="1">
      <c r="A210" s="35"/>
      <c r="B210" s="157"/>
      <c r="C210" s="193" t="s">
        <v>667</v>
      </c>
      <c r="D210" s="193" t="s">
        <v>180</v>
      </c>
      <c r="E210" s="194" t="s">
        <v>2587</v>
      </c>
      <c r="F210" s="195" t="s">
        <v>2588</v>
      </c>
      <c r="G210" s="196" t="s">
        <v>1792</v>
      </c>
      <c r="H210" s="197">
        <v>2</v>
      </c>
      <c r="I210" s="198"/>
      <c r="J210" s="197">
        <f>ROUND(I210*H210,3)</f>
        <v>0</v>
      </c>
      <c r="K210" s="199"/>
      <c r="L210" s="36"/>
      <c r="M210" s="200" t="s">
        <v>1</v>
      </c>
      <c r="N210" s="201" t="s">
        <v>40</v>
      </c>
      <c r="O210" s="79"/>
      <c r="P210" s="202">
        <f>O210*H210</f>
        <v>0</v>
      </c>
      <c r="Q210" s="202">
        <v>0</v>
      </c>
      <c r="R210" s="202">
        <f>Q210*H210</f>
        <v>0</v>
      </c>
      <c r="S210" s="202">
        <v>0</v>
      </c>
      <c r="T210" s="203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04" t="s">
        <v>184</v>
      </c>
      <c r="AT210" s="204" t="s">
        <v>180</v>
      </c>
      <c r="AU210" s="204" t="s">
        <v>82</v>
      </c>
      <c r="AY210" s="16" t="s">
        <v>177</v>
      </c>
      <c r="BE210" s="205">
        <f>IF(N210="základná",J210,0)</f>
        <v>0</v>
      </c>
      <c r="BF210" s="205">
        <f>IF(N210="znížená",J210,0)</f>
        <v>0</v>
      </c>
      <c r="BG210" s="205">
        <f>IF(N210="zákl. prenesená",J210,0)</f>
        <v>0</v>
      </c>
      <c r="BH210" s="205">
        <f>IF(N210="zníž. prenesená",J210,0)</f>
        <v>0</v>
      </c>
      <c r="BI210" s="205">
        <f>IF(N210="nulová",J210,0)</f>
        <v>0</v>
      </c>
      <c r="BJ210" s="16" t="s">
        <v>155</v>
      </c>
      <c r="BK210" s="206">
        <f>ROUND(I210*H210,3)</f>
        <v>0</v>
      </c>
      <c r="BL210" s="16" t="s">
        <v>184</v>
      </c>
      <c r="BM210" s="204" t="s">
        <v>2589</v>
      </c>
    </row>
    <row r="211" s="2" customFormat="1" ht="16.5" customHeight="1">
      <c r="A211" s="35"/>
      <c r="B211" s="157"/>
      <c r="C211" s="193" t="s">
        <v>446</v>
      </c>
      <c r="D211" s="193" t="s">
        <v>180</v>
      </c>
      <c r="E211" s="194" t="s">
        <v>2590</v>
      </c>
      <c r="F211" s="195" t="s">
        <v>2591</v>
      </c>
      <c r="G211" s="196" t="s">
        <v>1792</v>
      </c>
      <c r="H211" s="197">
        <v>1</v>
      </c>
      <c r="I211" s="198"/>
      <c r="J211" s="197">
        <f>ROUND(I211*H211,3)</f>
        <v>0</v>
      </c>
      <c r="K211" s="199"/>
      <c r="L211" s="36"/>
      <c r="M211" s="200" t="s">
        <v>1</v>
      </c>
      <c r="N211" s="201" t="s">
        <v>40</v>
      </c>
      <c r="O211" s="79"/>
      <c r="P211" s="202">
        <f>O211*H211</f>
        <v>0</v>
      </c>
      <c r="Q211" s="202">
        <v>0</v>
      </c>
      <c r="R211" s="202">
        <f>Q211*H211</f>
        <v>0</v>
      </c>
      <c r="S211" s="202">
        <v>0</v>
      </c>
      <c r="T211" s="203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04" t="s">
        <v>184</v>
      </c>
      <c r="AT211" s="204" t="s">
        <v>180</v>
      </c>
      <c r="AU211" s="204" t="s">
        <v>82</v>
      </c>
      <c r="AY211" s="16" t="s">
        <v>177</v>
      </c>
      <c r="BE211" s="205">
        <f>IF(N211="základná",J211,0)</f>
        <v>0</v>
      </c>
      <c r="BF211" s="205">
        <f>IF(N211="znížená",J211,0)</f>
        <v>0</v>
      </c>
      <c r="BG211" s="205">
        <f>IF(N211="zákl. prenesená",J211,0)</f>
        <v>0</v>
      </c>
      <c r="BH211" s="205">
        <f>IF(N211="zníž. prenesená",J211,0)</f>
        <v>0</v>
      </c>
      <c r="BI211" s="205">
        <f>IF(N211="nulová",J211,0)</f>
        <v>0</v>
      </c>
      <c r="BJ211" s="16" t="s">
        <v>155</v>
      </c>
      <c r="BK211" s="206">
        <f>ROUND(I211*H211,3)</f>
        <v>0</v>
      </c>
      <c r="BL211" s="16" t="s">
        <v>184</v>
      </c>
      <c r="BM211" s="204" t="s">
        <v>2592</v>
      </c>
    </row>
    <row r="212" s="2" customFormat="1" ht="24.15" customHeight="1">
      <c r="A212" s="35"/>
      <c r="B212" s="157"/>
      <c r="C212" s="193" t="s">
        <v>674</v>
      </c>
      <c r="D212" s="193" t="s">
        <v>180</v>
      </c>
      <c r="E212" s="194" t="s">
        <v>2593</v>
      </c>
      <c r="F212" s="195" t="s">
        <v>2594</v>
      </c>
      <c r="G212" s="196" t="s">
        <v>258</v>
      </c>
      <c r="H212" s="197">
        <v>3</v>
      </c>
      <c r="I212" s="198"/>
      <c r="J212" s="197">
        <f>ROUND(I212*H212,3)</f>
        <v>0</v>
      </c>
      <c r="K212" s="199"/>
      <c r="L212" s="36"/>
      <c r="M212" s="200" t="s">
        <v>1</v>
      </c>
      <c r="N212" s="201" t="s">
        <v>40</v>
      </c>
      <c r="O212" s="79"/>
      <c r="P212" s="202">
        <f>O212*H212</f>
        <v>0</v>
      </c>
      <c r="Q212" s="202">
        <v>0</v>
      </c>
      <c r="R212" s="202">
        <f>Q212*H212</f>
        <v>0</v>
      </c>
      <c r="S212" s="202">
        <v>0</v>
      </c>
      <c r="T212" s="203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04" t="s">
        <v>184</v>
      </c>
      <c r="AT212" s="204" t="s">
        <v>180</v>
      </c>
      <c r="AU212" s="204" t="s">
        <v>82</v>
      </c>
      <c r="AY212" s="16" t="s">
        <v>177</v>
      </c>
      <c r="BE212" s="205">
        <f>IF(N212="základná",J212,0)</f>
        <v>0</v>
      </c>
      <c r="BF212" s="205">
        <f>IF(N212="znížená",J212,0)</f>
        <v>0</v>
      </c>
      <c r="BG212" s="205">
        <f>IF(N212="zákl. prenesená",J212,0)</f>
        <v>0</v>
      </c>
      <c r="BH212" s="205">
        <f>IF(N212="zníž. prenesená",J212,0)</f>
        <v>0</v>
      </c>
      <c r="BI212" s="205">
        <f>IF(N212="nulová",J212,0)</f>
        <v>0</v>
      </c>
      <c r="BJ212" s="16" t="s">
        <v>155</v>
      </c>
      <c r="BK212" s="206">
        <f>ROUND(I212*H212,3)</f>
        <v>0</v>
      </c>
      <c r="BL212" s="16" t="s">
        <v>184</v>
      </c>
      <c r="BM212" s="204" t="s">
        <v>2595</v>
      </c>
    </row>
    <row r="213" s="2" customFormat="1" ht="16.5" customHeight="1">
      <c r="A213" s="35"/>
      <c r="B213" s="157"/>
      <c r="C213" s="193" t="s">
        <v>678</v>
      </c>
      <c r="D213" s="193" t="s">
        <v>180</v>
      </c>
      <c r="E213" s="194" t="s">
        <v>2596</v>
      </c>
      <c r="F213" s="195" t="s">
        <v>2597</v>
      </c>
      <c r="G213" s="196" t="s">
        <v>1792</v>
      </c>
      <c r="H213" s="197">
        <v>4</v>
      </c>
      <c r="I213" s="198"/>
      <c r="J213" s="197">
        <f>ROUND(I213*H213,3)</f>
        <v>0</v>
      </c>
      <c r="K213" s="199"/>
      <c r="L213" s="36"/>
      <c r="M213" s="200" t="s">
        <v>1</v>
      </c>
      <c r="N213" s="201" t="s">
        <v>40</v>
      </c>
      <c r="O213" s="79"/>
      <c r="P213" s="202">
        <f>O213*H213</f>
        <v>0</v>
      </c>
      <c r="Q213" s="202">
        <v>0</v>
      </c>
      <c r="R213" s="202">
        <f>Q213*H213</f>
        <v>0</v>
      </c>
      <c r="S213" s="202">
        <v>0</v>
      </c>
      <c r="T213" s="203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04" t="s">
        <v>184</v>
      </c>
      <c r="AT213" s="204" t="s">
        <v>180</v>
      </c>
      <c r="AU213" s="204" t="s">
        <v>82</v>
      </c>
      <c r="AY213" s="16" t="s">
        <v>177</v>
      </c>
      <c r="BE213" s="205">
        <f>IF(N213="základná",J213,0)</f>
        <v>0</v>
      </c>
      <c r="BF213" s="205">
        <f>IF(N213="znížená",J213,0)</f>
        <v>0</v>
      </c>
      <c r="BG213" s="205">
        <f>IF(N213="zákl. prenesená",J213,0)</f>
        <v>0</v>
      </c>
      <c r="BH213" s="205">
        <f>IF(N213="zníž. prenesená",J213,0)</f>
        <v>0</v>
      </c>
      <c r="BI213" s="205">
        <f>IF(N213="nulová",J213,0)</f>
        <v>0</v>
      </c>
      <c r="BJ213" s="16" t="s">
        <v>155</v>
      </c>
      <c r="BK213" s="206">
        <f>ROUND(I213*H213,3)</f>
        <v>0</v>
      </c>
      <c r="BL213" s="16" t="s">
        <v>184</v>
      </c>
      <c r="BM213" s="204" t="s">
        <v>2598</v>
      </c>
    </row>
    <row r="214" s="2" customFormat="1" ht="16.5" customHeight="1">
      <c r="A214" s="35"/>
      <c r="B214" s="157"/>
      <c r="C214" s="193" t="s">
        <v>686</v>
      </c>
      <c r="D214" s="193" t="s">
        <v>180</v>
      </c>
      <c r="E214" s="194" t="s">
        <v>2596</v>
      </c>
      <c r="F214" s="195" t="s">
        <v>2597</v>
      </c>
      <c r="G214" s="196" t="s">
        <v>1792</v>
      </c>
      <c r="H214" s="197">
        <v>4</v>
      </c>
      <c r="I214" s="198"/>
      <c r="J214" s="197">
        <f>ROUND(I214*H214,3)</f>
        <v>0</v>
      </c>
      <c r="K214" s="199"/>
      <c r="L214" s="36"/>
      <c r="M214" s="200" t="s">
        <v>1</v>
      </c>
      <c r="N214" s="201" t="s">
        <v>40</v>
      </c>
      <c r="O214" s="79"/>
      <c r="P214" s="202">
        <f>O214*H214</f>
        <v>0</v>
      </c>
      <c r="Q214" s="202">
        <v>0</v>
      </c>
      <c r="R214" s="202">
        <f>Q214*H214</f>
        <v>0</v>
      </c>
      <c r="S214" s="202">
        <v>0</v>
      </c>
      <c r="T214" s="203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04" t="s">
        <v>184</v>
      </c>
      <c r="AT214" s="204" t="s">
        <v>180</v>
      </c>
      <c r="AU214" s="204" t="s">
        <v>82</v>
      </c>
      <c r="AY214" s="16" t="s">
        <v>177</v>
      </c>
      <c r="BE214" s="205">
        <f>IF(N214="základná",J214,0)</f>
        <v>0</v>
      </c>
      <c r="BF214" s="205">
        <f>IF(N214="znížená",J214,0)</f>
        <v>0</v>
      </c>
      <c r="BG214" s="205">
        <f>IF(N214="zákl. prenesená",J214,0)</f>
        <v>0</v>
      </c>
      <c r="BH214" s="205">
        <f>IF(N214="zníž. prenesená",J214,0)</f>
        <v>0</v>
      </c>
      <c r="BI214" s="205">
        <f>IF(N214="nulová",J214,0)</f>
        <v>0</v>
      </c>
      <c r="BJ214" s="16" t="s">
        <v>155</v>
      </c>
      <c r="BK214" s="206">
        <f>ROUND(I214*H214,3)</f>
        <v>0</v>
      </c>
      <c r="BL214" s="16" t="s">
        <v>184</v>
      </c>
      <c r="BM214" s="204" t="s">
        <v>2599</v>
      </c>
    </row>
    <row r="215" s="2" customFormat="1" ht="24.15" customHeight="1">
      <c r="A215" s="35"/>
      <c r="B215" s="157"/>
      <c r="C215" s="193" t="s">
        <v>682</v>
      </c>
      <c r="D215" s="193" t="s">
        <v>180</v>
      </c>
      <c r="E215" s="194" t="s">
        <v>2600</v>
      </c>
      <c r="F215" s="195" t="s">
        <v>2601</v>
      </c>
      <c r="G215" s="196" t="s">
        <v>258</v>
      </c>
      <c r="H215" s="197">
        <v>2</v>
      </c>
      <c r="I215" s="198"/>
      <c r="J215" s="197">
        <f>ROUND(I215*H215,3)</f>
        <v>0</v>
      </c>
      <c r="K215" s="199"/>
      <c r="L215" s="36"/>
      <c r="M215" s="200" t="s">
        <v>1</v>
      </c>
      <c r="N215" s="201" t="s">
        <v>40</v>
      </c>
      <c r="O215" s="79"/>
      <c r="P215" s="202">
        <f>O215*H215</f>
        <v>0</v>
      </c>
      <c r="Q215" s="202">
        <v>0</v>
      </c>
      <c r="R215" s="202">
        <f>Q215*H215</f>
        <v>0</v>
      </c>
      <c r="S215" s="202">
        <v>0</v>
      </c>
      <c r="T215" s="203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4" t="s">
        <v>184</v>
      </c>
      <c r="AT215" s="204" t="s">
        <v>180</v>
      </c>
      <c r="AU215" s="204" t="s">
        <v>82</v>
      </c>
      <c r="AY215" s="16" t="s">
        <v>177</v>
      </c>
      <c r="BE215" s="205">
        <f>IF(N215="základná",J215,0)</f>
        <v>0</v>
      </c>
      <c r="BF215" s="205">
        <f>IF(N215="znížená",J215,0)</f>
        <v>0</v>
      </c>
      <c r="BG215" s="205">
        <f>IF(N215="zákl. prenesená",J215,0)</f>
        <v>0</v>
      </c>
      <c r="BH215" s="205">
        <f>IF(N215="zníž. prenesená",J215,0)</f>
        <v>0</v>
      </c>
      <c r="BI215" s="205">
        <f>IF(N215="nulová",J215,0)</f>
        <v>0</v>
      </c>
      <c r="BJ215" s="16" t="s">
        <v>155</v>
      </c>
      <c r="BK215" s="206">
        <f>ROUND(I215*H215,3)</f>
        <v>0</v>
      </c>
      <c r="BL215" s="16" t="s">
        <v>184</v>
      </c>
      <c r="BM215" s="204" t="s">
        <v>2602</v>
      </c>
    </row>
    <row r="216" s="2" customFormat="1" ht="24.15" customHeight="1">
      <c r="A216" s="35"/>
      <c r="B216" s="157"/>
      <c r="C216" s="193" t="s">
        <v>690</v>
      </c>
      <c r="D216" s="193" t="s">
        <v>180</v>
      </c>
      <c r="E216" s="194" t="s">
        <v>2603</v>
      </c>
      <c r="F216" s="195" t="s">
        <v>2604</v>
      </c>
      <c r="G216" s="196" t="s">
        <v>258</v>
      </c>
      <c r="H216" s="197">
        <v>1</v>
      </c>
      <c r="I216" s="198"/>
      <c r="J216" s="197">
        <f>ROUND(I216*H216,3)</f>
        <v>0</v>
      </c>
      <c r="K216" s="199"/>
      <c r="L216" s="36"/>
      <c r="M216" s="200" t="s">
        <v>1</v>
      </c>
      <c r="N216" s="201" t="s">
        <v>40</v>
      </c>
      <c r="O216" s="79"/>
      <c r="P216" s="202">
        <f>O216*H216</f>
        <v>0</v>
      </c>
      <c r="Q216" s="202">
        <v>0</v>
      </c>
      <c r="R216" s="202">
        <f>Q216*H216</f>
        <v>0</v>
      </c>
      <c r="S216" s="202">
        <v>0</v>
      </c>
      <c r="T216" s="203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4" t="s">
        <v>184</v>
      </c>
      <c r="AT216" s="204" t="s">
        <v>180</v>
      </c>
      <c r="AU216" s="204" t="s">
        <v>82</v>
      </c>
      <c r="AY216" s="16" t="s">
        <v>177</v>
      </c>
      <c r="BE216" s="205">
        <f>IF(N216="základná",J216,0)</f>
        <v>0</v>
      </c>
      <c r="BF216" s="205">
        <f>IF(N216="znížená",J216,0)</f>
        <v>0</v>
      </c>
      <c r="BG216" s="205">
        <f>IF(N216="zákl. prenesená",J216,0)</f>
        <v>0</v>
      </c>
      <c r="BH216" s="205">
        <f>IF(N216="zníž. prenesená",J216,0)</f>
        <v>0</v>
      </c>
      <c r="BI216" s="205">
        <f>IF(N216="nulová",J216,0)</f>
        <v>0</v>
      </c>
      <c r="BJ216" s="16" t="s">
        <v>155</v>
      </c>
      <c r="BK216" s="206">
        <f>ROUND(I216*H216,3)</f>
        <v>0</v>
      </c>
      <c r="BL216" s="16" t="s">
        <v>184</v>
      </c>
      <c r="BM216" s="204" t="s">
        <v>2605</v>
      </c>
    </row>
    <row r="217" s="2" customFormat="1" ht="24.15" customHeight="1">
      <c r="A217" s="35"/>
      <c r="B217" s="157"/>
      <c r="C217" s="193" t="s">
        <v>694</v>
      </c>
      <c r="D217" s="193" t="s">
        <v>180</v>
      </c>
      <c r="E217" s="194" t="s">
        <v>2606</v>
      </c>
      <c r="F217" s="195" t="s">
        <v>2607</v>
      </c>
      <c r="G217" s="196" t="s">
        <v>258</v>
      </c>
      <c r="H217" s="197">
        <v>2</v>
      </c>
      <c r="I217" s="198"/>
      <c r="J217" s="197">
        <f>ROUND(I217*H217,3)</f>
        <v>0</v>
      </c>
      <c r="K217" s="199"/>
      <c r="L217" s="36"/>
      <c r="M217" s="200" t="s">
        <v>1</v>
      </c>
      <c r="N217" s="201" t="s">
        <v>40</v>
      </c>
      <c r="O217" s="79"/>
      <c r="P217" s="202">
        <f>O217*H217</f>
        <v>0</v>
      </c>
      <c r="Q217" s="202">
        <v>0</v>
      </c>
      <c r="R217" s="202">
        <f>Q217*H217</f>
        <v>0</v>
      </c>
      <c r="S217" s="202">
        <v>0</v>
      </c>
      <c r="T217" s="203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04" t="s">
        <v>184</v>
      </c>
      <c r="AT217" s="204" t="s">
        <v>180</v>
      </c>
      <c r="AU217" s="204" t="s">
        <v>82</v>
      </c>
      <c r="AY217" s="16" t="s">
        <v>177</v>
      </c>
      <c r="BE217" s="205">
        <f>IF(N217="základná",J217,0)</f>
        <v>0</v>
      </c>
      <c r="BF217" s="205">
        <f>IF(N217="znížená",J217,0)</f>
        <v>0</v>
      </c>
      <c r="BG217" s="205">
        <f>IF(N217="zákl. prenesená",J217,0)</f>
        <v>0</v>
      </c>
      <c r="BH217" s="205">
        <f>IF(N217="zníž. prenesená",J217,0)</f>
        <v>0</v>
      </c>
      <c r="BI217" s="205">
        <f>IF(N217="nulová",J217,0)</f>
        <v>0</v>
      </c>
      <c r="BJ217" s="16" t="s">
        <v>155</v>
      </c>
      <c r="BK217" s="206">
        <f>ROUND(I217*H217,3)</f>
        <v>0</v>
      </c>
      <c r="BL217" s="16" t="s">
        <v>184</v>
      </c>
      <c r="BM217" s="204" t="s">
        <v>2608</v>
      </c>
    </row>
    <row r="218" s="2" customFormat="1" ht="24.15" customHeight="1">
      <c r="A218" s="35"/>
      <c r="B218" s="157"/>
      <c r="C218" s="193" t="s">
        <v>698</v>
      </c>
      <c r="D218" s="193" t="s">
        <v>180</v>
      </c>
      <c r="E218" s="194" t="s">
        <v>2609</v>
      </c>
      <c r="F218" s="195" t="s">
        <v>2610</v>
      </c>
      <c r="G218" s="196" t="s">
        <v>258</v>
      </c>
      <c r="H218" s="197">
        <v>4</v>
      </c>
      <c r="I218" s="198"/>
      <c r="J218" s="197">
        <f>ROUND(I218*H218,3)</f>
        <v>0</v>
      </c>
      <c r="K218" s="199"/>
      <c r="L218" s="36"/>
      <c r="M218" s="200" t="s">
        <v>1</v>
      </c>
      <c r="N218" s="201" t="s">
        <v>40</v>
      </c>
      <c r="O218" s="79"/>
      <c r="P218" s="202">
        <f>O218*H218</f>
        <v>0</v>
      </c>
      <c r="Q218" s="202">
        <v>0</v>
      </c>
      <c r="R218" s="202">
        <f>Q218*H218</f>
        <v>0</v>
      </c>
      <c r="S218" s="202">
        <v>0</v>
      </c>
      <c r="T218" s="203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04" t="s">
        <v>184</v>
      </c>
      <c r="AT218" s="204" t="s">
        <v>180</v>
      </c>
      <c r="AU218" s="204" t="s">
        <v>82</v>
      </c>
      <c r="AY218" s="16" t="s">
        <v>177</v>
      </c>
      <c r="BE218" s="205">
        <f>IF(N218="základná",J218,0)</f>
        <v>0</v>
      </c>
      <c r="BF218" s="205">
        <f>IF(N218="znížená",J218,0)</f>
        <v>0</v>
      </c>
      <c r="BG218" s="205">
        <f>IF(N218="zákl. prenesená",J218,0)</f>
        <v>0</v>
      </c>
      <c r="BH218" s="205">
        <f>IF(N218="zníž. prenesená",J218,0)</f>
        <v>0</v>
      </c>
      <c r="BI218" s="205">
        <f>IF(N218="nulová",J218,0)</f>
        <v>0</v>
      </c>
      <c r="BJ218" s="16" t="s">
        <v>155</v>
      </c>
      <c r="BK218" s="206">
        <f>ROUND(I218*H218,3)</f>
        <v>0</v>
      </c>
      <c r="BL218" s="16" t="s">
        <v>184</v>
      </c>
      <c r="BM218" s="204" t="s">
        <v>2611</v>
      </c>
    </row>
    <row r="219" s="2" customFormat="1" ht="24.15" customHeight="1">
      <c r="A219" s="35"/>
      <c r="B219" s="157"/>
      <c r="C219" s="193" t="s">
        <v>702</v>
      </c>
      <c r="D219" s="193" t="s">
        <v>180</v>
      </c>
      <c r="E219" s="194" t="s">
        <v>2612</v>
      </c>
      <c r="F219" s="195" t="s">
        <v>2613</v>
      </c>
      <c r="G219" s="196" t="s">
        <v>258</v>
      </c>
      <c r="H219" s="197">
        <v>2</v>
      </c>
      <c r="I219" s="198"/>
      <c r="J219" s="197">
        <f>ROUND(I219*H219,3)</f>
        <v>0</v>
      </c>
      <c r="K219" s="199"/>
      <c r="L219" s="36"/>
      <c r="M219" s="200" t="s">
        <v>1</v>
      </c>
      <c r="N219" s="201" t="s">
        <v>40</v>
      </c>
      <c r="O219" s="79"/>
      <c r="P219" s="202">
        <f>O219*H219</f>
        <v>0</v>
      </c>
      <c r="Q219" s="202">
        <v>0</v>
      </c>
      <c r="R219" s="202">
        <f>Q219*H219</f>
        <v>0</v>
      </c>
      <c r="S219" s="202">
        <v>0</v>
      </c>
      <c r="T219" s="203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04" t="s">
        <v>184</v>
      </c>
      <c r="AT219" s="204" t="s">
        <v>180</v>
      </c>
      <c r="AU219" s="204" t="s">
        <v>82</v>
      </c>
      <c r="AY219" s="16" t="s">
        <v>177</v>
      </c>
      <c r="BE219" s="205">
        <f>IF(N219="základná",J219,0)</f>
        <v>0</v>
      </c>
      <c r="BF219" s="205">
        <f>IF(N219="znížená",J219,0)</f>
        <v>0</v>
      </c>
      <c r="BG219" s="205">
        <f>IF(N219="zákl. prenesená",J219,0)</f>
        <v>0</v>
      </c>
      <c r="BH219" s="205">
        <f>IF(N219="zníž. prenesená",J219,0)</f>
        <v>0</v>
      </c>
      <c r="BI219" s="205">
        <f>IF(N219="nulová",J219,0)</f>
        <v>0</v>
      </c>
      <c r="BJ219" s="16" t="s">
        <v>155</v>
      </c>
      <c r="BK219" s="206">
        <f>ROUND(I219*H219,3)</f>
        <v>0</v>
      </c>
      <c r="BL219" s="16" t="s">
        <v>184</v>
      </c>
      <c r="BM219" s="204" t="s">
        <v>2614</v>
      </c>
    </row>
    <row r="220" s="2" customFormat="1" ht="16.5" customHeight="1">
      <c r="A220" s="35"/>
      <c r="B220" s="157"/>
      <c r="C220" s="193" t="s">
        <v>706</v>
      </c>
      <c r="D220" s="193" t="s">
        <v>180</v>
      </c>
      <c r="E220" s="194" t="s">
        <v>2615</v>
      </c>
      <c r="F220" s="195" t="s">
        <v>2616</v>
      </c>
      <c r="G220" s="196" t="s">
        <v>258</v>
      </c>
      <c r="H220" s="197">
        <v>5</v>
      </c>
      <c r="I220" s="198"/>
      <c r="J220" s="197">
        <f>ROUND(I220*H220,3)</f>
        <v>0</v>
      </c>
      <c r="K220" s="199"/>
      <c r="L220" s="36"/>
      <c r="M220" s="200" t="s">
        <v>1</v>
      </c>
      <c r="N220" s="201" t="s">
        <v>40</v>
      </c>
      <c r="O220" s="79"/>
      <c r="P220" s="202">
        <f>O220*H220</f>
        <v>0</v>
      </c>
      <c r="Q220" s="202">
        <v>0</v>
      </c>
      <c r="R220" s="202">
        <f>Q220*H220</f>
        <v>0</v>
      </c>
      <c r="S220" s="202">
        <v>0</v>
      </c>
      <c r="T220" s="203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04" t="s">
        <v>184</v>
      </c>
      <c r="AT220" s="204" t="s">
        <v>180</v>
      </c>
      <c r="AU220" s="204" t="s">
        <v>82</v>
      </c>
      <c r="AY220" s="16" t="s">
        <v>177</v>
      </c>
      <c r="BE220" s="205">
        <f>IF(N220="základná",J220,0)</f>
        <v>0</v>
      </c>
      <c r="BF220" s="205">
        <f>IF(N220="znížená",J220,0)</f>
        <v>0</v>
      </c>
      <c r="BG220" s="205">
        <f>IF(N220="zákl. prenesená",J220,0)</f>
        <v>0</v>
      </c>
      <c r="BH220" s="205">
        <f>IF(N220="zníž. prenesená",J220,0)</f>
        <v>0</v>
      </c>
      <c r="BI220" s="205">
        <f>IF(N220="nulová",J220,0)</f>
        <v>0</v>
      </c>
      <c r="BJ220" s="16" t="s">
        <v>155</v>
      </c>
      <c r="BK220" s="206">
        <f>ROUND(I220*H220,3)</f>
        <v>0</v>
      </c>
      <c r="BL220" s="16" t="s">
        <v>184</v>
      </c>
      <c r="BM220" s="204" t="s">
        <v>2617</v>
      </c>
    </row>
    <row r="221" s="2" customFormat="1" ht="16.5" customHeight="1">
      <c r="A221" s="35"/>
      <c r="B221" s="157"/>
      <c r="C221" s="193" t="s">
        <v>710</v>
      </c>
      <c r="D221" s="193" t="s">
        <v>180</v>
      </c>
      <c r="E221" s="194" t="s">
        <v>2618</v>
      </c>
      <c r="F221" s="195" t="s">
        <v>2619</v>
      </c>
      <c r="G221" s="196" t="s">
        <v>258</v>
      </c>
      <c r="H221" s="197">
        <v>1</v>
      </c>
      <c r="I221" s="198"/>
      <c r="J221" s="197">
        <f>ROUND(I221*H221,3)</f>
        <v>0</v>
      </c>
      <c r="K221" s="199"/>
      <c r="L221" s="36"/>
      <c r="M221" s="200" t="s">
        <v>1</v>
      </c>
      <c r="N221" s="201" t="s">
        <v>40</v>
      </c>
      <c r="O221" s="79"/>
      <c r="P221" s="202">
        <f>O221*H221</f>
        <v>0</v>
      </c>
      <c r="Q221" s="202">
        <v>0</v>
      </c>
      <c r="R221" s="202">
        <f>Q221*H221</f>
        <v>0</v>
      </c>
      <c r="S221" s="202">
        <v>0</v>
      </c>
      <c r="T221" s="203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04" t="s">
        <v>184</v>
      </c>
      <c r="AT221" s="204" t="s">
        <v>180</v>
      </c>
      <c r="AU221" s="204" t="s">
        <v>82</v>
      </c>
      <c r="AY221" s="16" t="s">
        <v>177</v>
      </c>
      <c r="BE221" s="205">
        <f>IF(N221="základná",J221,0)</f>
        <v>0</v>
      </c>
      <c r="BF221" s="205">
        <f>IF(N221="znížená",J221,0)</f>
        <v>0</v>
      </c>
      <c r="BG221" s="205">
        <f>IF(N221="zákl. prenesená",J221,0)</f>
        <v>0</v>
      </c>
      <c r="BH221" s="205">
        <f>IF(N221="zníž. prenesená",J221,0)</f>
        <v>0</v>
      </c>
      <c r="BI221" s="205">
        <f>IF(N221="nulová",J221,0)</f>
        <v>0</v>
      </c>
      <c r="BJ221" s="16" t="s">
        <v>155</v>
      </c>
      <c r="BK221" s="206">
        <f>ROUND(I221*H221,3)</f>
        <v>0</v>
      </c>
      <c r="BL221" s="16" t="s">
        <v>184</v>
      </c>
      <c r="BM221" s="204" t="s">
        <v>2620</v>
      </c>
    </row>
    <row r="222" s="2" customFormat="1" ht="16.5" customHeight="1">
      <c r="A222" s="35"/>
      <c r="B222" s="157"/>
      <c r="C222" s="193" t="s">
        <v>714</v>
      </c>
      <c r="D222" s="193" t="s">
        <v>180</v>
      </c>
      <c r="E222" s="194" t="s">
        <v>2621</v>
      </c>
      <c r="F222" s="195" t="s">
        <v>2622</v>
      </c>
      <c r="G222" s="196" t="s">
        <v>258</v>
      </c>
      <c r="H222" s="197">
        <v>1</v>
      </c>
      <c r="I222" s="198"/>
      <c r="J222" s="197">
        <f>ROUND(I222*H222,3)</f>
        <v>0</v>
      </c>
      <c r="K222" s="199"/>
      <c r="L222" s="36"/>
      <c r="M222" s="200" t="s">
        <v>1</v>
      </c>
      <c r="N222" s="201" t="s">
        <v>40</v>
      </c>
      <c r="O222" s="79"/>
      <c r="P222" s="202">
        <f>O222*H222</f>
        <v>0</v>
      </c>
      <c r="Q222" s="202">
        <v>0</v>
      </c>
      <c r="R222" s="202">
        <f>Q222*H222</f>
        <v>0</v>
      </c>
      <c r="S222" s="202">
        <v>0</v>
      </c>
      <c r="T222" s="203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04" t="s">
        <v>184</v>
      </c>
      <c r="AT222" s="204" t="s">
        <v>180</v>
      </c>
      <c r="AU222" s="204" t="s">
        <v>82</v>
      </c>
      <c r="AY222" s="16" t="s">
        <v>177</v>
      </c>
      <c r="BE222" s="205">
        <f>IF(N222="základná",J222,0)</f>
        <v>0</v>
      </c>
      <c r="BF222" s="205">
        <f>IF(N222="znížená",J222,0)</f>
        <v>0</v>
      </c>
      <c r="BG222" s="205">
        <f>IF(N222="zákl. prenesená",J222,0)</f>
        <v>0</v>
      </c>
      <c r="BH222" s="205">
        <f>IF(N222="zníž. prenesená",J222,0)</f>
        <v>0</v>
      </c>
      <c r="BI222" s="205">
        <f>IF(N222="nulová",J222,0)</f>
        <v>0</v>
      </c>
      <c r="BJ222" s="16" t="s">
        <v>155</v>
      </c>
      <c r="BK222" s="206">
        <f>ROUND(I222*H222,3)</f>
        <v>0</v>
      </c>
      <c r="BL222" s="16" t="s">
        <v>184</v>
      </c>
      <c r="BM222" s="204" t="s">
        <v>2623</v>
      </c>
    </row>
    <row r="223" s="2" customFormat="1" ht="16.5" customHeight="1">
      <c r="A223" s="35"/>
      <c r="B223" s="157"/>
      <c r="C223" s="193" t="s">
        <v>718</v>
      </c>
      <c r="D223" s="193" t="s">
        <v>180</v>
      </c>
      <c r="E223" s="194" t="s">
        <v>2624</v>
      </c>
      <c r="F223" s="195" t="s">
        <v>2625</v>
      </c>
      <c r="G223" s="196" t="s">
        <v>258</v>
      </c>
      <c r="H223" s="197">
        <v>2</v>
      </c>
      <c r="I223" s="198"/>
      <c r="J223" s="197">
        <f>ROUND(I223*H223,3)</f>
        <v>0</v>
      </c>
      <c r="K223" s="199"/>
      <c r="L223" s="36"/>
      <c r="M223" s="200" t="s">
        <v>1</v>
      </c>
      <c r="N223" s="201" t="s">
        <v>40</v>
      </c>
      <c r="O223" s="79"/>
      <c r="P223" s="202">
        <f>O223*H223</f>
        <v>0</v>
      </c>
      <c r="Q223" s="202">
        <v>0</v>
      </c>
      <c r="R223" s="202">
        <f>Q223*H223</f>
        <v>0</v>
      </c>
      <c r="S223" s="202">
        <v>0</v>
      </c>
      <c r="T223" s="203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4" t="s">
        <v>184</v>
      </c>
      <c r="AT223" s="204" t="s">
        <v>180</v>
      </c>
      <c r="AU223" s="204" t="s">
        <v>82</v>
      </c>
      <c r="AY223" s="16" t="s">
        <v>177</v>
      </c>
      <c r="BE223" s="205">
        <f>IF(N223="základná",J223,0)</f>
        <v>0</v>
      </c>
      <c r="BF223" s="205">
        <f>IF(N223="znížená",J223,0)</f>
        <v>0</v>
      </c>
      <c r="BG223" s="205">
        <f>IF(N223="zákl. prenesená",J223,0)</f>
        <v>0</v>
      </c>
      <c r="BH223" s="205">
        <f>IF(N223="zníž. prenesená",J223,0)</f>
        <v>0</v>
      </c>
      <c r="BI223" s="205">
        <f>IF(N223="nulová",J223,0)</f>
        <v>0</v>
      </c>
      <c r="BJ223" s="16" t="s">
        <v>155</v>
      </c>
      <c r="BK223" s="206">
        <f>ROUND(I223*H223,3)</f>
        <v>0</v>
      </c>
      <c r="BL223" s="16" t="s">
        <v>184</v>
      </c>
      <c r="BM223" s="204" t="s">
        <v>2626</v>
      </c>
    </row>
    <row r="224" s="2" customFormat="1" ht="16.5" customHeight="1">
      <c r="A224" s="35"/>
      <c r="B224" s="157"/>
      <c r="C224" s="193" t="s">
        <v>722</v>
      </c>
      <c r="D224" s="193" t="s">
        <v>180</v>
      </c>
      <c r="E224" s="194" t="s">
        <v>2627</v>
      </c>
      <c r="F224" s="195" t="s">
        <v>2628</v>
      </c>
      <c r="G224" s="196" t="s">
        <v>258</v>
      </c>
      <c r="H224" s="197">
        <v>3</v>
      </c>
      <c r="I224" s="198"/>
      <c r="J224" s="197">
        <f>ROUND(I224*H224,3)</f>
        <v>0</v>
      </c>
      <c r="K224" s="199"/>
      <c r="L224" s="36"/>
      <c r="M224" s="200" t="s">
        <v>1</v>
      </c>
      <c r="N224" s="201" t="s">
        <v>40</v>
      </c>
      <c r="O224" s="79"/>
      <c r="P224" s="202">
        <f>O224*H224</f>
        <v>0</v>
      </c>
      <c r="Q224" s="202">
        <v>0</v>
      </c>
      <c r="R224" s="202">
        <f>Q224*H224</f>
        <v>0</v>
      </c>
      <c r="S224" s="202">
        <v>0</v>
      </c>
      <c r="T224" s="203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04" t="s">
        <v>184</v>
      </c>
      <c r="AT224" s="204" t="s">
        <v>180</v>
      </c>
      <c r="AU224" s="204" t="s">
        <v>82</v>
      </c>
      <c r="AY224" s="16" t="s">
        <v>177</v>
      </c>
      <c r="BE224" s="205">
        <f>IF(N224="základná",J224,0)</f>
        <v>0</v>
      </c>
      <c r="BF224" s="205">
        <f>IF(N224="znížená",J224,0)</f>
        <v>0</v>
      </c>
      <c r="BG224" s="205">
        <f>IF(N224="zákl. prenesená",J224,0)</f>
        <v>0</v>
      </c>
      <c r="BH224" s="205">
        <f>IF(N224="zníž. prenesená",J224,0)</f>
        <v>0</v>
      </c>
      <c r="BI224" s="205">
        <f>IF(N224="nulová",J224,0)</f>
        <v>0</v>
      </c>
      <c r="BJ224" s="16" t="s">
        <v>155</v>
      </c>
      <c r="BK224" s="206">
        <f>ROUND(I224*H224,3)</f>
        <v>0</v>
      </c>
      <c r="BL224" s="16" t="s">
        <v>184</v>
      </c>
      <c r="BM224" s="204" t="s">
        <v>2629</v>
      </c>
    </row>
    <row r="225" s="2" customFormat="1" ht="16.5" customHeight="1">
      <c r="A225" s="35"/>
      <c r="B225" s="157"/>
      <c r="C225" s="193" t="s">
        <v>727</v>
      </c>
      <c r="D225" s="193" t="s">
        <v>180</v>
      </c>
      <c r="E225" s="194" t="s">
        <v>2630</v>
      </c>
      <c r="F225" s="195" t="s">
        <v>2631</v>
      </c>
      <c r="G225" s="196" t="s">
        <v>258</v>
      </c>
      <c r="H225" s="197">
        <v>1</v>
      </c>
      <c r="I225" s="198"/>
      <c r="J225" s="197">
        <f>ROUND(I225*H225,3)</f>
        <v>0</v>
      </c>
      <c r="K225" s="199"/>
      <c r="L225" s="36"/>
      <c r="M225" s="200" t="s">
        <v>1</v>
      </c>
      <c r="N225" s="201" t="s">
        <v>40</v>
      </c>
      <c r="O225" s="79"/>
      <c r="P225" s="202">
        <f>O225*H225</f>
        <v>0</v>
      </c>
      <c r="Q225" s="202">
        <v>0</v>
      </c>
      <c r="R225" s="202">
        <f>Q225*H225</f>
        <v>0</v>
      </c>
      <c r="S225" s="202">
        <v>0</v>
      </c>
      <c r="T225" s="203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04" t="s">
        <v>184</v>
      </c>
      <c r="AT225" s="204" t="s">
        <v>180</v>
      </c>
      <c r="AU225" s="204" t="s">
        <v>82</v>
      </c>
      <c r="AY225" s="16" t="s">
        <v>177</v>
      </c>
      <c r="BE225" s="205">
        <f>IF(N225="základná",J225,0)</f>
        <v>0</v>
      </c>
      <c r="BF225" s="205">
        <f>IF(N225="znížená",J225,0)</f>
        <v>0</v>
      </c>
      <c r="BG225" s="205">
        <f>IF(N225="zákl. prenesená",J225,0)</f>
        <v>0</v>
      </c>
      <c r="BH225" s="205">
        <f>IF(N225="zníž. prenesená",J225,0)</f>
        <v>0</v>
      </c>
      <c r="BI225" s="205">
        <f>IF(N225="nulová",J225,0)</f>
        <v>0</v>
      </c>
      <c r="BJ225" s="16" t="s">
        <v>155</v>
      </c>
      <c r="BK225" s="206">
        <f>ROUND(I225*H225,3)</f>
        <v>0</v>
      </c>
      <c r="BL225" s="16" t="s">
        <v>184</v>
      </c>
      <c r="BM225" s="204" t="s">
        <v>2632</v>
      </c>
    </row>
    <row r="226" s="2" customFormat="1" ht="16.5" customHeight="1">
      <c r="A226" s="35"/>
      <c r="B226" s="157"/>
      <c r="C226" s="193" t="s">
        <v>735</v>
      </c>
      <c r="D226" s="193" t="s">
        <v>180</v>
      </c>
      <c r="E226" s="194" t="s">
        <v>2633</v>
      </c>
      <c r="F226" s="195" t="s">
        <v>2634</v>
      </c>
      <c r="G226" s="196" t="s">
        <v>258</v>
      </c>
      <c r="H226" s="197">
        <v>2</v>
      </c>
      <c r="I226" s="198"/>
      <c r="J226" s="197">
        <f>ROUND(I226*H226,3)</f>
        <v>0</v>
      </c>
      <c r="K226" s="199"/>
      <c r="L226" s="36"/>
      <c r="M226" s="200" t="s">
        <v>1</v>
      </c>
      <c r="N226" s="201" t="s">
        <v>40</v>
      </c>
      <c r="O226" s="79"/>
      <c r="P226" s="202">
        <f>O226*H226</f>
        <v>0</v>
      </c>
      <c r="Q226" s="202">
        <v>0</v>
      </c>
      <c r="R226" s="202">
        <f>Q226*H226</f>
        <v>0</v>
      </c>
      <c r="S226" s="202">
        <v>0</v>
      </c>
      <c r="T226" s="203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04" t="s">
        <v>184</v>
      </c>
      <c r="AT226" s="204" t="s">
        <v>180</v>
      </c>
      <c r="AU226" s="204" t="s">
        <v>82</v>
      </c>
      <c r="AY226" s="16" t="s">
        <v>177</v>
      </c>
      <c r="BE226" s="205">
        <f>IF(N226="základná",J226,0)</f>
        <v>0</v>
      </c>
      <c r="BF226" s="205">
        <f>IF(N226="znížená",J226,0)</f>
        <v>0</v>
      </c>
      <c r="BG226" s="205">
        <f>IF(N226="zákl. prenesená",J226,0)</f>
        <v>0</v>
      </c>
      <c r="BH226" s="205">
        <f>IF(N226="zníž. prenesená",J226,0)</f>
        <v>0</v>
      </c>
      <c r="BI226" s="205">
        <f>IF(N226="nulová",J226,0)</f>
        <v>0</v>
      </c>
      <c r="BJ226" s="16" t="s">
        <v>155</v>
      </c>
      <c r="BK226" s="206">
        <f>ROUND(I226*H226,3)</f>
        <v>0</v>
      </c>
      <c r="BL226" s="16" t="s">
        <v>184</v>
      </c>
      <c r="BM226" s="204" t="s">
        <v>2635</v>
      </c>
    </row>
    <row r="227" s="2" customFormat="1" ht="16.5" customHeight="1">
      <c r="A227" s="35"/>
      <c r="B227" s="157"/>
      <c r="C227" s="193" t="s">
        <v>739</v>
      </c>
      <c r="D227" s="193" t="s">
        <v>180</v>
      </c>
      <c r="E227" s="194" t="s">
        <v>2636</v>
      </c>
      <c r="F227" s="195" t="s">
        <v>2637</v>
      </c>
      <c r="G227" s="196" t="s">
        <v>258</v>
      </c>
      <c r="H227" s="197">
        <v>3</v>
      </c>
      <c r="I227" s="198"/>
      <c r="J227" s="197">
        <f>ROUND(I227*H227,3)</f>
        <v>0</v>
      </c>
      <c r="K227" s="199"/>
      <c r="L227" s="36"/>
      <c r="M227" s="200" t="s">
        <v>1</v>
      </c>
      <c r="N227" s="201" t="s">
        <v>40</v>
      </c>
      <c r="O227" s="79"/>
      <c r="P227" s="202">
        <f>O227*H227</f>
        <v>0</v>
      </c>
      <c r="Q227" s="202">
        <v>0</v>
      </c>
      <c r="R227" s="202">
        <f>Q227*H227</f>
        <v>0</v>
      </c>
      <c r="S227" s="202">
        <v>0</v>
      </c>
      <c r="T227" s="203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04" t="s">
        <v>184</v>
      </c>
      <c r="AT227" s="204" t="s">
        <v>180</v>
      </c>
      <c r="AU227" s="204" t="s">
        <v>82</v>
      </c>
      <c r="AY227" s="16" t="s">
        <v>177</v>
      </c>
      <c r="BE227" s="205">
        <f>IF(N227="základná",J227,0)</f>
        <v>0</v>
      </c>
      <c r="BF227" s="205">
        <f>IF(N227="znížená",J227,0)</f>
        <v>0</v>
      </c>
      <c r="BG227" s="205">
        <f>IF(N227="zákl. prenesená",J227,0)</f>
        <v>0</v>
      </c>
      <c r="BH227" s="205">
        <f>IF(N227="zníž. prenesená",J227,0)</f>
        <v>0</v>
      </c>
      <c r="BI227" s="205">
        <f>IF(N227="nulová",J227,0)</f>
        <v>0</v>
      </c>
      <c r="BJ227" s="16" t="s">
        <v>155</v>
      </c>
      <c r="BK227" s="206">
        <f>ROUND(I227*H227,3)</f>
        <v>0</v>
      </c>
      <c r="BL227" s="16" t="s">
        <v>184</v>
      </c>
      <c r="BM227" s="204" t="s">
        <v>2638</v>
      </c>
    </row>
    <row r="228" s="2" customFormat="1" ht="24.15" customHeight="1">
      <c r="A228" s="35"/>
      <c r="B228" s="157"/>
      <c r="C228" s="193" t="s">
        <v>743</v>
      </c>
      <c r="D228" s="193" t="s">
        <v>180</v>
      </c>
      <c r="E228" s="194" t="s">
        <v>2639</v>
      </c>
      <c r="F228" s="195" t="s">
        <v>2640</v>
      </c>
      <c r="G228" s="196" t="s">
        <v>258</v>
      </c>
      <c r="H228" s="197">
        <v>4</v>
      </c>
      <c r="I228" s="198"/>
      <c r="J228" s="197">
        <f>ROUND(I228*H228,3)</f>
        <v>0</v>
      </c>
      <c r="K228" s="199"/>
      <c r="L228" s="36"/>
      <c r="M228" s="200" t="s">
        <v>1</v>
      </c>
      <c r="N228" s="201" t="s">
        <v>40</v>
      </c>
      <c r="O228" s="79"/>
      <c r="P228" s="202">
        <f>O228*H228</f>
        <v>0</v>
      </c>
      <c r="Q228" s="202">
        <v>0</v>
      </c>
      <c r="R228" s="202">
        <f>Q228*H228</f>
        <v>0</v>
      </c>
      <c r="S228" s="202">
        <v>0</v>
      </c>
      <c r="T228" s="203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04" t="s">
        <v>184</v>
      </c>
      <c r="AT228" s="204" t="s">
        <v>180</v>
      </c>
      <c r="AU228" s="204" t="s">
        <v>82</v>
      </c>
      <c r="AY228" s="16" t="s">
        <v>177</v>
      </c>
      <c r="BE228" s="205">
        <f>IF(N228="základná",J228,0)</f>
        <v>0</v>
      </c>
      <c r="BF228" s="205">
        <f>IF(N228="znížená",J228,0)</f>
        <v>0</v>
      </c>
      <c r="BG228" s="205">
        <f>IF(N228="zákl. prenesená",J228,0)</f>
        <v>0</v>
      </c>
      <c r="BH228" s="205">
        <f>IF(N228="zníž. prenesená",J228,0)</f>
        <v>0</v>
      </c>
      <c r="BI228" s="205">
        <f>IF(N228="nulová",J228,0)</f>
        <v>0</v>
      </c>
      <c r="BJ228" s="16" t="s">
        <v>155</v>
      </c>
      <c r="BK228" s="206">
        <f>ROUND(I228*H228,3)</f>
        <v>0</v>
      </c>
      <c r="BL228" s="16" t="s">
        <v>184</v>
      </c>
      <c r="BM228" s="204" t="s">
        <v>2641</v>
      </c>
    </row>
    <row r="229" s="2" customFormat="1" ht="24.15" customHeight="1">
      <c r="A229" s="35"/>
      <c r="B229" s="157"/>
      <c r="C229" s="193" t="s">
        <v>747</v>
      </c>
      <c r="D229" s="193" t="s">
        <v>180</v>
      </c>
      <c r="E229" s="194" t="s">
        <v>2642</v>
      </c>
      <c r="F229" s="195" t="s">
        <v>2643</v>
      </c>
      <c r="G229" s="196" t="s">
        <v>258</v>
      </c>
      <c r="H229" s="197">
        <v>2</v>
      </c>
      <c r="I229" s="198"/>
      <c r="J229" s="197">
        <f>ROUND(I229*H229,3)</f>
        <v>0</v>
      </c>
      <c r="K229" s="199"/>
      <c r="L229" s="36"/>
      <c r="M229" s="200" t="s">
        <v>1</v>
      </c>
      <c r="N229" s="201" t="s">
        <v>40</v>
      </c>
      <c r="O229" s="79"/>
      <c r="P229" s="202">
        <f>O229*H229</f>
        <v>0</v>
      </c>
      <c r="Q229" s="202">
        <v>0</v>
      </c>
      <c r="R229" s="202">
        <f>Q229*H229</f>
        <v>0</v>
      </c>
      <c r="S229" s="202">
        <v>0</v>
      </c>
      <c r="T229" s="203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04" t="s">
        <v>184</v>
      </c>
      <c r="AT229" s="204" t="s">
        <v>180</v>
      </c>
      <c r="AU229" s="204" t="s">
        <v>82</v>
      </c>
      <c r="AY229" s="16" t="s">
        <v>177</v>
      </c>
      <c r="BE229" s="205">
        <f>IF(N229="základná",J229,0)</f>
        <v>0</v>
      </c>
      <c r="BF229" s="205">
        <f>IF(N229="znížená",J229,0)</f>
        <v>0</v>
      </c>
      <c r="BG229" s="205">
        <f>IF(N229="zákl. prenesená",J229,0)</f>
        <v>0</v>
      </c>
      <c r="BH229" s="205">
        <f>IF(N229="zníž. prenesená",J229,0)</f>
        <v>0</v>
      </c>
      <c r="BI229" s="205">
        <f>IF(N229="nulová",J229,0)</f>
        <v>0</v>
      </c>
      <c r="BJ229" s="16" t="s">
        <v>155</v>
      </c>
      <c r="BK229" s="206">
        <f>ROUND(I229*H229,3)</f>
        <v>0</v>
      </c>
      <c r="BL229" s="16" t="s">
        <v>184</v>
      </c>
      <c r="BM229" s="204" t="s">
        <v>2644</v>
      </c>
    </row>
    <row r="230" s="2" customFormat="1" ht="16.5" customHeight="1">
      <c r="A230" s="35"/>
      <c r="B230" s="157"/>
      <c r="C230" s="193" t="s">
        <v>771</v>
      </c>
      <c r="D230" s="193" t="s">
        <v>180</v>
      </c>
      <c r="E230" s="194" t="s">
        <v>2645</v>
      </c>
      <c r="F230" s="195" t="s">
        <v>2646</v>
      </c>
      <c r="G230" s="196" t="s">
        <v>258</v>
      </c>
      <c r="H230" s="197">
        <v>3</v>
      </c>
      <c r="I230" s="198"/>
      <c r="J230" s="197">
        <f>ROUND(I230*H230,3)</f>
        <v>0</v>
      </c>
      <c r="K230" s="199"/>
      <c r="L230" s="36"/>
      <c r="M230" s="200" t="s">
        <v>1</v>
      </c>
      <c r="N230" s="201" t="s">
        <v>40</v>
      </c>
      <c r="O230" s="79"/>
      <c r="P230" s="202">
        <f>O230*H230</f>
        <v>0</v>
      </c>
      <c r="Q230" s="202">
        <v>0</v>
      </c>
      <c r="R230" s="202">
        <f>Q230*H230</f>
        <v>0</v>
      </c>
      <c r="S230" s="202">
        <v>0</v>
      </c>
      <c r="T230" s="203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04" t="s">
        <v>184</v>
      </c>
      <c r="AT230" s="204" t="s">
        <v>180</v>
      </c>
      <c r="AU230" s="204" t="s">
        <v>82</v>
      </c>
      <c r="AY230" s="16" t="s">
        <v>177</v>
      </c>
      <c r="BE230" s="205">
        <f>IF(N230="základná",J230,0)</f>
        <v>0</v>
      </c>
      <c r="BF230" s="205">
        <f>IF(N230="znížená",J230,0)</f>
        <v>0</v>
      </c>
      <c r="BG230" s="205">
        <f>IF(N230="zákl. prenesená",J230,0)</f>
        <v>0</v>
      </c>
      <c r="BH230" s="205">
        <f>IF(N230="zníž. prenesená",J230,0)</f>
        <v>0</v>
      </c>
      <c r="BI230" s="205">
        <f>IF(N230="nulová",J230,0)</f>
        <v>0</v>
      </c>
      <c r="BJ230" s="16" t="s">
        <v>155</v>
      </c>
      <c r="BK230" s="206">
        <f>ROUND(I230*H230,3)</f>
        <v>0</v>
      </c>
      <c r="BL230" s="16" t="s">
        <v>184</v>
      </c>
      <c r="BM230" s="204" t="s">
        <v>2647</v>
      </c>
    </row>
    <row r="231" s="2" customFormat="1" ht="16.5" customHeight="1">
      <c r="A231" s="35"/>
      <c r="B231" s="157"/>
      <c r="C231" s="193" t="s">
        <v>775</v>
      </c>
      <c r="D231" s="193" t="s">
        <v>180</v>
      </c>
      <c r="E231" s="194" t="s">
        <v>2648</v>
      </c>
      <c r="F231" s="195" t="s">
        <v>2649</v>
      </c>
      <c r="G231" s="196" t="s">
        <v>2413</v>
      </c>
      <c r="H231" s="197">
        <v>10</v>
      </c>
      <c r="I231" s="198"/>
      <c r="J231" s="197">
        <f>ROUND(I231*H231,3)</f>
        <v>0</v>
      </c>
      <c r="K231" s="199"/>
      <c r="L231" s="36"/>
      <c r="M231" s="200" t="s">
        <v>1</v>
      </c>
      <c r="N231" s="201" t="s">
        <v>40</v>
      </c>
      <c r="O231" s="79"/>
      <c r="P231" s="202">
        <f>O231*H231</f>
        <v>0</v>
      </c>
      <c r="Q231" s="202">
        <v>0</v>
      </c>
      <c r="R231" s="202">
        <f>Q231*H231</f>
        <v>0</v>
      </c>
      <c r="S231" s="202">
        <v>0</v>
      </c>
      <c r="T231" s="203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04" t="s">
        <v>184</v>
      </c>
      <c r="AT231" s="204" t="s">
        <v>180</v>
      </c>
      <c r="AU231" s="204" t="s">
        <v>82</v>
      </c>
      <c r="AY231" s="16" t="s">
        <v>177</v>
      </c>
      <c r="BE231" s="205">
        <f>IF(N231="základná",J231,0)</f>
        <v>0</v>
      </c>
      <c r="BF231" s="205">
        <f>IF(N231="znížená",J231,0)</f>
        <v>0</v>
      </c>
      <c r="BG231" s="205">
        <f>IF(N231="zákl. prenesená",J231,0)</f>
        <v>0</v>
      </c>
      <c r="BH231" s="205">
        <f>IF(N231="zníž. prenesená",J231,0)</f>
        <v>0</v>
      </c>
      <c r="BI231" s="205">
        <f>IF(N231="nulová",J231,0)</f>
        <v>0</v>
      </c>
      <c r="BJ231" s="16" t="s">
        <v>155</v>
      </c>
      <c r="BK231" s="206">
        <f>ROUND(I231*H231,3)</f>
        <v>0</v>
      </c>
      <c r="BL231" s="16" t="s">
        <v>184</v>
      </c>
      <c r="BM231" s="204" t="s">
        <v>2650</v>
      </c>
    </row>
    <row r="232" s="2" customFormat="1" ht="24.15" customHeight="1">
      <c r="A232" s="35"/>
      <c r="B232" s="157"/>
      <c r="C232" s="193" t="s">
        <v>779</v>
      </c>
      <c r="D232" s="193" t="s">
        <v>180</v>
      </c>
      <c r="E232" s="194" t="s">
        <v>2651</v>
      </c>
      <c r="F232" s="195" t="s">
        <v>2652</v>
      </c>
      <c r="G232" s="196" t="s">
        <v>2413</v>
      </c>
      <c r="H232" s="197">
        <v>30</v>
      </c>
      <c r="I232" s="198"/>
      <c r="J232" s="197">
        <f>ROUND(I232*H232,3)</f>
        <v>0</v>
      </c>
      <c r="K232" s="199"/>
      <c r="L232" s="36"/>
      <c r="M232" s="200" t="s">
        <v>1</v>
      </c>
      <c r="N232" s="201" t="s">
        <v>40</v>
      </c>
      <c r="O232" s="79"/>
      <c r="P232" s="202">
        <f>O232*H232</f>
        <v>0</v>
      </c>
      <c r="Q232" s="202">
        <v>0</v>
      </c>
      <c r="R232" s="202">
        <f>Q232*H232</f>
        <v>0</v>
      </c>
      <c r="S232" s="202">
        <v>0</v>
      </c>
      <c r="T232" s="203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04" t="s">
        <v>184</v>
      </c>
      <c r="AT232" s="204" t="s">
        <v>180</v>
      </c>
      <c r="AU232" s="204" t="s">
        <v>82</v>
      </c>
      <c r="AY232" s="16" t="s">
        <v>177</v>
      </c>
      <c r="BE232" s="205">
        <f>IF(N232="základná",J232,0)</f>
        <v>0</v>
      </c>
      <c r="BF232" s="205">
        <f>IF(N232="znížená",J232,0)</f>
        <v>0</v>
      </c>
      <c r="BG232" s="205">
        <f>IF(N232="zákl. prenesená",J232,0)</f>
        <v>0</v>
      </c>
      <c r="BH232" s="205">
        <f>IF(N232="zníž. prenesená",J232,0)</f>
        <v>0</v>
      </c>
      <c r="BI232" s="205">
        <f>IF(N232="nulová",J232,0)</f>
        <v>0</v>
      </c>
      <c r="BJ232" s="16" t="s">
        <v>155</v>
      </c>
      <c r="BK232" s="206">
        <f>ROUND(I232*H232,3)</f>
        <v>0</v>
      </c>
      <c r="BL232" s="16" t="s">
        <v>184</v>
      </c>
      <c r="BM232" s="204" t="s">
        <v>2653</v>
      </c>
    </row>
    <row r="233" s="2" customFormat="1" ht="24.15" customHeight="1">
      <c r="A233" s="35"/>
      <c r="B233" s="157"/>
      <c r="C233" s="193" t="s">
        <v>783</v>
      </c>
      <c r="D233" s="193" t="s">
        <v>180</v>
      </c>
      <c r="E233" s="194" t="s">
        <v>2654</v>
      </c>
      <c r="F233" s="195" t="s">
        <v>2449</v>
      </c>
      <c r="G233" s="196" t="s">
        <v>258</v>
      </c>
      <c r="H233" s="197">
        <v>12</v>
      </c>
      <c r="I233" s="198"/>
      <c r="J233" s="197">
        <f>ROUND(I233*H233,3)</f>
        <v>0</v>
      </c>
      <c r="K233" s="199"/>
      <c r="L233" s="36"/>
      <c r="M233" s="200" t="s">
        <v>1</v>
      </c>
      <c r="N233" s="201" t="s">
        <v>40</v>
      </c>
      <c r="O233" s="79"/>
      <c r="P233" s="202">
        <f>O233*H233</f>
        <v>0</v>
      </c>
      <c r="Q233" s="202">
        <v>0</v>
      </c>
      <c r="R233" s="202">
        <f>Q233*H233</f>
        <v>0</v>
      </c>
      <c r="S233" s="202">
        <v>0</v>
      </c>
      <c r="T233" s="203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04" t="s">
        <v>184</v>
      </c>
      <c r="AT233" s="204" t="s">
        <v>180</v>
      </c>
      <c r="AU233" s="204" t="s">
        <v>82</v>
      </c>
      <c r="AY233" s="16" t="s">
        <v>177</v>
      </c>
      <c r="BE233" s="205">
        <f>IF(N233="základná",J233,0)</f>
        <v>0</v>
      </c>
      <c r="BF233" s="205">
        <f>IF(N233="znížená",J233,0)</f>
        <v>0</v>
      </c>
      <c r="BG233" s="205">
        <f>IF(N233="zákl. prenesená",J233,0)</f>
        <v>0</v>
      </c>
      <c r="BH233" s="205">
        <f>IF(N233="zníž. prenesená",J233,0)</f>
        <v>0</v>
      </c>
      <c r="BI233" s="205">
        <f>IF(N233="nulová",J233,0)</f>
        <v>0</v>
      </c>
      <c r="BJ233" s="16" t="s">
        <v>155</v>
      </c>
      <c r="BK233" s="206">
        <f>ROUND(I233*H233,3)</f>
        <v>0</v>
      </c>
      <c r="BL233" s="16" t="s">
        <v>184</v>
      </c>
      <c r="BM233" s="204" t="s">
        <v>2655</v>
      </c>
    </row>
    <row r="234" s="2" customFormat="1" ht="16.5" customHeight="1">
      <c r="A234" s="35"/>
      <c r="B234" s="157"/>
      <c r="C234" s="193" t="s">
        <v>787</v>
      </c>
      <c r="D234" s="193" t="s">
        <v>180</v>
      </c>
      <c r="E234" s="194" t="s">
        <v>2656</v>
      </c>
      <c r="F234" s="195" t="s">
        <v>2452</v>
      </c>
      <c r="G234" s="196" t="s">
        <v>258</v>
      </c>
      <c r="H234" s="197">
        <v>15</v>
      </c>
      <c r="I234" s="198"/>
      <c r="J234" s="197">
        <f>ROUND(I234*H234,3)</f>
        <v>0</v>
      </c>
      <c r="K234" s="199"/>
      <c r="L234" s="36"/>
      <c r="M234" s="200" t="s">
        <v>1</v>
      </c>
      <c r="N234" s="201" t="s">
        <v>40</v>
      </c>
      <c r="O234" s="79"/>
      <c r="P234" s="202">
        <f>O234*H234</f>
        <v>0</v>
      </c>
      <c r="Q234" s="202">
        <v>0</v>
      </c>
      <c r="R234" s="202">
        <f>Q234*H234</f>
        <v>0</v>
      </c>
      <c r="S234" s="202">
        <v>0</v>
      </c>
      <c r="T234" s="203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04" t="s">
        <v>184</v>
      </c>
      <c r="AT234" s="204" t="s">
        <v>180</v>
      </c>
      <c r="AU234" s="204" t="s">
        <v>82</v>
      </c>
      <c r="AY234" s="16" t="s">
        <v>177</v>
      </c>
      <c r="BE234" s="205">
        <f>IF(N234="základná",J234,0)</f>
        <v>0</v>
      </c>
      <c r="BF234" s="205">
        <f>IF(N234="znížená",J234,0)</f>
        <v>0</v>
      </c>
      <c r="BG234" s="205">
        <f>IF(N234="zákl. prenesená",J234,0)</f>
        <v>0</v>
      </c>
      <c r="BH234" s="205">
        <f>IF(N234="zníž. prenesená",J234,0)</f>
        <v>0</v>
      </c>
      <c r="BI234" s="205">
        <f>IF(N234="nulová",J234,0)</f>
        <v>0</v>
      </c>
      <c r="BJ234" s="16" t="s">
        <v>155</v>
      </c>
      <c r="BK234" s="206">
        <f>ROUND(I234*H234,3)</f>
        <v>0</v>
      </c>
      <c r="BL234" s="16" t="s">
        <v>184</v>
      </c>
      <c r="BM234" s="204" t="s">
        <v>2657</v>
      </c>
    </row>
    <row r="235" s="2" customFormat="1" ht="21.75" customHeight="1">
      <c r="A235" s="35"/>
      <c r="B235" s="157"/>
      <c r="C235" s="193" t="s">
        <v>762</v>
      </c>
      <c r="D235" s="193" t="s">
        <v>180</v>
      </c>
      <c r="E235" s="194" t="s">
        <v>2658</v>
      </c>
      <c r="F235" s="195" t="s">
        <v>2659</v>
      </c>
      <c r="G235" s="196" t="s">
        <v>2413</v>
      </c>
      <c r="H235" s="197">
        <v>99</v>
      </c>
      <c r="I235" s="198"/>
      <c r="J235" s="197">
        <f>ROUND(I235*H235,3)</f>
        <v>0</v>
      </c>
      <c r="K235" s="199"/>
      <c r="L235" s="36"/>
      <c r="M235" s="200" t="s">
        <v>1</v>
      </c>
      <c r="N235" s="201" t="s">
        <v>40</v>
      </c>
      <c r="O235" s="79"/>
      <c r="P235" s="202">
        <f>O235*H235</f>
        <v>0</v>
      </c>
      <c r="Q235" s="202">
        <v>0</v>
      </c>
      <c r="R235" s="202">
        <f>Q235*H235</f>
        <v>0</v>
      </c>
      <c r="S235" s="202">
        <v>0</v>
      </c>
      <c r="T235" s="203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04" t="s">
        <v>184</v>
      </c>
      <c r="AT235" s="204" t="s">
        <v>180</v>
      </c>
      <c r="AU235" s="204" t="s">
        <v>82</v>
      </c>
      <c r="AY235" s="16" t="s">
        <v>177</v>
      </c>
      <c r="BE235" s="205">
        <f>IF(N235="základná",J235,0)</f>
        <v>0</v>
      </c>
      <c r="BF235" s="205">
        <f>IF(N235="znížená",J235,0)</f>
        <v>0</v>
      </c>
      <c r="BG235" s="205">
        <f>IF(N235="zákl. prenesená",J235,0)</f>
        <v>0</v>
      </c>
      <c r="BH235" s="205">
        <f>IF(N235="zníž. prenesená",J235,0)</f>
        <v>0</v>
      </c>
      <c r="BI235" s="205">
        <f>IF(N235="nulová",J235,0)</f>
        <v>0</v>
      </c>
      <c r="BJ235" s="16" t="s">
        <v>155</v>
      </c>
      <c r="BK235" s="206">
        <f>ROUND(I235*H235,3)</f>
        <v>0</v>
      </c>
      <c r="BL235" s="16" t="s">
        <v>184</v>
      </c>
      <c r="BM235" s="204" t="s">
        <v>2660</v>
      </c>
    </row>
    <row r="236" s="2" customFormat="1" ht="24.15" customHeight="1">
      <c r="A236" s="35"/>
      <c r="B236" s="157"/>
      <c r="C236" s="193" t="s">
        <v>1663</v>
      </c>
      <c r="D236" s="193" t="s">
        <v>180</v>
      </c>
      <c r="E236" s="194" t="s">
        <v>2661</v>
      </c>
      <c r="F236" s="195" t="s">
        <v>2449</v>
      </c>
      <c r="G236" s="196" t="s">
        <v>258</v>
      </c>
      <c r="H236" s="197">
        <v>36</v>
      </c>
      <c r="I236" s="198"/>
      <c r="J236" s="197">
        <f>ROUND(I236*H236,3)</f>
        <v>0</v>
      </c>
      <c r="K236" s="199"/>
      <c r="L236" s="36"/>
      <c r="M236" s="200" t="s">
        <v>1</v>
      </c>
      <c r="N236" s="201" t="s">
        <v>40</v>
      </c>
      <c r="O236" s="79"/>
      <c r="P236" s="202">
        <f>O236*H236</f>
        <v>0</v>
      </c>
      <c r="Q236" s="202">
        <v>0</v>
      </c>
      <c r="R236" s="202">
        <f>Q236*H236</f>
        <v>0</v>
      </c>
      <c r="S236" s="202">
        <v>0</v>
      </c>
      <c r="T236" s="203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04" t="s">
        <v>184</v>
      </c>
      <c r="AT236" s="204" t="s">
        <v>180</v>
      </c>
      <c r="AU236" s="204" t="s">
        <v>82</v>
      </c>
      <c r="AY236" s="16" t="s">
        <v>177</v>
      </c>
      <c r="BE236" s="205">
        <f>IF(N236="základná",J236,0)</f>
        <v>0</v>
      </c>
      <c r="BF236" s="205">
        <f>IF(N236="znížená",J236,0)</f>
        <v>0</v>
      </c>
      <c r="BG236" s="205">
        <f>IF(N236="zákl. prenesená",J236,0)</f>
        <v>0</v>
      </c>
      <c r="BH236" s="205">
        <f>IF(N236="zníž. prenesená",J236,0)</f>
        <v>0</v>
      </c>
      <c r="BI236" s="205">
        <f>IF(N236="nulová",J236,0)</f>
        <v>0</v>
      </c>
      <c r="BJ236" s="16" t="s">
        <v>155</v>
      </c>
      <c r="BK236" s="206">
        <f>ROUND(I236*H236,3)</f>
        <v>0</v>
      </c>
      <c r="BL236" s="16" t="s">
        <v>184</v>
      </c>
      <c r="BM236" s="204" t="s">
        <v>2662</v>
      </c>
    </row>
    <row r="237" s="2" customFormat="1" ht="16.5" customHeight="1">
      <c r="A237" s="35"/>
      <c r="B237" s="157"/>
      <c r="C237" s="193" t="s">
        <v>823</v>
      </c>
      <c r="D237" s="193" t="s">
        <v>180</v>
      </c>
      <c r="E237" s="194" t="s">
        <v>2663</v>
      </c>
      <c r="F237" s="195" t="s">
        <v>2452</v>
      </c>
      <c r="G237" s="196" t="s">
        <v>258</v>
      </c>
      <c r="H237" s="197">
        <v>58</v>
      </c>
      <c r="I237" s="198"/>
      <c r="J237" s="197">
        <f>ROUND(I237*H237,3)</f>
        <v>0</v>
      </c>
      <c r="K237" s="199"/>
      <c r="L237" s="36"/>
      <c r="M237" s="200" t="s">
        <v>1</v>
      </c>
      <c r="N237" s="201" t="s">
        <v>40</v>
      </c>
      <c r="O237" s="79"/>
      <c r="P237" s="202">
        <f>O237*H237</f>
        <v>0</v>
      </c>
      <c r="Q237" s="202">
        <v>0</v>
      </c>
      <c r="R237" s="202">
        <f>Q237*H237</f>
        <v>0</v>
      </c>
      <c r="S237" s="202">
        <v>0</v>
      </c>
      <c r="T237" s="203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04" t="s">
        <v>184</v>
      </c>
      <c r="AT237" s="204" t="s">
        <v>180</v>
      </c>
      <c r="AU237" s="204" t="s">
        <v>82</v>
      </c>
      <c r="AY237" s="16" t="s">
        <v>177</v>
      </c>
      <c r="BE237" s="205">
        <f>IF(N237="základná",J237,0)</f>
        <v>0</v>
      </c>
      <c r="BF237" s="205">
        <f>IF(N237="znížená",J237,0)</f>
        <v>0</v>
      </c>
      <c r="BG237" s="205">
        <f>IF(N237="zákl. prenesená",J237,0)</f>
        <v>0</v>
      </c>
      <c r="BH237" s="205">
        <f>IF(N237="zníž. prenesená",J237,0)</f>
        <v>0</v>
      </c>
      <c r="BI237" s="205">
        <f>IF(N237="nulová",J237,0)</f>
        <v>0</v>
      </c>
      <c r="BJ237" s="16" t="s">
        <v>155</v>
      </c>
      <c r="BK237" s="206">
        <f>ROUND(I237*H237,3)</f>
        <v>0</v>
      </c>
      <c r="BL237" s="16" t="s">
        <v>184</v>
      </c>
      <c r="BM237" s="204" t="s">
        <v>2664</v>
      </c>
    </row>
    <row r="238" s="2" customFormat="1" ht="21.75" customHeight="1">
      <c r="A238" s="35"/>
      <c r="B238" s="157"/>
      <c r="C238" s="193" t="s">
        <v>827</v>
      </c>
      <c r="D238" s="193" t="s">
        <v>180</v>
      </c>
      <c r="E238" s="194" t="s">
        <v>2665</v>
      </c>
      <c r="F238" s="195" t="s">
        <v>2666</v>
      </c>
      <c r="G238" s="196" t="s">
        <v>2413</v>
      </c>
      <c r="H238" s="197">
        <v>15</v>
      </c>
      <c r="I238" s="198"/>
      <c r="J238" s="197">
        <f>ROUND(I238*H238,3)</f>
        <v>0</v>
      </c>
      <c r="K238" s="199"/>
      <c r="L238" s="36"/>
      <c r="M238" s="200" t="s">
        <v>1</v>
      </c>
      <c r="N238" s="201" t="s">
        <v>40</v>
      </c>
      <c r="O238" s="79"/>
      <c r="P238" s="202">
        <f>O238*H238</f>
        <v>0</v>
      </c>
      <c r="Q238" s="202">
        <v>0</v>
      </c>
      <c r="R238" s="202">
        <f>Q238*H238</f>
        <v>0</v>
      </c>
      <c r="S238" s="202">
        <v>0</v>
      </c>
      <c r="T238" s="203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04" t="s">
        <v>184</v>
      </c>
      <c r="AT238" s="204" t="s">
        <v>180</v>
      </c>
      <c r="AU238" s="204" t="s">
        <v>82</v>
      </c>
      <c r="AY238" s="16" t="s">
        <v>177</v>
      </c>
      <c r="BE238" s="205">
        <f>IF(N238="základná",J238,0)</f>
        <v>0</v>
      </c>
      <c r="BF238" s="205">
        <f>IF(N238="znížená",J238,0)</f>
        <v>0</v>
      </c>
      <c r="BG238" s="205">
        <f>IF(N238="zákl. prenesená",J238,0)</f>
        <v>0</v>
      </c>
      <c r="BH238" s="205">
        <f>IF(N238="zníž. prenesená",J238,0)</f>
        <v>0</v>
      </c>
      <c r="BI238" s="205">
        <f>IF(N238="nulová",J238,0)</f>
        <v>0</v>
      </c>
      <c r="BJ238" s="16" t="s">
        <v>155</v>
      </c>
      <c r="BK238" s="206">
        <f>ROUND(I238*H238,3)</f>
        <v>0</v>
      </c>
      <c r="BL238" s="16" t="s">
        <v>184</v>
      </c>
      <c r="BM238" s="204" t="s">
        <v>2667</v>
      </c>
    </row>
    <row r="239" s="2" customFormat="1" ht="24.15" customHeight="1">
      <c r="A239" s="35"/>
      <c r="B239" s="157"/>
      <c r="C239" s="193" t="s">
        <v>1677</v>
      </c>
      <c r="D239" s="193" t="s">
        <v>180</v>
      </c>
      <c r="E239" s="194" t="s">
        <v>2668</v>
      </c>
      <c r="F239" s="195" t="s">
        <v>2449</v>
      </c>
      <c r="G239" s="196" t="s">
        <v>258</v>
      </c>
      <c r="H239" s="197">
        <v>8</v>
      </c>
      <c r="I239" s="198"/>
      <c r="J239" s="197">
        <f>ROUND(I239*H239,3)</f>
        <v>0</v>
      </c>
      <c r="K239" s="199"/>
      <c r="L239" s="36"/>
      <c r="M239" s="200" t="s">
        <v>1</v>
      </c>
      <c r="N239" s="201" t="s">
        <v>40</v>
      </c>
      <c r="O239" s="79"/>
      <c r="P239" s="202">
        <f>O239*H239</f>
        <v>0</v>
      </c>
      <c r="Q239" s="202">
        <v>0</v>
      </c>
      <c r="R239" s="202">
        <f>Q239*H239</f>
        <v>0</v>
      </c>
      <c r="S239" s="202">
        <v>0</v>
      </c>
      <c r="T239" s="203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04" t="s">
        <v>184</v>
      </c>
      <c r="AT239" s="204" t="s">
        <v>180</v>
      </c>
      <c r="AU239" s="204" t="s">
        <v>82</v>
      </c>
      <c r="AY239" s="16" t="s">
        <v>177</v>
      </c>
      <c r="BE239" s="205">
        <f>IF(N239="základná",J239,0)</f>
        <v>0</v>
      </c>
      <c r="BF239" s="205">
        <f>IF(N239="znížená",J239,0)</f>
        <v>0</v>
      </c>
      <c r="BG239" s="205">
        <f>IF(N239="zákl. prenesená",J239,0)</f>
        <v>0</v>
      </c>
      <c r="BH239" s="205">
        <f>IF(N239="zníž. prenesená",J239,0)</f>
        <v>0</v>
      </c>
      <c r="BI239" s="205">
        <f>IF(N239="nulová",J239,0)</f>
        <v>0</v>
      </c>
      <c r="BJ239" s="16" t="s">
        <v>155</v>
      </c>
      <c r="BK239" s="206">
        <f>ROUND(I239*H239,3)</f>
        <v>0</v>
      </c>
      <c r="BL239" s="16" t="s">
        <v>184</v>
      </c>
      <c r="BM239" s="204" t="s">
        <v>2669</v>
      </c>
    </row>
    <row r="240" s="2" customFormat="1" ht="16.5" customHeight="1">
      <c r="A240" s="35"/>
      <c r="B240" s="157"/>
      <c r="C240" s="193" t="s">
        <v>835</v>
      </c>
      <c r="D240" s="193" t="s">
        <v>180</v>
      </c>
      <c r="E240" s="194" t="s">
        <v>2670</v>
      </c>
      <c r="F240" s="195" t="s">
        <v>2452</v>
      </c>
      <c r="G240" s="196" t="s">
        <v>258</v>
      </c>
      <c r="H240" s="197">
        <v>4</v>
      </c>
      <c r="I240" s="198"/>
      <c r="J240" s="197">
        <f>ROUND(I240*H240,3)</f>
        <v>0</v>
      </c>
      <c r="K240" s="199"/>
      <c r="L240" s="36"/>
      <c r="M240" s="200" t="s">
        <v>1</v>
      </c>
      <c r="N240" s="201" t="s">
        <v>40</v>
      </c>
      <c r="O240" s="79"/>
      <c r="P240" s="202">
        <f>O240*H240</f>
        <v>0</v>
      </c>
      <c r="Q240" s="202">
        <v>0</v>
      </c>
      <c r="R240" s="202">
        <f>Q240*H240</f>
        <v>0</v>
      </c>
      <c r="S240" s="202">
        <v>0</v>
      </c>
      <c r="T240" s="203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04" t="s">
        <v>184</v>
      </c>
      <c r="AT240" s="204" t="s">
        <v>180</v>
      </c>
      <c r="AU240" s="204" t="s">
        <v>82</v>
      </c>
      <c r="AY240" s="16" t="s">
        <v>177</v>
      </c>
      <c r="BE240" s="205">
        <f>IF(N240="základná",J240,0)</f>
        <v>0</v>
      </c>
      <c r="BF240" s="205">
        <f>IF(N240="znížená",J240,0)</f>
        <v>0</v>
      </c>
      <c r="BG240" s="205">
        <f>IF(N240="zákl. prenesená",J240,0)</f>
        <v>0</v>
      </c>
      <c r="BH240" s="205">
        <f>IF(N240="zníž. prenesená",J240,0)</f>
        <v>0</v>
      </c>
      <c r="BI240" s="205">
        <f>IF(N240="nulová",J240,0)</f>
        <v>0</v>
      </c>
      <c r="BJ240" s="16" t="s">
        <v>155</v>
      </c>
      <c r="BK240" s="206">
        <f>ROUND(I240*H240,3)</f>
        <v>0</v>
      </c>
      <c r="BL240" s="16" t="s">
        <v>184</v>
      </c>
      <c r="BM240" s="204" t="s">
        <v>2671</v>
      </c>
    </row>
    <row r="241" s="2" customFormat="1" ht="21.75" customHeight="1">
      <c r="A241" s="35"/>
      <c r="B241" s="157"/>
      <c r="C241" s="193" t="s">
        <v>839</v>
      </c>
      <c r="D241" s="193" t="s">
        <v>180</v>
      </c>
      <c r="E241" s="194" t="s">
        <v>2454</v>
      </c>
      <c r="F241" s="195" t="s">
        <v>2455</v>
      </c>
      <c r="G241" s="196" t="s">
        <v>1</v>
      </c>
      <c r="H241" s="197">
        <v>0</v>
      </c>
      <c r="I241" s="198"/>
      <c r="J241" s="197">
        <f>ROUND(I241*H241,3)</f>
        <v>0</v>
      </c>
      <c r="K241" s="199"/>
      <c r="L241" s="36"/>
      <c r="M241" s="200" t="s">
        <v>1</v>
      </c>
      <c r="N241" s="201" t="s">
        <v>40</v>
      </c>
      <c r="O241" s="79"/>
      <c r="P241" s="202">
        <f>O241*H241</f>
        <v>0</v>
      </c>
      <c r="Q241" s="202">
        <v>0</v>
      </c>
      <c r="R241" s="202">
        <f>Q241*H241</f>
        <v>0</v>
      </c>
      <c r="S241" s="202">
        <v>0</v>
      </c>
      <c r="T241" s="203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04" t="s">
        <v>184</v>
      </c>
      <c r="AT241" s="204" t="s">
        <v>180</v>
      </c>
      <c r="AU241" s="204" t="s">
        <v>82</v>
      </c>
      <c r="AY241" s="16" t="s">
        <v>177</v>
      </c>
      <c r="BE241" s="205">
        <f>IF(N241="základná",J241,0)</f>
        <v>0</v>
      </c>
      <c r="BF241" s="205">
        <f>IF(N241="znížená",J241,0)</f>
        <v>0</v>
      </c>
      <c r="BG241" s="205">
        <f>IF(N241="zákl. prenesená",J241,0)</f>
        <v>0</v>
      </c>
      <c r="BH241" s="205">
        <f>IF(N241="zníž. prenesená",J241,0)</f>
        <v>0</v>
      </c>
      <c r="BI241" s="205">
        <f>IF(N241="nulová",J241,0)</f>
        <v>0</v>
      </c>
      <c r="BJ241" s="16" t="s">
        <v>155</v>
      </c>
      <c r="BK241" s="206">
        <f>ROUND(I241*H241,3)</f>
        <v>0</v>
      </c>
      <c r="BL241" s="16" t="s">
        <v>184</v>
      </c>
      <c r="BM241" s="204" t="s">
        <v>2672</v>
      </c>
    </row>
    <row r="242" s="2" customFormat="1" ht="16.5" customHeight="1">
      <c r="A242" s="35"/>
      <c r="B242" s="157"/>
      <c r="C242" s="193" t="s">
        <v>843</v>
      </c>
      <c r="D242" s="193" t="s">
        <v>180</v>
      </c>
      <c r="E242" s="194" t="s">
        <v>2673</v>
      </c>
      <c r="F242" s="195" t="s">
        <v>2674</v>
      </c>
      <c r="G242" s="196" t="s">
        <v>183</v>
      </c>
      <c r="H242" s="197">
        <v>4</v>
      </c>
      <c r="I242" s="198"/>
      <c r="J242" s="197">
        <f>ROUND(I242*H242,3)</f>
        <v>0</v>
      </c>
      <c r="K242" s="199"/>
      <c r="L242" s="36"/>
      <c r="M242" s="200" t="s">
        <v>1</v>
      </c>
      <c r="N242" s="201" t="s">
        <v>40</v>
      </c>
      <c r="O242" s="79"/>
      <c r="P242" s="202">
        <f>O242*H242</f>
        <v>0</v>
      </c>
      <c r="Q242" s="202">
        <v>0</v>
      </c>
      <c r="R242" s="202">
        <f>Q242*H242</f>
        <v>0</v>
      </c>
      <c r="S242" s="202">
        <v>0</v>
      </c>
      <c r="T242" s="203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04" t="s">
        <v>184</v>
      </c>
      <c r="AT242" s="204" t="s">
        <v>180</v>
      </c>
      <c r="AU242" s="204" t="s">
        <v>82</v>
      </c>
      <c r="AY242" s="16" t="s">
        <v>177</v>
      </c>
      <c r="BE242" s="205">
        <f>IF(N242="základná",J242,0)</f>
        <v>0</v>
      </c>
      <c r="BF242" s="205">
        <f>IF(N242="znížená",J242,0)</f>
        <v>0</v>
      </c>
      <c r="BG242" s="205">
        <f>IF(N242="zákl. prenesená",J242,0)</f>
        <v>0</v>
      </c>
      <c r="BH242" s="205">
        <f>IF(N242="zníž. prenesená",J242,0)</f>
        <v>0</v>
      </c>
      <c r="BI242" s="205">
        <f>IF(N242="nulová",J242,0)</f>
        <v>0</v>
      </c>
      <c r="BJ242" s="16" t="s">
        <v>155</v>
      </c>
      <c r="BK242" s="206">
        <f>ROUND(I242*H242,3)</f>
        <v>0</v>
      </c>
      <c r="BL242" s="16" t="s">
        <v>184</v>
      </c>
      <c r="BM242" s="204" t="s">
        <v>2675</v>
      </c>
    </row>
    <row r="243" s="2" customFormat="1" ht="33" customHeight="1">
      <c r="A243" s="35"/>
      <c r="B243" s="157"/>
      <c r="C243" s="193" t="s">
        <v>851</v>
      </c>
      <c r="D243" s="193" t="s">
        <v>180</v>
      </c>
      <c r="E243" s="194" t="s">
        <v>2676</v>
      </c>
      <c r="F243" s="195" t="s">
        <v>2677</v>
      </c>
      <c r="G243" s="196" t="s">
        <v>183</v>
      </c>
      <c r="H243" s="197">
        <v>8</v>
      </c>
      <c r="I243" s="198"/>
      <c r="J243" s="197">
        <f>ROUND(I243*H243,3)</f>
        <v>0</v>
      </c>
      <c r="K243" s="199"/>
      <c r="L243" s="36"/>
      <c r="M243" s="200" t="s">
        <v>1</v>
      </c>
      <c r="N243" s="201" t="s">
        <v>40</v>
      </c>
      <c r="O243" s="79"/>
      <c r="P243" s="202">
        <f>O243*H243</f>
        <v>0</v>
      </c>
      <c r="Q243" s="202">
        <v>0</v>
      </c>
      <c r="R243" s="202">
        <f>Q243*H243</f>
        <v>0</v>
      </c>
      <c r="S243" s="202">
        <v>0</v>
      </c>
      <c r="T243" s="203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04" t="s">
        <v>184</v>
      </c>
      <c r="AT243" s="204" t="s">
        <v>180</v>
      </c>
      <c r="AU243" s="204" t="s">
        <v>82</v>
      </c>
      <c r="AY243" s="16" t="s">
        <v>177</v>
      </c>
      <c r="BE243" s="205">
        <f>IF(N243="základná",J243,0)</f>
        <v>0</v>
      </c>
      <c r="BF243" s="205">
        <f>IF(N243="znížená",J243,0)</f>
        <v>0</v>
      </c>
      <c r="BG243" s="205">
        <f>IF(N243="zákl. prenesená",J243,0)</f>
        <v>0</v>
      </c>
      <c r="BH243" s="205">
        <f>IF(N243="zníž. prenesená",J243,0)</f>
        <v>0</v>
      </c>
      <c r="BI243" s="205">
        <f>IF(N243="nulová",J243,0)</f>
        <v>0</v>
      </c>
      <c r="BJ243" s="16" t="s">
        <v>155</v>
      </c>
      <c r="BK243" s="206">
        <f>ROUND(I243*H243,3)</f>
        <v>0</v>
      </c>
      <c r="BL243" s="16" t="s">
        <v>184</v>
      </c>
      <c r="BM243" s="204" t="s">
        <v>2678</v>
      </c>
    </row>
    <row r="244" s="2" customFormat="1" ht="16.5" customHeight="1">
      <c r="A244" s="35"/>
      <c r="B244" s="157"/>
      <c r="C244" s="193" t="s">
        <v>855</v>
      </c>
      <c r="D244" s="193" t="s">
        <v>180</v>
      </c>
      <c r="E244" s="194" t="s">
        <v>2679</v>
      </c>
      <c r="F244" s="195" t="s">
        <v>2680</v>
      </c>
      <c r="G244" s="196" t="s">
        <v>1792</v>
      </c>
      <c r="H244" s="197">
        <v>1</v>
      </c>
      <c r="I244" s="198"/>
      <c r="J244" s="197">
        <f>ROUND(I244*H244,3)</f>
        <v>0</v>
      </c>
      <c r="K244" s="199"/>
      <c r="L244" s="36"/>
      <c r="M244" s="200" t="s">
        <v>1</v>
      </c>
      <c r="N244" s="201" t="s">
        <v>40</v>
      </c>
      <c r="O244" s="79"/>
      <c r="P244" s="202">
        <f>O244*H244</f>
        <v>0</v>
      </c>
      <c r="Q244" s="202">
        <v>0</v>
      </c>
      <c r="R244" s="202">
        <f>Q244*H244</f>
        <v>0</v>
      </c>
      <c r="S244" s="202">
        <v>0</v>
      </c>
      <c r="T244" s="203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04" t="s">
        <v>184</v>
      </c>
      <c r="AT244" s="204" t="s">
        <v>180</v>
      </c>
      <c r="AU244" s="204" t="s">
        <v>82</v>
      </c>
      <c r="AY244" s="16" t="s">
        <v>177</v>
      </c>
      <c r="BE244" s="205">
        <f>IF(N244="základná",J244,0)</f>
        <v>0</v>
      </c>
      <c r="BF244" s="205">
        <f>IF(N244="znížená",J244,0)</f>
        <v>0</v>
      </c>
      <c r="BG244" s="205">
        <f>IF(N244="zákl. prenesená",J244,0)</f>
        <v>0</v>
      </c>
      <c r="BH244" s="205">
        <f>IF(N244="zníž. prenesená",J244,0)</f>
        <v>0</v>
      </c>
      <c r="BI244" s="205">
        <f>IF(N244="nulová",J244,0)</f>
        <v>0</v>
      </c>
      <c r="BJ244" s="16" t="s">
        <v>155</v>
      </c>
      <c r="BK244" s="206">
        <f>ROUND(I244*H244,3)</f>
        <v>0</v>
      </c>
      <c r="BL244" s="16" t="s">
        <v>184</v>
      </c>
      <c r="BM244" s="204" t="s">
        <v>2681</v>
      </c>
    </row>
    <row r="245" s="2" customFormat="1" ht="24.15" customHeight="1">
      <c r="A245" s="35"/>
      <c r="B245" s="157"/>
      <c r="C245" s="193" t="s">
        <v>861</v>
      </c>
      <c r="D245" s="193" t="s">
        <v>180</v>
      </c>
      <c r="E245" s="194" t="s">
        <v>2682</v>
      </c>
      <c r="F245" s="195" t="s">
        <v>2683</v>
      </c>
      <c r="G245" s="196" t="s">
        <v>1792</v>
      </c>
      <c r="H245" s="197">
        <v>1</v>
      </c>
      <c r="I245" s="198"/>
      <c r="J245" s="197">
        <f>ROUND(I245*H245,3)</f>
        <v>0</v>
      </c>
      <c r="K245" s="199"/>
      <c r="L245" s="36"/>
      <c r="M245" s="200" t="s">
        <v>1</v>
      </c>
      <c r="N245" s="201" t="s">
        <v>40</v>
      </c>
      <c r="O245" s="79"/>
      <c r="P245" s="202">
        <f>O245*H245</f>
        <v>0</v>
      </c>
      <c r="Q245" s="202">
        <v>0</v>
      </c>
      <c r="R245" s="202">
        <f>Q245*H245</f>
        <v>0</v>
      </c>
      <c r="S245" s="202">
        <v>0</v>
      </c>
      <c r="T245" s="203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4" t="s">
        <v>184</v>
      </c>
      <c r="AT245" s="204" t="s">
        <v>180</v>
      </c>
      <c r="AU245" s="204" t="s">
        <v>82</v>
      </c>
      <c r="AY245" s="16" t="s">
        <v>177</v>
      </c>
      <c r="BE245" s="205">
        <f>IF(N245="základná",J245,0)</f>
        <v>0</v>
      </c>
      <c r="BF245" s="205">
        <f>IF(N245="znížená",J245,0)</f>
        <v>0</v>
      </c>
      <c r="BG245" s="205">
        <f>IF(N245="zákl. prenesená",J245,0)</f>
        <v>0</v>
      </c>
      <c r="BH245" s="205">
        <f>IF(N245="zníž. prenesená",J245,0)</f>
        <v>0</v>
      </c>
      <c r="BI245" s="205">
        <f>IF(N245="nulová",J245,0)</f>
        <v>0</v>
      </c>
      <c r="BJ245" s="16" t="s">
        <v>155</v>
      </c>
      <c r="BK245" s="206">
        <f>ROUND(I245*H245,3)</f>
        <v>0</v>
      </c>
      <c r="BL245" s="16" t="s">
        <v>184</v>
      </c>
      <c r="BM245" s="204" t="s">
        <v>2684</v>
      </c>
    </row>
    <row r="246" s="12" customFormat="1" ht="25.92" customHeight="1">
      <c r="A246" s="12"/>
      <c r="B246" s="180"/>
      <c r="C246" s="12"/>
      <c r="D246" s="181" t="s">
        <v>73</v>
      </c>
      <c r="E246" s="182" t="s">
        <v>1944</v>
      </c>
      <c r="F246" s="182" t="s">
        <v>2685</v>
      </c>
      <c r="G246" s="12"/>
      <c r="H246" s="12"/>
      <c r="I246" s="183"/>
      <c r="J246" s="184">
        <f>BK246</f>
        <v>0</v>
      </c>
      <c r="K246" s="12"/>
      <c r="L246" s="180"/>
      <c r="M246" s="185"/>
      <c r="N246" s="186"/>
      <c r="O246" s="186"/>
      <c r="P246" s="187">
        <f>SUM(P247:P256)</f>
        <v>0</v>
      </c>
      <c r="Q246" s="186"/>
      <c r="R246" s="187">
        <f>SUM(R247:R256)</f>
        <v>0</v>
      </c>
      <c r="S246" s="186"/>
      <c r="T246" s="188">
        <f>SUM(T247:T256)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181" t="s">
        <v>82</v>
      </c>
      <c r="AT246" s="189" t="s">
        <v>73</v>
      </c>
      <c r="AU246" s="189" t="s">
        <v>74</v>
      </c>
      <c r="AY246" s="181" t="s">
        <v>177</v>
      </c>
      <c r="BK246" s="190">
        <f>SUM(BK247:BK256)</f>
        <v>0</v>
      </c>
    </row>
    <row r="247" s="2" customFormat="1" ht="16.5" customHeight="1">
      <c r="A247" s="35"/>
      <c r="B247" s="157"/>
      <c r="C247" s="193" t="s">
        <v>865</v>
      </c>
      <c r="D247" s="193" t="s">
        <v>180</v>
      </c>
      <c r="E247" s="194" t="s">
        <v>2686</v>
      </c>
      <c r="F247" s="195" t="s">
        <v>2687</v>
      </c>
      <c r="G247" s="196" t="s">
        <v>258</v>
      </c>
      <c r="H247" s="197">
        <v>1</v>
      </c>
      <c r="I247" s="198"/>
      <c r="J247" s="197">
        <f>ROUND(I247*H247,3)</f>
        <v>0</v>
      </c>
      <c r="K247" s="199"/>
      <c r="L247" s="36"/>
      <c r="M247" s="200" t="s">
        <v>1</v>
      </c>
      <c r="N247" s="201" t="s">
        <v>40</v>
      </c>
      <c r="O247" s="79"/>
      <c r="P247" s="202">
        <f>O247*H247</f>
        <v>0</v>
      </c>
      <c r="Q247" s="202">
        <v>0</v>
      </c>
      <c r="R247" s="202">
        <f>Q247*H247</f>
        <v>0</v>
      </c>
      <c r="S247" s="202">
        <v>0</v>
      </c>
      <c r="T247" s="203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04" t="s">
        <v>184</v>
      </c>
      <c r="AT247" s="204" t="s">
        <v>180</v>
      </c>
      <c r="AU247" s="204" t="s">
        <v>82</v>
      </c>
      <c r="AY247" s="16" t="s">
        <v>177</v>
      </c>
      <c r="BE247" s="205">
        <f>IF(N247="základná",J247,0)</f>
        <v>0</v>
      </c>
      <c r="BF247" s="205">
        <f>IF(N247="znížená",J247,0)</f>
        <v>0</v>
      </c>
      <c r="BG247" s="205">
        <f>IF(N247="zákl. prenesená",J247,0)</f>
        <v>0</v>
      </c>
      <c r="BH247" s="205">
        <f>IF(N247="zníž. prenesená",J247,0)</f>
        <v>0</v>
      </c>
      <c r="BI247" s="205">
        <f>IF(N247="nulová",J247,0)</f>
        <v>0</v>
      </c>
      <c r="BJ247" s="16" t="s">
        <v>155</v>
      </c>
      <c r="BK247" s="206">
        <f>ROUND(I247*H247,3)</f>
        <v>0</v>
      </c>
      <c r="BL247" s="16" t="s">
        <v>184</v>
      </c>
      <c r="BM247" s="204" t="s">
        <v>2688</v>
      </c>
    </row>
    <row r="248" s="2" customFormat="1" ht="16.5" customHeight="1">
      <c r="A248" s="35"/>
      <c r="B248" s="157"/>
      <c r="C248" s="193" t="s">
        <v>870</v>
      </c>
      <c r="D248" s="193" t="s">
        <v>180</v>
      </c>
      <c r="E248" s="194" t="s">
        <v>2689</v>
      </c>
      <c r="F248" s="195" t="s">
        <v>2690</v>
      </c>
      <c r="G248" s="196" t="s">
        <v>258</v>
      </c>
      <c r="H248" s="197">
        <v>2</v>
      </c>
      <c r="I248" s="198"/>
      <c r="J248" s="197">
        <f>ROUND(I248*H248,3)</f>
        <v>0</v>
      </c>
      <c r="K248" s="199"/>
      <c r="L248" s="36"/>
      <c r="M248" s="200" t="s">
        <v>1</v>
      </c>
      <c r="N248" s="201" t="s">
        <v>40</v>
      </c>
      <c r="O248" s="79"/>
      <c r="P248" s="202">
        <f>O248*H248</f>
        <v>0</v>
      </c>
      <c r="Q248" s="202">
        <v>0</v>
      </c>
      <c r="R248" s="202">
        <f>Q248*H248</f>
        <v>0</v>
      </c>
      <c r="S248" s="202">
        <v>0</v>
      </c>
      <c r="T248" s="203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04" t="s">
        <v>184</v>
      </c>
      <c r="AT248" s="204" t="s">
        <v>180</v>
      </c>
      <c r="AU248" s="204" t="s">
        <v>82</v>
      </c>
      <c r="AY248" s="16" t="s">
        <v>177</v>
      </c>
      <c r="BE248" s="205">
        <f>IF(N248="základná",J248,0)</f>
        <v>0</v>
      </c>
      <c r="BF248" s="205">
        <f>IF(N248="znížená",J248,0)</f>
        <v>0</v>
      </c>
      <c r="BG248" s="205">
        <f>IF(N248="zákl. prenesená",J248,0)</f>
        <v>0</v>
      </c>
      <c r="BH248" s="205">
        <f>IF(N248="zníž. prenesená",J248,0)</f>
        <v>0</v>
      </c>
      <c r="BI248" s="205">
        <f>IF(N248="nulová",J248,0)</f>
        <v>0</v>
      </c>
      <c r="BJ248" s="16" t="s">
        <v>155</v>
      </c>
      <c r="BK248" s="206">
        <f>ROUND(I248*H248,3)</f>
        <v>0</v>
      </c>
      <c r="BL248" s="16" t="s">
        <v>184</v>
      </c>
      <c r="BM248" s="204" t="s">
        <v>2691</v>
      </c>
    </row>
    <row r="249" s="2" customFormat="1" ht="24.15" customHeight="1">
      <c r="A249" s="35"/>
      <c r="B249" s="157"/>
      <c r="C249" s="193" t="s">
        <v>874</v>
      </c>
      <c r="D249" s="193" t="s">
        <v>180</v>
      </c>
      <c r="E249" s="194" t="s">
        <v>2692</v>
      </c>
      <c r="F249" s="195" t="s">
        <v>2693</v>
      </c>
      <c r="G249" s="196" t="s">
        <v>258</v>
      </c>
      <c r="H249" s="197">
        <v>1</v>
      </c>
      <c r="I249" s="198"/>
      <c r="J249" s="197">
        <f>ROUND(I249*H249,3)</f>
        <v>0</v>
      </c>
      <c r="K249" s="199"/>
      <c r="L249" s="36"/>
      <c r="M249" s="200" t="s">
        <v>1</v>
      </c>
      <c r="N249" s="201" t="s">
        <v>40</v>
      </c>
      <c r="O249" s="79"/>
      <c r="P249" s="202">
        <f>O249*H249</f>
        <v>0</v>
      </c>
      <c r="Q249" s="202">
        <v>0</v>
      </c>
      <c r="R249" s="202">
        <f>Q249*H249</f>
        <v>0</v>
      </c>
      <c r="S249" s="202">
        <v>0</v>
      </c>
      <c r="T249" s="203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04" t="s">
        <v>184</v>
      </c>
      <c r="AT249" s="204" t="s">
        <v>180</v>
      </c>
      <c r="AU249" s="204" t="s">
        <v>82</v>
      </c>
      <c r="AY249" s="16" t="s">
        <v>177</v>
      </c>
      <c r="BE249" s="205">
        <f>IF(N249="základná",J249,0)</f>
        <v>0</v>
      </c>
      <c r="BF249" s="205">
        <f>IF(N249="znížená",J249,0)</f>
        <v>0</v>
      </c>
      <c r="BG249" s="205">
        <f>IF(N249="zákl. prenesená",J249,0)</f>
        <v>0</v>
      </c>
      <c r="BH249" s="205">
        <f>IF(N249="zníž. prenesená",J249,0)</f>
        <v>0</v>
      </c>
      <c r="BI249" s="205">
        <f>IF(N249="nulová",J249,0)</f>
        <v>0</v>
      </c>
      <c r="BJ249" s="16" t="s">
        <v>155</v>
      </c>
      <c r="BK249" s="206">
        <f>ROUND(I249*H249,3)</f>
        <v>0</v>
      </c>
      <c r="BL249" s="16" t="s">
        <v>184</v>
      </c>
      <c r="BM249" s="204" t="s">
        <v>2694</v>
      </c>
    </row>
    <row r="250" s="2" customFormat="1" ht="24.15" customHeight="1">
      <c r="A250" s="35"/>
      <c r="B250" s="157"/>
      <c r="C250" s="193" t="s">
        <v>878</v>
      </c>
      <c r="D250" s="193" t="s">
        <v>180</v>
      </c>
      <c r="E250" s="194" t="s">
        <v>2695</v>
      </c>
      <c r="F250" s="195" t="s">
        <v>2696</v>
      </c>
      <c r="G250" s="196" t="s">
        <v>258</v>
      </c>
      <c r="H250" s="197">
        <v>1</v>
      </c>
      <c r="I250" s="198"/>
      <c r="J250" s="197">
        <f>ROUND(I250*H250,3)</f>
        <v>0</v>
      </c>
      <c r="K250" s="199"/>
      <c r="L250" s="36"/>
      <c r="M250" s="200" t="s">
        <v>1</v>
      </c>
      <c r="N250" s="201" t="s">
        <v>40</v>
      </c>
      <c r="O250" s="79"/>
      <c r="P250" s="202">
        <f>O250*H250</f>
        <v>0</v>
      </c>
      <c r="Q250" s="202">
        <v>0</v>
      </c>
      <c r="R250" s="202">
        <f>Q250*H250</f>
        <v>0</v>
      </c>
      <c r="S250" s="202">
        <v>0</v>
      </c>
      <c r="T250" s="203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04" t="s">
        <v>184</v>
      </c>
      <c r="AT250" s="204" t="s">
        <v>180</v>
      </c>
      <c r="AU250" s="204" t="s">
        <v>82</v>
      </c>
      <c r="AY250" s="16" t="s">
        <v>177</v>
      </c>
      <c r="BE250" s="205">
        <f>IF(N250="základná",J250,0)</f>
        <v>0</v>
      </c>
      <c r="BF250" s="205">
        <f>IF(N250="znížená",J250,0)</f>
        <v>0</v>
      </c>
      <c r="BG250" s="205">
        <f>IF(N250="zákl. prenesená",J250,0)</f>
        <v>0</v>
      </c>
      <c r="BH250" s="205">
        <f>IF(N250="zníž. prenesená",J250,0)</f>
        <v>0</v>
      </c>
      <c r="BI250" s="205">
        <f>IF(N250="nulová",J250,0)</f>
        <v>0</v>
      </c>
      <c r="BJ250" s="16" t="s">
        <v>155</v>
      </c>
      <c r="BK250" s="206">
        <f>ROUND(I250*H250,3)</f>
        <v>0</v>
      </c>
      <c r="BL250" s="16" t="s">
        <v>184</v>
      </c>
      <c r="BM250" s="204" t="s">
        <v>2697</v>
      </c>
    </row>
    <row r="251" s="2" customFormat="1" ht="21.75" customHeight="1">
      <c r="A251" s="35"/>
      <c r="B251" s="157"/>
      <c r="C251" s="193" t="s">
        <v>882</v>
      </c>
      <c r="D251" s="193" t="s">
        <v>180</v>
      </c>
      <c r="E251" s="194" t="s">
        <v>2454</v>
      </c>
      <c r="F251" s="195" t="s">
        <v>2455</v>
      </c>
      <c r="G251" s="196" t="s">
        <v>1</v>
      </c>
      <c r="H251" s="197">
        <v>0</v>
      </c>
      <c r="I251" s="198"/>
      <c r="J251" s="197">
        <f>ROUND(I251*H251,3)</f>
        <v>0</v>
      </c>
      <c r="K251" s="199"/>
      <c r="L251" s="36"/>
      <c r="M251" s="200" t="s">
        <v>1</v>
      </c>
      <c r="N251" s="201" t="s">
        <v>40</v>
      </c>
      <c r="O251" s="79"/>
      <c r="P251" s="202">
        <f>O251*H251</f>
        <v>0</v>
      </c>
      <c r="Q251" s="202">
        <v>0</v>
      </c>
      <c r="R251" s="202">
        <f>Q251*H251</f>
        <v>0</v>
      </c>
      <c r="S251" s="202">
        <v>0</v>
      </c>
      <c r="T251" s="203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04" t="s">
        <v>184</v>
      </c>
      <c r="AT251" s="204" t="s">
        <v>180</v>
      </c>
      <c r="AU251" s="204" t="s">
        <v>82</v>
      </c>
      <c r="AY251" s="16" t="s">
        <v>177</v>
      </c>
      <c r="BE251" s="205">
        <f>IF(N251="základná",J251,0)</f>
        <v>0</v>
      </c>
      <c r="BF251" s="205">
        <f>IF(N251="znížená",J251,0)</f>
        <v>0</v>
      </c>
      <c r="BG251" s="205">
        <f>IF(N251="zákl. prenesená",J251,0)</f>
        <v>0</v>
      </c>
      <c r="BH251" s="205">
        <f>IF(N251="zníž. prenesená",J251,0)</f>
        <v>0</v>
      </c>
      <c r="BI251" s="205">
        <f>IF(N251="nulová",J251,0)</f>
        <v>0</v>
      </c>
      <c r="BJ251" s="16" t="s">
        <v>155</v>
      </c>
      <c r="BK251" s="206">
        <f>ROUND(I251*H251,3)</f>
        <v>0</v>
      </c>
      <c r="BL251" s="16" t="s">
        <v>184</v>
      </c>
      <c r="BM251" s="204" t="s">
        <v>2698</v>
      </c>
    </row>
    <row r="252" s="2" customFormat="1" ht="16.5" customHeight="1">
      <c r="A252" s="35"/>
      <c r="B252" s="157"/>
      <c r="C252" s="193" t="s">
        <v>886</v>
      </c>
      <c r="D252" s="193" t="s">
        <v>180</v>
      </c>
      <c r="E252" s="194" t="s">
        <v>2457</v>
      </c>
      <c r="F252" s="195" t="s">
        <v>2458</v>
      </c>
      <c r="G252" s="196" t="s">
        <v>183</v>
      </c>
      <c r="H252" s="197">
        <v>44</v>
      </c>
      <c r="I252" s="198"/>
      <c r="J252" s="197">
        <f>ROUND(I252*H252,3)</f>
        <v>0</v>
      </c>
      <c r="K252" s="199"/>
      <c r="L252" s="36"/>
      <c r="M252" s="200" t="s">
        <v>1</v>
      </c>
      <c r="N252" s="201" t="s">
        <v>40</v>
      </c>
      <c r="O252" s="79"/>
      <c r="P252" s="202">
        <f>O252*H252</f>
        <v>0</v>
      </c>
      <c r="Q252" s="202">
        <v>0</v>
      </c>
      <c r="R252" s="202">
        <f>Q252*H252</f>
        <v>0</v>
      </c>
      <c r="S252" s="202">
        <v>0</v>
      </c>
      <c r="T252" s="203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04" t="s">
        <v>184</v>
      </c>
      <c r="AT252" s="204" t="s">
        <v>180</v>
      </c>
      <c r="AU252" s="204" t="s">
        <v>82</v>
      </c>
      <c r="AY252" s="16" t="s">
        <v>177</v>
      </c>
      <c r="BE252" s="205">
        <f>IF(N252="základná",J252,0)</f>
        <v>0</v>
      </c>
      <c r="BF252" s="205">
        <f>IF(N252="znížená",J252,0)</f>
        <v>0</v>
      </c>
      <c r="BG252" s="205">
        <f>IF(N252="zákl. prenesená",J252,0)</f>
        <v>0</v>
      </c>
      <c r="BH252" s="205">
        <f>IF(N252="zníž. prenesená",J252,0)</f>
        <v>0</v>
      </c>
      <c r="BI252" s="205">
        <f>IF(N252="nulová",J252,0)</f>
        <v>0</v>
      </c>
      <c r="BJ252" s="16" t="s">
        <v>155</v>
      </c>
      <c r="BK252" s="206">
        <f>ROUND(I252*H252,3)</f>
        <v>0</v>
      </c>
      <c r="BL252" s="16" t="s">
        <v>184</v>
      </c>
      <c r="BM252" s="204" t="s">
        <v>2699</v>
      </c>
    </row>
    <row r="253" s="2" customFormat="1" ht="16.5" customHeight="1">
      <c r="A253" s="35"/>
      <c r="B253" s="157"/>
      <c r="C253" s="193" t="s">
        <v>890</v>
      </c>
      <c r="D253" s="193" t="s">
        <v>180</v>
      </c>
      <c r="E253" s="194" t="s">
        <v>2460</v>
      </c>
      <c r="F253" s="195" t="s">
        <v>2461</v>
      </c>
      <c r="G253" s="196" t="s">
        <v>183</v>
      </c>
      <c r="H253" s="197">
        <v>31</v>
      </c>
      <c r="I253" s="198"/>
      <c r="J253" s="197">
        <f>ROUND(I253*H253,3)</f>
        <v>0</v>
      </c>
      <c r="K253" s="199"/>
      <c r="L253" s="36"/>
      <c r="M253" s="200" t="s">
        <v>1</v>
      </c>
      <c r="N253" s="201" t="s">
        <v>40</v>
      </c>
      <c r="O253" s="79"/>
      <c r="P253" s="202">
        <f>O253*H253</f>
        <v>0</v>
      </c>
      <c r="Q253" s="202">
        <v>0</v>
      </c>
      <c r="R253" s="202">
        <f>Q253*H253</f>
        <v>0</v>
      </c>
      <c r="S253" s="202">
        <v>0</v>
      </c>
      <c r="T253" s="203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04" t="s">
        <v>184</v>
      </c>
      <c r="AT253" s="204" t="s">
        <v>180</v>
      </c>
      <c r="AU253" s="204" t="s">
        <v>82</v>
      </c>
      <c r="AY253" s="16" t="s">
        <v>177</v>
      </c>
      <c r="BE253" s="205">
        <f>IF(N253="základná",J253,0)</f>
        <v>0</v>
      </c>
      <c r="BF253" s="205">
        <f>IF(N253="znížená",J253,0)</f>
        <v>0</v>
      </c>
      <c r="BG253" s="205">
        <f>IF(N253="zákl. prenesená",J253,0)</f>
        <v>0</v>
      </c>
      <c r="BH253" s="205">
        <f>IF(N253="zníž. prenesená",J253,0)</f>
        <v>0</v>
      </c>
      <c r="BI253" s="205">
        <f>IF(N253="nulová",J253,0)</f>
        <v>0</v>
      </c>
      <c r="BJ253" s="16" t="s">
        <v>155</v>
      </c>
      <c r="BK253" s="206">
        <f>ROUND(I253*H253,3)</f>
        <v>0</v>
      </c>
      <c r="BL253" s="16" t="s">
        <v>184</v>
      </c>
      <c r="BM253" s="204" t="s">
        <v>2700</v>
      </c>
    </row>
    <row r="254" s="2" customFormat="1" ht="33" customHeight="1">
      <c r="A254" s="35"/>
      <c r="B254" s="157"/>
      <c r="C254" s="193" t="s">
        <v>894</v>
      </c>
      <c r="D254" s="193" t="s">
        <v>180</v>
      </c>
      <c r="E254" s="194" t="s">
        <v>2676</v>
      </c>
      <c r="F254" s="195" t="s">
        <v>2677</v>
      </c>
      <c r="G254" s="196" t="s">
        <v>183</v>
      </c>
      <c r="H254" s="197">
        <v>38</v>
      </c>
      <c r="I254" s="198"/>
      <c r="J254" s="197">
        <f>ROUND(I254*H254,3)</f>
        <v>0</v>
      </c>
      <c r="K254" s="199"/>
      <c r="L254" s="36"/>
      <c r="M254" s="200" t="s">
        <v>1</v>
      </c>
      <c r="N254" s="201" t="s">
        <v>40</v>
      </c>
      <c r="O254" s="79"/>
      <c r="P254" s="202">
        <f>O254*H254</f>
        <v>0</v>
      </c>
      <c r="Q254" s="202">
        <v>0</v>
      </c>
      <c r="R254" s="202">
        <f>Q254*H254</f>
        <v>0</v>
      </c>
      <c r="S254" s="202">
        <v>0</v>
      </c>
      <c r="T254" s="203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04" t="s">
        <v>184</v>
      </c>
      <c r="AT254" s="204" t="s">
        <v>180</v>
      </c>
      <c r="AU254" s="204" t="s">
        <v>82</v>
      </c>
      <c r="AY254" s="16" t="s">
        <v>177</v>
      </c>
      <c r="BE254" s="205">
        <f>IF(N254="základná",J254,0)</f>
        <v>0</v>
      </c>
      <c r="BF254" s="205">
        <f>IF(N254="znížená",J254,0)</f>
        <v>0</v>
      </c>
      <c r="BG254" s="205">
        <f>IF(N254="zákl. prenesená",J254,0)</f>
        <v>0</v>
      </c>
      <c r="BH254" s="205">
        <f>IF(N254="zníž. prenesená",J254,0)</f>
        <v>0</v>
      </c>
      <c r="BI254" s="205">
        <f>IF(N254="nulová",J254,0)</f>
        <v>0</v>
      </c>
      <c r="BJ254" s="16" t="s">
        <v>155</v>
      </c>
      <c r="BK254" s="206">
        <f>ROUND(I254*H254,3)</f>
        <v>0</v>
      </c>
      <c r="BL254" s="16" t="s">
        <v>184</v>
      </c>
      <c r="BM254" s="204" t="s">
        <v>2701</v>
      </c>
    </row>
    <row r="255" s="2" customFormat="1" ht="16.5" customHeight="1">
      <c r="A255" s="35"/>
      <c r="B255" s="157"/>
      <c r="C255" s="193" t="s">
        <v>898</v>
      </c>
      <c r="D255" s="193" t="s">
        <v>180</v>
      </c>
      <c r="E255" s="194" t="s">
        <v>2702</v>
      </c>
      <c r="F255" s="195" t="s">
        <v>2680</v>
      </c>
      <c r="G255" s="196" t="s">
        <v>1792</v>
      </c>
      <c r="H255" s="197">
        <v>1</v>
      </c>
      <c r="I255" s="198"/>
      <c r="J255" s="197">
        <f>ROUND(I255*H255,3)</f>
        <v>0</v>
      </c>
      <c r="K255" s="199"/>
      <c r="L255" s="36"/>
      <c r="M255" s="200" t="s">
        <v>1</v>
      </c>
      <c r="N255" s="201" t="s">
        <v>40</v>
      </c>
      <c r="O255" s="79"/>
      <c r="P255" s="202">
        <f>O255*H255</f>
        <v>0</v>
      </c>
      <c r="Q255" s="202">
        <v>0</v>
      </c>
      <c r="R255" s="202">
        <f>Q255*H255</f>
        <v>0</v>
      </c>
      <c r="S255" s="202">
        <v>0</v>
      </c>
      <c r="T255" s="203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04" t="s">
        <v>184</v>
      </c>
      <c r="AT255" s="204" t="s">
        <v>180</v>
      </c>
      <c r="AU255" s="204" t="s">
        <v>82</v>
      </c>
      <c r="AY255" s="16" t="s">
        <v>177</v>
      </c>
      <c r="BE255" s="205">
        <f>IF(N255="základná",J255,0)</f>
        <v>0</v>
      </c>
      <c r="BF255" s="205">
        <f>IF(N255="znížená",J255,0)</f>
        <v>0</v>
      </c>
      <c r="BG255" s="205">
        <f>IF(N255="zákl. prenesená",J255,0)</f>
        <v>0</v>
      </c>
      <c r="BH255" s="205">
        <f>IF(N255="zníž. prenesená",J255,0)</f>
        <v>0</v>
      </c>
      <c r="BI255" s="205">
        <f>IF(N255="nulová",J255,0)</f>
        <v>0</v>
      </c>
      <c r="BJ255" s="16" t="s">
        <v>155</v>
      </c>
      <c r="BK255" s="206">
        <f>ROUND(I255*H255,3)</f>
        <v>0</v>
      </c>
      <c r="BL255" s="16" t="s">
        <v>184</v>
      </c>
      <c r="BM255" s="204" t="s">
        <v>2703</v>
      </c>
    </row>
    <row r="256" s="2" customFormat="1" ht="24.15" customHeight="1">
      <c r="A256" s="35"/>
      <c r="B256" s="157"/>
      <c r="C256" s="193" t="s">
        <v>900</v>
      </c>
      <c r="D256" s="193" t="s">
        <v>180</v>
      </c>
      <c r="E256" s="194" t="s">
        <v>2704</v>
      </c>
      <c r="F256" s="195" t="s">
        <v>2705</v>
      </c>
      <c r="G256" s="196" t="s">
        <v>1792</v>
      </c>
      <c r="H256" s="197">
        <v>1</v>
      </c>
      <c r="I256" s="198"/>
      <c r="J256" s="197">
        <f>ROUND(I256*H256,3)</f>
        <v>0</v>
      </c>
      <c r="K256" s="199"/>
      <c r="L256" s="36"/>
      <c r="M256" s="200" t="s">
        <v>1</v>
      </c>
      <c r="N256" s="201" t="s">
        <v>40</v>
      </c>
      <c r="O256" s="79"/>
      <c r="P256" s="202">
        <f>O256*H256</f>
        <v>0</v>
      </c>
      <c r="Q256" s="202">
        <v>0</v>
      </c>
      <c r="R256" s="202">
        <f>Q256*H256</f>
        <v>0</v>
      </c>
      <c r="S256" s="202">
        <v>0</v>
      </c>
      <c r="T256" s="203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04" t="s">
        <v>184</v>
      </c>
      <c r="AT256" s="204" t="s">
        <v>180</v>
      </c>
      <c r="AU256" s="204" t="s">
        <v>82</v>
      </c>
      <c r="AY256" s="16" t="s">
        <v>177</v>
      </c>
      <c r="BE256" s="205">
        <f>IF(N256="základná",J256,0)</f>
        <v>0</v>
      </c>
      <c r="BF256" s="205">
        <f>IF(N256="znížená",J256,0)</f>
        <v>0</v>
      </c>
      <c r="BG256" s="205">
        <f>IF(N256="zákl. prenesená",J256,0)</f>
        <v>0</v>
      </c>
      <c r="BH256" s="205">
        <f>IF(N256="zníž. prenesená",J256,0)</f>
        <v>0</v>
      </c>
      <c r="BI256" s="205">
        <f>IF(N256="nulová",J256,0)</f>
        <v>0</v>
      </c>
      <c r="BJ256" s="16" t="s">
        <v>155</v>
      </c>
      <c r="BK256" s="206">
        <f>ROUND(I256*H256,3)</f>
        <v>0</v>
      </c>
      <c r="BL256" s="16" t="s">
        <v>184</v>
      </c>
      <c r="BM256" s="204" t="s">
        <v>2706</v>
      </c>
    </row>
    <row r="257" s="12" customFormat="1" ht="25.92" customHeight="1">
      <c r="A257" s="12"/>
      <c r="B257" s="180"/>
      <c r="C257" s="12"/>
      <c r="D257" s="181" t="s">
        <v>73</v>
      </c>
      <c r="E257" s="182" t="s">
        <v>2707</v>
      </c>
      <c r="F257" s="182" t="s">
        <v>2708</v>
      </c>
      <c r="G257" s="12"/>
      <c r="H257" s="12"/>
      <c r="I257" s="183"/>
      <c r="J257" s="184">
        <f>BK257</f>
        <v>0</v>
      </c>
      <c r="K257" s="12"/>
      <c r="L257" s="180"/>
      <c r="M257" s="185"/>
      <c r="N257" s="186"/>
      <c r="O257" s="186"/>
      <c r="P257" s="187">
        <f>SUM(P258:P266)</f>
        <v>0</v>
      </c>
      <c r="Q257" s="186"/>
      <c r="R257" s="187">
        <f>SUM(R258:R266)</f>
        <v>0</v>
      </c>
      <c r="S257" s="186"/>
      <c r="T257" s="188">
        <f>SUM(T258:T266)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181" t="s">
        <v>82</v>
      </c>
      <c r="AT257" s="189" t="s">
        <v>73</v>
      </c>
      <c r="AU257" s="189" t="s">
        <v>74</v>
      </c>
      <c r="AY257" s="181" t="s">
        <v>177</v>
      </c>
      <c r="BK257" s="190">
        <f>SUM(BK258:BK266)</f>
        <v>0</v>
      </c>
    </row>
    <row r="258" s="2" customFormat="1" ht="21.75" customHeight="1">
      <c r="A258" s="35"/>
      <c r="B258" s="157"/>
      <c r="C258" s="193" t="s">
        <v>904</v>
      </c>
      <c r="D258" s="193" t="s">
        <v>180</v>
      </c>
      <c r="E258" s="194" t="s">
        <v>2709</v>
      </c>
      <c r="F258" s="195" t="s">
        <v>2710</v>
      </c>
      <c r="G258" s="196" t="s">
        <v>258</v>
      </c>
      <c r="H258" s="197">
        <v>1</v>
      </c>
      <c r="I258" s="198"/>
      <c r="J258" s="197">
        <f>ROUND(I258*H258,3)</f>
        <v>0</v>
      </c>
      <c r="K258" s="199"/>
      <c r="L258" s="36"/>
      <c r="M258" s="200" t="s">
        <v>1</v>
      </c>
      <c r="N258" s="201" t="s">
        <v>40</v>
      </c>
      <c r="O258" s="79"/>
      <c r="P258" s="202">
        <f>O258*H258</f>
        <v>0</v>
      </c>
      <c r="Q258" s="202">
        <v>0</v>
      </c>
      <c r="R258" s="202">
        <f>Q258*H258</f>
        <v>0</v>
      </c>
      <c r="S258" s="202">
        <v>0</v>
      </c>
      <c r="T258" s="203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04" t="s">
        <v>184</v>
      </c>
      <c r="AT258" s="204" t="s">
        <v>180</v>
      </c>
      <c r="AU258" s="204" t="s">
        <v>82</v>
      </c>
      <c r="AY258" s="16" t="s">
        <v>177</v>
      </c>
      <c r="BE258" s="205">
        <f>IF(N258="základná",J258,0)</f>
        <v>0</v>
      </c>
      <c r="BF258" s="205">
        <f>IF(N258="znížená",J258,0)</f>
        <v>0</v>
      </c>
      <c r="BG258" s="205">
        <f>IF(N258="zákl. prenesená",J258,0)</f>
        <v>0</v>
      </c>
      <c r="BH258" s="205">
        <f>IF(N258="zníž. prenesená",J258,0)</f>
        <v>0</v>
      </c>
      <c r="BI258" s="205">
        <f>IF(N258="nulová",J258,0)</f>
        <v>0</v>
      </c>
      <c r="BJ258" s="16" t="s">
        <v>155</v>
      </c>
      <c r="BK258" s="206">
        <f>ROUND(I258*H258,3)</f>
        <v>0</v>
      </c>
      <c r="BL258" s="16" t="s">
        <v>184</v>
      </c>
      <c r="BM258" s="204" t="s">
        <v>2711</v>
      </c>
    </row>
    <row r="259" s="2" customFormat="1" ht="16.5" customHeight="1">
      <c r="A259" s="35"/>
      <c r="B259" s="157"/>
      <c r="C259" s="193" t="s">
        <v>908</v>
      </c>
      <c r="D259" s="193" t="s">
        <v>180</v>
      </c>
      <c r="E259" s="194" t="s">
        <v>2712</v>
      </c>
      <c r="F259" s="195" t="s">
        <v>2713</v>
      </c>
      <c r="G259" s="196" t="s">
        <v>258</v>
      </c>
      <c r="H259" s="197">
        <v>1</v>
      </c>
      <c r="I259" s="198"/>
      <c r="J259" s="197">
        <f>ROUND(I259*H259,3)</f>
        <v>0</v>
      </c>
      <c r="K259" s="199"/>
      <c r="L259" s="36"/>
      <c r="M259" s="200" t="s">
        <v>1</v>
      </c>
      <c r="N259" s="201" t="s">
        <v>40</v>
      </c>
      <c r="O259" s="79"/>
      <c r="P259" s="202">
        <f>O259*H259</f>
        <v>0</v>
      </c>
      <c r="Q259" s="202">
        <v>0</v>
      </c>
      <c r="R259" s="202">
        <f>Q259*H259</f>
        <v>0</v>
      </c>
      <c r="S259" s="202">
        <v>0</v>
      </c>
      <c r="T259" s="203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04" t="s">
        <v>184</v>
      </c>
      <c r="AT259" s="204" t="s">
        <v>180</v>
      </c>
      <c r="AU259" s="204" t="s">
        <v>82</v>
      </c>
      <c r="AY259" s="16" t="s">
        <v>177</v>
      </c>
      <c r="BE259" s="205">
        <f>IF(N259="základná",J259,0)</f>
        <v>0</v>
      </c>
      <c r="BF259" s="205">
        <f>IF(N259="znížená",J259,0)</f>
        <v>0</v>
      </c>
      <c r="BG259" s="205">
        <f>IF(N259="zákl. prenesená",J259,0)</f>
        <v>0</v>
      </c>
      <c r="BH259" s="205">
        <f>IF(N259="zníž. prenesená",J259,0)</f>
        <v>0</v>
      </c>
      <c r="BI259" s="205">
        <f>IF(N259="nulová",J259,0)</f>
        <v>0</v>
      </c>
      <c r="BJ259" s="16" t="s">
        <v>155</v>
      </c>
      <c r="BK259" s="206">
        <f>ROUND(I259*H259,3)</f>
        <v>0</v>
      </c>
      <c r="BL259" s="16" t="s">
        <v>184</v>
      </c>
      <c r="BM259" s="204" t="s">
        <v>2714</v>
      </c>
    </row>
    <row r="260" s="2" customFormat="1" ht="16.5" customHeight="1">
      <c r="A260" s="35"/>
      <c r="B260" s="157"/>
      <c r="C260" s="193" t="s">
        <v>912</v>
      </c>
      <c r="D260" s="193" t="s">
        <v>180</v>
      </c>
      <c r="E260" s="194" t="s">
        <v>2715</v>
      </c>
      <c r="F260" s="195" t="s">
        <v>2716</v>
      </c>
      <c r="G260" s="196" t="s">
        <v>258</v>
      </c>
      <c r="H260" s="197">
        <v>1</v>
      </c>
      <c r="I260" s="198"/>
      <c r="J260" s="197">
        <f>ROUND(I260*H260,3)</f>
        <v>0</v>
      </c>
      <c r="K260" s="199"/>
      <c r="L260" s="36"/>
      <c r="M260" s="200" t="s">
        <v>1</v>
      </c>
      <c r="N260" s="201" t="s">
        <v>40</v>
      </c>
      <c r="O260" s="79"/>
      <c r="P260" s="202">
        <f>O260*H260</f>
        <v>0</v>
      </c>
      <c r="Q260" s="202">
        <v>0</v>
      </c>
      <c r="R260" s="202">
        <f>Q260*H260</f>
        <v>0</v>
      </c>
      <c r="S260" s="202">
        <v>0</v>
      </c>
      <c r="T260" s="203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04" t="s">
        <v>184</v>
      </c>
      <c r="AT260" s="204" t="s">
        <v>180</v>
      </c>
      <c r="AU260" s="204" t="s">
        <v>82</v>
      </c>
      <c r="AY260" s="16" t="s">
        <v>177</v>
      </c>
      <c r="BE260" s="205">
        <f>IF(N260="základná",J260,0)</f>
        <v>0</v>
      </c>
      <c r="BF260" s="205">
        <f>IF(N260="znížená",J260,0)</f>
        <v>0</v>
      </c>
      <c r="BG260" s="205">
        <f>IF(N260="zákl. prenesená",J260,0)</f>
        <v>0</v>
      </c>
      <c r="BH260" s="205">
        <f>IF(N260="zníž. prenesená",J260,0)</f>
        <v>0</v>
      </c>
      <c r="BI260" s="205">
        <f>IF(N260="nulová",J260,0)</f>
        <v>0</v>
      </c>
      <c r="BJ260" s="16" t="s">
        <v>155</v>
      </c>
      <c r="BK260" s="206">
        <f>ROUND(I260*H260,3)</f>
        <v>0</v>
      </c>
      <c r="BL260" s="16" t="s">
        <v>184</v>
      </c>
      <c r="BM260" s="204" t="s">
        <v>2717</v>
      </c>
    </row>
    <row r="261" s="2" customFormat="1" ht="16.5" customHeight="1">
      <c r="A261" s="35"/>
      <c r="B261" s="157"/>
      <c r="C261" s="193" t="s">
        <v>917</v>
      </c>
      <c r="D261" s="193" t="s">
        <v>180</v>
      </c>
      <c r="E261" s="194" t="s">
        <v>2630</v>
      </c>
      <c r="F261" s="195" t="s">
        <v>2631</v>
      </c>
      <c r="G261" s="196" t="s">
        <v>258</v>
      </c>
      <c r="H261" s="197">
        <v>1</v>
      </c>
      <c r="I261" s="198"/>
      <c r="J261" s="197">
        <f>ROUND(I261*H261,3)</f>
        <v>0</v>
      </c>
      <c r="K261" s="199"/>
      <c r="L261" s="36"/>
      <c r="M261" s="200" t="s">
        <v>1</v>
      </c>
      <c r="N261" s="201" t="s">
        <v>40</v>
      </c>
      <c r="O261" s="79"/>
      <c r="P261" s="202">
        <f>O261*H261</f>
        <v>0</v>
      </c>
      <c r="Q261" s="202">
        <v>0</v>
      </c>
      <c r="R261" s="202">
        <f>Q261*H261</f>
        <v>0</v>
      </c>
      <c r="S261" s="202">
        <v>0</v>
      </c>
      <c r="T261" s="203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04" t="s">
        <v>184</v>
      </c>
      <c r="AT261" s="204" t="s">
        <v>180</v>
      </c>
      <c r="AU261" s="204" t="s">
        <v>82</v>
      </c>
      <c r="AY261" s="16" t="s">
        <v>177</v>
      </c>
      <c r="BE261" s="205">
        <f>IF(N261="základná",J261,0)</f>
        <v>0</v>
      </c>
      <c r="BF261" s="205">
        <f>IF(N261="znížená",J261,0)</f>
        <v>0</v>
      </c>
      <c r="BG261" s="205">
        <f>IF(N261="zákl. prenesená",J261,0)</f>
        <v>0</v>
      </c>
      <c r="BH261" s="205">
        <f>IF(N261="zníž. prenesená",J261,0)</f>
        <v>0</v>
      </c>
      <c r="BI261" s="205">
        <f>IF(N261="nulová",J261,0)</f>
        <v>0</v>
      </c>
      <c r="BJ261" s="16" t="s">
        <v>155</v>
      </c>
      <c r="BK261" s="206">
        <f>ROUND(I261*H261,3)</f>
        <v>0</v>
      </c>
      <c r="BL261" s="16" t="s">
        <v>184</v>
      </c>
      <c r="BM261" s="204" t="s">
        <v>2718</v>
      </c>
    </row>
    <row r="262" s="2" customFormat="1" ht="24.15" customHeight="1">
      <c r="A262" s="35"/>
      <c r="B262" s="157"/>
      <c r="C262" s="193" t="s">
        <v>921</v>
      </c>
      <c r="D262" s="193" t="s">
        <v>180</v>
      </c>
      <c r="E262" s="194" t="s">
        <v>2719</v>
      </c>
      <c r="F262" s="195" t="s">
        <v>2720</v>
      </c>
      <c r="G262" s="196" t="s">
        <v>1792</v>
      </c>
      <c r="H262" s="197">
        <v>1</v>
      </c>
      <c r="I262" s="198"/>
      <c r="J262" s="197">
        <f>ROUND(I262*H262,3)</f>
        <v>0</v>
      </c>
      <c r="K262" s="199"/>
      <c r="L262" s="36"/>
      <c r="M262" s="200" t="s">
        <v>1</v>
      </c>
      <c r="N262" s="201" t="s">
        <v>40</v>
      </c>
      <c r="O262" s="79"/>
      <c r="P262" s="202">
        <f>O262*H262</f>
        <v>0</v>
      </c>
      <c r="Q262" s="202">
        <v>0</v>
      </c>
      <c r="R262" s="202">
        <f>Q262*H262</f>
        <v>0</v>
      </c>
      <c r="S262" s="202">
        <v>0</v>
      </c>
      <c r="T262" s="203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04" t="s">
        <v>184</v>
      </c>
      <c r="AT262" s="204" t="s">
        <v>180</v>
      </c>
      <c r="AU262" s="204" t="s">
        <v>82</v>
      </c>
      <c r="AY262" s="16" t="s">
        <v>177</v>
      </c>
      <c r="BE262" s="205">
        <f>IF(N262="základná",J262,0)</f>
        <v>0</v>
      </c>
      <c r="BF262" s="205">
        <f>IF(N262="znížená",J262,0)</f>
        <v>0</v>
      </c>
      <c r="BG262" s="205">
        <f>IF(N262="zákl. prenesená",J262,0)</f>
        <v>0</v>
      </c>
      <c r="BH262" s="205">
        <f>IF(N262="zníž. prenesená",J262,0)</f>
        <v>0</v>
      </c>
      <c r="BI262" s="205">
        <f>IF(N262="nulová",J262,0)</f>
        <v>0</v>
      </c>
      <c r="BJ262" s="16" t="s">
        <v>155</v>
      </c>
      <c r="BK262" s="206">
        <f>ROUND(I262*H262,3)</f>
        <v>0</v>
      </c>
      <c r="BL262" s="16" t="s">
        <v>184</v>
      </c>
      <c r="BM262" s="204" t="s">
        <v>2721</v>
      </c>
    </row>
    <row r="263" s="2" customFormat="1" ht="16.5" customHeight="1">
      <c r="A263" s="35"/>
      <c r="B263" s="157"/>
      <c r="C263" s="193" t="s">
        <v>925</v>
      </c>
      <c r="D263" s="193" t="s">
        <v>180</v>
      </c>
      <c r="E263" s="194" t="s">
        <v>2722</v>
      </c>
      <c r="F263" s="195" t="s">
        <v>2723</v>
      </c>
      <c r="G263" s="196" t="s">
        <v>2724</v>
      </c>
      <c r="H263" s="197">
        <v>1</v>
      </c>
      <c r="I263" s="198"/>
      <c r="J263" s="197">
        <f>ROUND(I263*H263,3)</f>
        <v>0</v>
      </c>
      <c r="K263" s="199"/>
      <c r="L263" s="36"/>
      <c r="M263" s="200" t="s">
        <v>1</v>
      </c>
      <c r="N263" s="201" t="s">
        <v>40</v>
      </c>
      <c r="O263" s="79"/>
      <c r="P263" s="202">
        <f>O263*H263</f>
        <v>0</v>
      </c>
      <c r="Q263" s="202">
        <v>0</v>
      </c>
      <c r="R263" s="202">
        <f>Q263*H263</f>
        <v>0</v>
      </c>
      <c r="S263" s="202">
        <v>0</v>
      </c>
      <c r="T263" s="203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04" t="s">
        <v>184</v>
      </c>
      <c r="AT263" s="204" t="s">
        <v>180</v>
      </c>
      <c r="AU263" s="204" t="s">
        <v>82</v>
      </c>
      <c r="AY263" s="16" t="s">
        <v>177</v>
      </c>
      <c r="BE263" s="205">
        <f>IF(N263="základná",J263,0)</f>
        <v>0</v>
      </c>
      <c r="BF263" s="205">
        <f>IF(N263="znížená",J263,0)</f>
        <v>0</v>
      </c>
      <c r="BG263" s="205">
        <f>IF(N263="zákl. prenesená",J263,0)</f>
        <v>0</v>
      </c>
      <c r="BH263" s="205">
        <f>IF(N263="zníž. prenesená",J263,0)</f>
        <v>0</v>
      </c>
      <c r="BI263" s="205">
        <f>IF(N263="nulová",J263,0)</f>
        <v>0</v>
      </c>
      <c r="BJ263" s="16" t="s">
        <v>155</v>
      </c>
      <c r="BK263" s="206">
        <f>ROUND(I263*H263,3)</f>
        <v>0</v>
      </c>
      <c r="BL263" s="16" t="s">
        <v>184</v>
      </c>
      <c r="BM263" s="204" t="s">
        <v>2725</v>
      </c>
    </row>
    <row r="264" s="2" customFormat="1" ht="24.15" customHeight="1">
      <c r="A264" s="35"/>
      <c r="B264" s="157"/>
      <c r="C264" s="193" t="s">
        <v>929</v>
      </c>
      <c r="D264" s="193" t="s">
        <v>180</v>
      </c>
      <c r="E264" s="194" t="s">
        <v>2726</v>
      </c>
      <c r="F264" s="195" t="s">
        <v>2727</v>
      </c>
      <c r="G264" s="196" t="s">
        <v>2728</v>
      </c>
      <c r="H264" s="197">
        <v>1</v>
      </c>
      <c r="I264" s="198"/>
      <c r="J264" s="197">
        <f>ROUND(I264*H264,3)</f>
        <v>0</v>
      </c>
      <c r="K264" s="199"/>
      <c r="L264" s="36"/>
      <c r="M264" s="200" t="s">
        <v>1</v>
      </c>
      <c r="N264" s="201" t="s">
        <v>40</v>
      </c>
      <c r="O264" s="79"/>
      <c r="P264" s="202">
        <f>O264*H264</f>
        <v>0</v>
      </c>
      <c r="Q264" s="202">
        <v>0</v>
      </c>
      <c r="R264" s="202">
        <f>Q264*H264</f>
        <v>0</v>
      </c>
      <c r="S264" s="202">
        <v>0</v>
      </c>
      <c r="T264" s="203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04" t="s">
        <v>184</v>
      </c>
      <c r="AT264" s="204" t="s">
        <v>180</v>
      </c>
      <c r="AU264" s="204" t="s">
        <v>82</v>
      </c>
      <c r="AY264" s="16" t="s">
        <v>177</v>
      </c>
      <c r="BE264" s="205">
        <f>IF(N264="základná",J264,0)</f>
        <v>0</v>
      </c>
      <c r="BF264" s="205">
        <f>IF(N264="znížená",J264,0)</f>
        <v>0</v>
      </c>
      <c r="BG264" s="205">
        <f>IF(N264="zákl. prenesená",J264,0)</f>
        <v>0</v>
      </c>
      <c r="BH264" s="205">
        <f>IF(N264="zníž. prenesená",J264,0)</f>
        <v>0</v>
      </c>
      <c r="BI264" s="205">
        <f>IF(N264="nulová",J264,0)</f>
        <v>0</v>
      </c>
      <c r="BJ264" s="16" t="s">
        <v>155</v>
      </c>
      <c r="BK264" s="206">
        <f>ROUND(I264*H264,3)</f>
        <v>0</v>
      </c>
      <c r="BL264" s="16" t="s">
        <v>184</v>
      </c>
      <c r="BM264" s="204" t="s">
        <v>2729</v>
      </c>
    </row>
    <row r="265" s="2" customFormat="1" ht="16.5" customHeight="1">
      <c r="A265" s="35"/>
      <c r="B265" s="157"/>
      <c r="C265" s="193" t="s">
        <v>933</v>
      </c>
      <c r="D265" s="193" t="s">
        <v>180</v>
      </c>
      <c r="E265" s="194" t="s">
        <v>2730</v>
      </c>
      <c r="F265" s="195" t="s">
        <v>2731</v>
      </c>
      <c r="G265" s="196" t="s">
        <v>1</v>
      </c>
      <c r="H265" s="197">
        <v>1</v>
      </c>
      <c r="I265" s="198"/>
      <c r="J265" s="197">
        <f>ROUND(I265*H265,3)</f>
        <v>0</v>
      </c>
      <c r="K265" s="199"/>
      <c r="L265" s="36"/>
      <c r="M265" s="200" t="s">
        <v>1</v>
      </c>
      <c r="N265" s="201" t="s">
        <v>40</v>
      </c>
      <c r="O265" s="79"/>
      <c r="P265" s="202">
        <f>O265*H265</f>
        <v>0</v>
      </c>
      <c r="Q265" s="202">
        <v>0</v>
      </c>
      <c r="R265" s="202">
        <f>Q265*H265</f>
        <v>0</v>
      </c>
      <c r="S265" s="202">
        <v>0</v>
      </c>
      <c r="T265" s="203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04" t="s">
        <v>184</v>
      </c>
      <c r="AT265" s="204" t="s">
        <v>180</v>
      </c>
      <c r="AU265" s="204" t="s">
        <v>82</v>
      </c>
      <c r="AY265" s="16" t="s">
        <v>177</v>
      </c>
      <c r="BE265" s="205">
        <f>IF(N265="základná",J265,0)</f>
        <v>0</v>
      </c>
      <c r="BF265" s="205">
        <f>IF(N265="znížená",J265,0)</f>
        <v>0</v>
      </c>
      <c r="BG265" s="205">
        <f>IF(N265="zákl. prenesená",J265,0)</f>
        <v>0</v>
      </c>
      <c r="BH265" s="205">
        <f>IF(N265="zníž. prenesená",J265,0)</f>
        <v>0</v>
      </c>
      <c r="BI265" s="205">
        <f>IF(N265="nulová",J265,0)</f>
        <v>0</v>
      </c>
      <c r="BJ265" s="16" t="s">
        <v>155</v>
      </c>
      <c r="BK265" s="206">
        <f>ROUND(I265*H265,3)</f>
        <v>0</v>
      </c>
      <c r="BL265" s="16" t="s">
        <v>184</v>
      </c>
      <c r="BM265" s="204" t="s">
        <v>2732</v>
      </c>
    </row>
    <row r="266" s="2" customFormat="1" ht="16.5" customHeight="1">
      <c r="A266" s="35"/>
      <c r="B266" s="157"/>
      <c r="C266" s="193" t="s">
        <v>937</v>
      </c>
      <c r="D266" s="193" t="s">
        <v>180</v>
      </c>
      <c r="E266" s="194" t="s">
        <v>2733</v>
      </c>
      <c r="F266" s="195" t="s">
        <v>2734</v>
      </c>
      <c r="G266" s="196" t="s">
        <v>2735</v>
      </c>
      <c r="H266" s="197">
        <v>1</v>
      </c>
      <c r="I266" s="198"/>
      <c r="J266" s="197">
        <f>ROUND(I266*H266,3)</f>
        <v>0</v>
      </c>
      <c r="K266" s="199"/>
      <c r="L266" s="36"/>
      <c r="M266" s="200" t="s">
        <v>1</v>
      </c>
      <c r="N266" s="201" t="s">
        <v>40</v>
      </c>
      <c r="O266" s="79"/>
      <c r="P266" s="202">
        <f>O266*H266</f>
        <v>0</v>
      </c>
      <c r="Q266" s="202">
        <v>0</v>
      </c>
      <c r="R266" s="202">
        <f>Q266*H266</f>
        <v>0</v>
      </c>
      <c r="S266" s="202">
        <v>0</v>
      </c>
      <c r="T266" s="203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04" t="s">
        <v>184</v>
      </c>
      <c r="AT266" s="204" t="s">
        <v>180</v>
      </c>
      <c r="AU266" s="204" t="s">
        <v>82</v>
      </c>
      <c r="AY266" s="16" t="s">
        <v>177</v>
      </c>
      <c r="BE266" s="205">
        <f>IF(N266="základná",J266,0)</f>
        <v>0</v>
      </c>
      <c r="BF266" s="205">
        <f>IF(N266="znížená",J266,0)</f>
        <v>0</v>
      </c>
      <c r="BG266" s="205">
        <f>IF(N266="zákl. prenesená",J266,0)</f>
        <v>0</v>
      </c>
      <c r="BH266" s="205">
        <f>IF(N266="zníž. prenesená",J266,0)</f>
        <v>0</v>
      </c>
      <c r="BI266" s="205">
        <f>IF(N266="nulová",J266,0)</f>
        <v>0</v>
      </c>
      <c r="BJ266" s="16" t="s">
        <v>155</v>
      </c>
      <c r="BK266" s="206">
        <f>ROUND(I266*H266,3)</f>
        <v>0</v>
      </c>
      <c r="BL266" s="16" t="s">
        <v>184</v>
      </c>
      <c r="BM266" s="204" t="s">
        <v>2736</v>
      </c>
    </row>
    <row r="267" s="12" customFormat="1" ht="25.92" customHeight="1">
      <c r="A267" s="12"/>
      <c r="B267" s="180"/>
      <c r="C267" s="12"/>
      <c r="D267" s="181" t="s">
        <v>73</v>
      </c>
      <c r="E267" s="182" t="s">
        <v>154</v>
      </c>
      <c r="F267" s="182" t="s">
        <v>1322</v>
      </c>
      <c r="G267" s="12"/>
      <c r="H267" s="12"/>
      <c r="I267" s="183"/>
      <c r="J267" s="184">
        <f>BK267</f>
        <v>0</v>
      </c>
      <c r="K267" s="12"/>
      <c r="L267" s="180"/>
      <c r="M267" s="185"/>
      <c r="N267" s="186"/>
      <c r="O267" s="186"/>
      <c r="P267" s="187">
        <f>SUM(P268:P275)</f>
        <v>0</v>
      </c>
      <c r="Q267" s="186"/>
      <c r="R267" s="187">
        <f>SUM(R268:R275)</f>
        <v>0</v>
      </c>
      <c r="S267" s="186"/>
      <c r="T267" s="188">
        <f>SUM(T268:T275)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181" t="s">
        <v>197</v>
      </c>
      <c r="AT267" s="189" t="s">
        <v>73</v>
      </c>
      <c r="AU267" s="189" t="s">
        <v>74</v>
      </c>
      <c r="AY267" s="181" t="s">
        <v>177</v>
      </c>
      <c r="BK267" s="190">
        <f>SUM(BK268:BK275)</f>
        <v>0</v>
      </c>
    </row>
    <row r="268" s="2" customFormat="1" ht="16.5" customHeight="1">
      <c r="A268" s="35"/>
      <c r="B268" s="157"/>
      <c r="C268" s="193" t="s">
        <v>941</v>
      </c>
      <c r="D268" s="193" t="s">
        <v>180</v>
      </c>
      <c r="E268" s="194" t="s">
        <v>1324</v>
      </c>
      <c r="F268" s="195" t="s">
        <v>1</v>
      </c>
      <c r="G268" s="196" t="s">
        <v>1302</v>
      </c>
      <c r="H268" s="197">
        <v>0</v>
      </c>
      <c r="I268" s="198"/>
      <c r="J268" s="197">
        <f>ROUND(I268*H268,3)</f>
        <v>0</v>
      </c>
      <c r="K268" s="199"/>
      <c r="L268" s="36"/>
      <c r="M268" s="200" t="s">
        <v>1</v>
      </c>
      <c r="N268" s="201" t="s">
        <v>40</v>
      </c>
      <c r="O268" s="79"/>
      <c r="P268" s="202">
        <f>O268*H268</f>
        <v>0</v>
      </c>
      <c r="Q268" s="202">
        <v>0</v>
      </c>
      <c r="R268" s="202">
        <f>Q268*H268</f>
        <v>0</v>
      </c>
      <c r="S268" s="202">
        <v>0</v>
      </c>
      <c r="T268" s="203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04" t="s">
        <v>1303</v>
      </c>
      <c r="AT268" s="204" t="s">
        <v>180</v>
      </c>
      <c r="AU268" s="204" t="s">
        <v>82</v>
      </c>
      <c r="AY268" s="16" t="s">
        <v>177</v>
      </c>
      <c r="BE268" s="205">
        <f>IF(N268="základná",J268,0)</f>
        <v>0</v>
      </c>
      <c r="BF268" s="205">
        <f>IF(N268="znížená",J268,0)</f>
        <v>0</v>
      </c>
      <c r="BG268" s="205">
        <f>IF(N268="zákl. prenesená",J268,0)</f>
        <v>0</v>
      </c>
      <c r="BH268" s="205">
        <f>IF(N268="zníž. prenesená",J268,0)</f>
        <v>0</v>
      </c>
      <c r="BI268" s="205">
        <f>IF(N268="nulová",J268,0)</f>
        <v>0</v>
      </c>
      <c r="BJ268" s="16" t="s">
        <v>155</v>
      </c>
      <c r="BK268" s="206">
        <f>ROUND(I268*H268,3)</f>
        <v>0</v>
      </c>
      <c r="BL268" s="16" t="s">
        <v>1303</v>
      </c>
      <c r="BM268" s="204" t="s">
        <v>2737</v>
      </c>
    </row>
    <row r="269" s="2" customFormat="1" ht="16.5" customHeight="1">
      <c r="A269" s="35"/>
      <c r="B269" s="157"/>
      <c r="C269" s="193" t="s">
        <v>945</v>
      </c>
      <c r="D269" s="193" t="s">
        <v>180</v>
      </c>
      <c r="E269" s="194" t="s">
        <v>1324</v>
      </c>
      <c r="F269" s="195" t="s">
        <v>1</v>
      </c>
      <c r="G269" s="196" t="s">
        <v>1302</v>
      </c>
      <c r="H269" s="197">
        <v>0</v>
      </c>
      <c r="I269" s="198"/>
      <c r="J269" s="197">
        <f>ROUND(I269*H269,3)</f>
        <v>0</v>
      </c>
      <c r="K269" s="199"/>
      <c r="L269" s="36"/>
      <c r="M269" s="200" t="s">
        <v>1</v>
      </c>
      <c r="N269" s="201" t="s">
        <v>40</v>
      </c>
      <c r="O269" s="79"/>
      <c r="P269" s="202">
        <f>O269*H269</f>
        <v>0</v>
      </c>
      <c r="Q269" s="202">
        <v>0</v>
      </c>
      <c r="R269" s="202">
        <f>Q269*H269</f>
        <v>0</v>
      </c>
      <c r="S269" s="202">
        <v>0</v>
      </c>
      <c r="T269" s="203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04" t="s">
        <v>1303</v>
      </c>
      <c r="AT269" s="204" t="s">
        <v>180</v>
      </c>
      <c r="AU269" s="204" t="s">
        <v>82</v>
      </c>
      <c r="AY269" s="16" t="s">
        <v>177</v>
      </c>
      <c r="BE269" s="205">
        <f>IF(N269="základná",J269,0)</f>
        <v>0</v>
      </c>
      <c r="BF269" s="205">
        <f>IF(N269="znížená",J269,0)</f>
        <v>0</v>
      </c>
      <c r="BG269" s="205">
        <f>IF(N269="zákl. prenesená",J269,0)</f>
        <v>0</v>
      </c>
      <c r="BH269" s="205">
        <f>IF(N269="zníž. prenesená",J269,0)</f>
        <v>0</v>
      </c>
      <c r="BI269" s="205">
        <f>IF(N269="nulová",J269,0)</f>
        <v>0</v>
      </c>
      <c r="BJ269" s="16" t="s">
        <v>155</v>
      </c>
      <c r="BK269" s="206">
        <f>ROUND(I269*H269,3)</f>
        <v>0</v>
      </c>
      <c r="BL269" s="16" t="s">
        <v>1303</v>
      </c>
      <c r="BM269" s="204" t="s">
        <v>2738</v>
      </c>
    </row>
    <row r="270" s="2" customFormat="1" ht="16.5" customHeight="1">
      <c r="A270" s="35"/>
      <c r="B270" s="157"/>
      <c r="C270" s="193" t="s">
        <v>949</v>
      </c>
      <c r="D270" s="193" t="s">
        <v>180</v>
      </c>
      <c r="E270" s="194" t="s">
        <v>1324</v>
      </c>
      <c r="F270" s="195" t="s">
        <v>1</v>
      </c>
      <c r="G270" s="196" t="s">
        <v>1302</v>
      </c>
      <c r="H270" s="197">
        <v>0</v>
      </c>
      <c r="I270" s="198"/>
      <c r="J270" s="197">
        <f>ROUND(I270*H270,3)</f>
        <v>0</v>
      </c>
      <c r="K270" s="199"/>
      <c r="L270" s="36"/>
      <c r="M270" s="200" t="s">
        <v>1</v>
      </c>
      <c r="N270" s="201" t="s">
        <v>40</v>
      </c>
      <c r="O270" s="79"/>
      <c r="P270" s="202">
        <f>O270*H270</f>
        <v>0</v>
      </c>
      <c r="Q270" s="202">
        <v>0</v>
      </c>
      <c r="R270" s="202">
        <f>Q270*H270</f>
        <v>0</v>
      </c>
      <c r="S270" s="202">
        <v>0</v>
      </c>
      <c r="T270" s="203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04" t="s">
        <v>1303</v>
      </c>
      <c r="AT270" s="204" t="s">
        <v>180</v>
      </c>
      <c r="AU270" s="204" t="s">
        <v>82</v>
      </c>
      <c r="AY270" s="16" t="s">
        <v>177</v>
      </c>
      <c r="BE270" s="205">
        <f>IF(N270="základná",J270,0)</f>
        <v>0</v>
      </c>
      <c r="BF270" s="205">
        <f>IF(N270="znížená",J270,0)</f>
        <v>0</v>
      </c>
      <c r="BG270" s="205">
        <f>IF(N270="zákl. prenesená",J270,0)</f>
        <v>0</v>
      </c>
      <c r="BH270" s="205">
        <f>IF(N270="zníž. prenesená",J270,0)</f>
        <v>0</v>
      </c>
      <c r="BI270" s="205">
        <f>IF(N270="nulová",J270,0)</f>
        <v>0</v>
      </c>
      <c r="BJ270" s="16" t="s">
        <v>155</v>
      </c>
      <c r="BK270" s="206">
        <f>ROUND(I270*H270,3)</f>
        <v>0</v>
      </c>
      <c r="BL270" s="16" t="s">
        <v>1303</v>
      </c>
      <c r="BM270" s="204" t="s">
        <v>2739</v>
      </c>
    </row>
    <row r="271" s="2" customFormat="1" ht="16.5" customHeight="1">
      <c r="A271" s="35"/>
      <c r="B271" s="157"/>
      <c r="C271" s="193" t="s">
        <v>954</v>
      </c>
      <c r="D271" s="193" t="s">
        <v>180</v>
      </c>
      <c r="E271" s="194" t="s">
        <v>1324</v>
      </c>
      <c r="F271" s="195" t="s">
        <v>1</v>
      </c>
      <c r="G271" s="196" t="s">
        <v>1302</v>
      </c>
      <c r="H271" s="197">
        <v>0</v>
      </c>
      <c r="I271" s="198"/>
      <c r="J271" s="197">
        <f>ROUND(I271*H271,3)</f>
        <v>0</v>
      </c>
      <c r="K271" s="199"/>
      <c r="L271" s="36"/>
      <c r="M271" s="200" t="s">
        <v>1</v>
      </c>
      <c r="N271" s="201" t="s">
        <v>40</v>
      </c>
      <c r="O271" s="79"/>
      <c r="P271" s="202">
        <f>O271*H271</f>
        <v>0</v>
      </c>
      <c r="Q271" s="202">
        <v>0</v>
      </c>
      <c r="R271" s="202">
        <f>Q271*H271</f>
        <v>0</v>
      </c>
      <c r="S271" s="202">
        <v>0</v>
      </c>
      <c r="T271" s="203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04" t="s">
        <v>1303</v>
      </c>
      <c r="AT271" s="204" t="s">
        <v>180</v>
      </c>
      <c r="AU271" s="204" t="s">
        <v>82</v>
      </c>
      <c r="AY271" s="16" t="s">
        <v>177</v>
      </c>
      <c r="BE271" s="205">
        <f>IF(N271="základná",J271,0)</f>
        <v>0</v>
      </c>
      <c r="BF271" s="205">
        <f>IF(N271="znížená",J271,0)</f>
        <v>0</v>
      </c>
      <c r="BG271" s="205">
        <f>IF(N271="zákl. prenesená",J271,0)</f>
        <v>0</v>
      </c>
      <c r="BH271" s="205">
        <f>IF(N271="zníž. prenesená",J271,0)</f>
        <v>0</v>
      </c>
      <c r="BI271" s="205">
        <f>IF(N271="nulová",J271,0)</f>
        <v>0</v>
      </c>
      <c r="BJ271" s="16" t="s">
        <v>155</v>
      </c>
      <c r="BK271" s="206">
        <f>ROUND(I271*H271,3)</f>
        <v>0</v>
      </c>
      <c r="BL271" s="16" t="s">
        <v>1303</v>
      </c>
      <c r="BM271" s="204" t="s">
        <v>2740</v>
      </c>
    </row>
    <row r="272" s="2" customFormat="1" ht="16.5" customHeight="1">
      <c r="A272" s="35"/>
      <c r="B272" s="157"/>
      <c r="C272" s="193" t="s">
        <v>958</v>
      </c>
      <c r="D272" s="193" t="s">
        <v>180</v>
      </c>
      <c r="E272" s="194" t="s">
        <v>1333</v>
      </c>
      <c r="F272" s="195" t="s">
        <v>1</v>
      </c>
      <c r="G272" s="196" t="s">
        <v>1302</v>
      </c>
      <c r="H272" s="197">
        <v>0</v>
      </c>
      <c r="I272" s="198"/>
      <c r="J272" s="197">
        <f>ROUND(I272*H272,3)</f>
        <v>0</v>
      </c>
      <c r="K272" s="199"/>
      <c r="L272" s="36"/>
      <c r="M272" s="200" t="s">
        <v>1</v>
      </c>
      <c r="N272" s="201" t="s">
        <v>40</v>
      </c>
      <c r="O272" s="79"/>
      <c r="P272" s="202">
        <f>O272*H272</f>
        <v>0</v>
      </c>
      <c r="Q272" s="202">
        <v>0</v>
      </c>
      <c r="R272" s="202">
        <f>Q272*H272</f>
        <v>0</v>
      </c>
      <c r="S272" s="202">
        <v>0</v>
      </c>
      <c r="T272" s="203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04" t="s">
        <v>1303</v>
      </c>
      <c r="AT272" s="204" t="s">
        <v>180</v>
      </c>
      <c r="AU272" s="204" t="s">
        <v>82</v>
      </c>
      <c r="AY272" s="16" t="s">
        <v>177</v>
      </c>
      <c r="BE272" s="205">
        <f>IF(N272="základná",J272,0)</f>
        <v>0</v>
      </c>
      <c r="BF272" s="205">
        <f>IF(N272="znížená",J272,0)</f>
        <v>0</v>
      </c>
      <c r="BG272" s="205">
        <f>IF(N272="zákl. prenesená",J272,0)</f>
        <v>0</v>
      </c>
      <c r="BH272" s="205">
        <f>IF(N272="zníž. prenesená",J272,0)</f>
        <v>0</v>
      </c>
      <c r="BI272" s="205">
        <f>IF(N272="nulová",J272,0)</f>
        <v>0</v>
      </c>
      <c r="BJ272" s="16" t="s">
        <v>155</v>
      </c>
      <c r="BK272" s="206">
        <f>ROUND(I272*H272,3)</f>
        <v>0</v>
      </c>
      <c r="BL272" s="16" t="s">
        <v>1303</v>
      </c>
      <c r="BM272" s="204" t="s">
        <v>2741</v>
      </c>
    </row>
    <row r="273" s="2" customFormat="1" ht="16.5" customHeight="1">
      <c r="A273" s="35"/>
      <c r="B273" s="157"/>
      <c r="C273" s="193" t="s">
        <v>962</v>
      </c>
      <c r="D273" s="193" t="s">
        <v>180</v>
      </c>
      <c r="E273" s="194" t="s">
        <v>1333</v>
      </c>
      <c r="F273" s="195" t="s">
        <v>1</v>
      </c>
      <c r="G273" s="196" t="s">
        <v>1302</v>
      </c>
      <c r="H273" s="197">
        <v>0</v>
      </c>
      <c r="I273" s="198"/>
      <c r="J273" s="197">
        <f>ROUND(I273*H273,3)</f>
        <v>0</v>
      </c>
      <c r="K273" s="199"/>
      <c r="L273" s="36"/>
      <c r="M273" s="200" t="s">
        <v>1</v>
      </c>
      <c r="N273" s="201" t="s">
        <v>40</v>
      </c>
      <c r="O273" s="79"/>
      <c r="P273" s="202">
        <f>O273*H273</f>
        <v>0</v>
      </c>
      <c r="Q273" s="202">
        <v>0</v>
      </c>
      <c r="R273" s="202">
        <f>Q273*H273</f>
        <v>0</v>
      </c>
      <c r="S273" s="202">
        <v>0</v>
      </c>
      <c r="T273" s="203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04" t="s">
        <v>1303</v>
      </c>
      <c r="AT273" s="204" t="s">
        <v>180</v>
      </c>
      <c r="AU273" s="204" t="s">
        <v>82</v>
      </c>
      <c r="AY273" s="16" t="s">
        <v>177</v>
      </c>
      <c r="BE273" s="205">
        <f>IF(N273="základná",J273,0)</f>
        <v>0</v>
      </c>
      <c r="BF273" s="205">
        <f>IF(N273="znížená",J273,0)</f>
        <v>0</v>
      </c>
      <c r="BG273" s="205">
        <f>IF(N273="zákl. prenesená",J273,0)</f>
        <v>0</v>
      </c>
      <c r="BH273" s="205">
        <f>IF(N273="zníž. prenesená",J273,0)</f>
        <v>0</v>
      </c>
      <c r="BI273" s="205">
        <f>IF(N273="nulová",J273,0)</f>
        <v>0</v>
      </c>
      <c r="BJ273" s="16" t="s">
        <v>155</v>
      </c>
      <c r="BK273" s="206">
        <f>ROUND(I273*H273,3)</f>
        <v>0</v>
      </c>
      <c r="BL273" s="16" t="s">
        <v>1303</v>
      </c>
      <c r="BM273" s="204" t="s">
        <v>2742</v>
      </c>
    </row>
    <row r="274" s="2" customFormat="1" ht="16.5" customHeight="1">
      <c r="A274" s="35"/>
      <c r="B274" s="157"/>
      <c r="C274" s="193" t="s">
        <v>966</v>
      </c>
      <c r="D274" s="193" t="s">
        <v>180</v>
      </c>
      <c r="E274" s="194" t="s">
        <v>1333</v>
      </c>
      <c r="F274" s="195" t="s">
        <v>1</v>
      </c>
      <c r="G274" s="196" t="s">
        <v>1302</v>
      </c>
      <c r="H274" s="197">
        <v>0</v>
      </c>
      <c r="I274" s="198"/>
      <c r="J274" s="197">
        <f>ROUND(I274*H274,3)</f>
        <v>0</v>
      </c>
      <c r="K274" s="199"/>
      <c r="L274" s="36"/>
      <c r="M274" s="200" t="s">
        <v>1</v>
      </c>
      <c r="N274" s="201" t="s">
        <v>40</v>
      </c>
      <c r="O274" s="79"/>
      <c r="P274" s="202">
        <f>O274*H274</f>
        <v>0</v>
      </c>
      <c r="Q274" s="202">
        <v>0</v>
      </c>
      <c r="R274" s="202">
        <f>Q274*H274</f>
        <v>0</v>
      </c>
      <c r="S274" s="202">
        <v>0</v>
      </c>
      <c r="T274" s="203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04" t="s">
        <v>1303</v>
      </c>
      <c r="AT274" s="204" t="s">
        <v>180</v>
      </c>
      <c r="AU274" s="204" t="s">
        <v>82</v>
      </c>
      <c r="AY274" s="16" t="s">
        <v>177</v>
      </c>
      <c r="BE274" s="205">
        <f>IF(N274="základná",J274,0)</f>
        <v>0</v>
      </c>
      <c r="BF274" s="205">
        <f>IF(N274="znížená",J274,0)</f>
        <v>0</v>
      </c>
      <c r="BG274" s="205">
        <f>IF(N274="zákl. prenesená",J274,0)</f>
        <v>0</v>
      </c>
      <c r="BH274" s="205">
        <f>IF(N274="zníž. prenesená",J274,0)</f>
        <v>0</v>
      </c>
      <c r="BI274" s="205">
        <f>IF(N274="nulová",J274,0)</f>
        <v>0</v>
      </c>
      <c r="BJ274" s="16" t="s">
        <v>155</v>
      </c>
      <c r="BK274" s="206">
        <f>ROUND(I274*H274,3)</f>
        <v>0</v>
      </c>
      <c r="BL274" s="16" t="s">
        <v>1303</v>
      </c>
      <c r="BM274" s="204" t="s">
        <v>2743</v>
      </c>
    </row>
    <row r="275" s="2" customFormat="1" ht="16.5" customHeight="1">
      <c r="A275" s="35"/>
      <c r="B275" s="157"/>
      <c r="C275" s="193" t="s">
        <v>970</v>
      </c>
      <c r="D275" s="193" t="s">
        <v>180</v>
      </c>
      <c r="E275" s="194" t="s">
        <v>1333</v>
      </c>
      <c r="F275" s="195" t="s">
        <v>1</v>
      </c>
      <c r="G275" s="196" t="s">
        <v>1302</v>
      </c>
      <c r="H275" s="197">
        <v>0</v>
      </c>
      <c r="I275" s="198"/>
      <c r="J275" s="197">
        <f>ROUND(I275*H275,3)</f>
        <v>0</v>
      </c>
      <c r="K275" s="199"/>
      <c r="L275" s="36"/>
      <c r="M275" s="207" t="s">
        <v>1</v>
      </c>
      <c r="N275" s="208" t="s">
        <v>40</v>
      </c>
      <c r="O275" s="209"/>
      <c r="P275" s="210">
        <f>O275*H275</f>
        <v>0</v>
      </c>
      <c r="Q275" s="210">
        <v>0</v>
      </c>
      <c r="R275" s="210">
        <f>Q275*H275</f>
        <v>0</v>
      </c>
      <c r="S275" s="210">
        <v>0</v>
      </c>
      <c r="T275" s="211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04" t="s">
        <v>1303</v>
      </c>
      <c r="AT275" s="204" t="s">
        <v>180</v>
      </c>
      <c r="AU275" s="204" t="s">
        <v>82</v>
      </c>
      <c r="AY275" s="16" t="s">
        <v>177</v>
      </c>
      <c r="BE275" s="205">
        <f>IF(N275="základná",J275,0)</f>
        <v>0</v>
      </c>
      <c r="BF275" s="205">
        <f>IF(N275="znížená",J275,0)</f>
        <v>0</v>
      </c>
      <c r="BG275" s="205">
        <f>IF(N275="zákl. prenesená",J275,0)</f>
        <v>0</v>
      </c>
      <c r="BH275" s="205">
        <f>IF(N275="zníž. prenesená",J275,0)</f>
        <v>0</v>
      </c>
      <c r="BI275" s="205">
        <f>IF(N275="nulová",J275,0)</f>
        <v>0</v>
      </c>
      <c r="BJ275" s="16" t="s">
        <v>155</v>
      </c>
      <c r="BK275" s="206">
        <f>ROUND(I275*H275,3)</f>
        <v>0</v>
      </c>
      <c r="BL275" s="16" t="s">
        <v>1303</v>
      </c>
      <c r="BM275" s="204" t="s">
        <v>2744</v>
      </c>
    </row>
    <row r="276" s="2" customFormat="1" ht="6.96" customHeight="1">
      <c r="A276" s="35"/>
      <c r="B276" s="62"/>
      <c r="C276" s="63"/>
      <c r="D276" s="63"/>
      <c r="E276" s="63"/>
      <c r="F276" s="63"/>
      <c r="G276" s="63"/>
      <c r="H276" s="63"/>
      <c r="I276" s="63"/>
      <c r="J276" s="63"/>
      <c r="K276" s="63"/>
      <c r="L276" s="36"/>
      <c r="M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</row>
  </sheetData>
  <autoFilter ref="C131:K275"/>
  <mergeCells count="14">
    <mergeCell ref="E7:H7"/>
    <mergeCell ref="E9:H9"/>
    <mergeCell ref="E18:H18"/>
    <mergeCell ref="E27:H27"/>
    <mergeCell ref="E85:H85"/>
    <mergeCell ref="E87:H87"/>
    <mergeCell ref="D106:F106"/>
    <mergeCell ref="D107:F107"/>
    <mergeCell ref="D108:F108"/>
    <mergeCell ref="D109:F109"/>
    <mergeCell ref="D110:F110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5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101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="1" customFormat="1" ht="24.96" customHeight="1">
      <c r="B4" s="19"/>
      <c r="D4" s="20" t="s">
        <v>126</v>
      </c>
      <c r="L4" s="19"/>
      <c r="M4" s="122" t="s">
        <v>9</v>
      </c>
      <c r="AT4" s="16" t="s">
        <v>3</v>
      </c>
    </row>
    <row r="5" s="1" customFormat="1" ht="6.96" customHeight="1">
      <c r="B5" s="19"/>
      <c r="L5" s="19"/>
    </row>
    <row r="6" s="1" customFormat="1" ht="12" customHeight="1">
      <c r="B6" s="19"/>
      <c r="D6" s="29" t="s">
        <v>14</v>
      </c>
      <c r="L6" s="19"/>
    </row>
    <row r="7" s="1" customFormat="1" ht="16.5" customHeight="1">
      <c r="B7" s="19"/>
      <c r="E7" s="123" t="str">
        <f>'Rekapitulácia stavby'!K6</f>
        <v xml:space="preserve">Športová hala Angels Aréna  Rekonštrukcia a Modernizácia</v>
      </c>
      <c r="F7" s="29"/>
      <c r="G7" s="29"/>
      <c r="H7" s="29"/>
      <c r="L7" s="19"/>
    </row>
    <row r="8" s="2" customFormat="1" ht="12" customHeight="1">
      <c r="A8" s="35"/>
      <c r="B8" s="36"/>
      <c r="C8" s="35"/>
      <c r="D8" s="29" t="s">
        <v>127</v>
      </c>
      <c r="E8" s="35"/>
      <c r="F8" s="35"/>
      <c r="G8" s="35"/>
      <c r="H8" s="35"/>
      <c r="I8" s="35"/>
      <c r="J8" s="35"/>
      <c r="K8" s="35"/>
      <c r="L8" s="5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36"/>
      <c r="C9" s="35"/>
      <c r="D9" s="35"/>
      <c r="E9" s="69" t="s">
        <v>2745</v>
      </c>
      <c r="F9" s="35"/>
      <c r="G9" s="35"/>
      <c r="H9" s="35"/>
      <c r="I9" s="35"/>
      <c r="J9" s="35"/>
      <c r="K9" s="35"/>
      <c r="L9" s="5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5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36"/>
      <c r="C11" s="35"/>
      <c r="D11" s="29" t="s">
        <v>16</v>
      </c>
      <c r="E11" s="35"/>
      <c r="F11" s="24" t="s">
        <v>1</v>
      </c>
      <c r="G11" s="35"/>
      <c r="H11" s="35"/>
      <c r="I11" s="29" t="s">
        <v>17</v>
      </c>
      <c r="J11" s="24" t="s">
        <v>1</v>
      </c>
      <c r="K11" s="35"/>
      <c r="L11" s="5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36"/>
      <c r="C12" s="35"/>
      <c r="D12" s="29" t="s">
        <v>18</v>
      </c>
      <c r="E12" s="35"/>
      <c r="F12" s="24" t="s">
        <v>19</v>
      </c>
      <c r="G12" s="35"/>
      <c r="H12" s="35"/>
      <c r="I12" s="29" t="s">
        <v>20</v>
      </c>
      <c r="J12" s="71" t="str">
        <f>'Rekapitulácia stavby'!AN8</f>
        <v>16. 7. 2021</v>
      </c>
      <c r="K12" s="35"/>
      <c r="L12" s="5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5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36"/>
      <c r="C14" s="35"/>
      <c r="D14" s="29" t="s">
        <v>22</v>
      </c>
      <c r="E14" s="35"/>
      <c r="F14" s="35"/>
      <c r="G14" s="35"/>
      <c r="H14" s="35"/>
      <c r="I14" s="29" t="s">
        <v>23</v>
      </c>
      <c r="J14" s="24" t="s">
        <v>1</v>
      </c>
      <c r="K14" s="35"/>
      <c r="L14" s="5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36"/>
      <c r="C15" s="35"/>
      <c r="D15" s="35"/>
      <c r="E15" s="24" t="s">
        <v>24</v>
      </c>
      <c r="F15" s="35"/>
      <c r="G15" s="35"/>
      <c r="H15" s="35"/>
      <c r="I15" s="29" t="s">
        <v>25</v>
      </c>
      <c r="J15" s="24" t="s">
        <v>1</v>
      </c>
      <c r="K15" s="35"/>
      <c r="L15" s="5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5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36"/>
      <c r="C17" s="35"/>
      <c r="D17" s="29" t="s">
        <v>26</v>
      </c>
      <c r="E17" s="35"/>
      <c r="F17" s="35"/>
      <c r="G17" s="35"/>
      <c r="H17" s="35"/>
      <c r="I17" s="29" t="s">
        <v>23</v>
      </c>
      <c r="J17" s="30" t="str">
        <f>'Rekapitulácia stavby'!AN13</f>
        <v>Vyplň údaj</v>
      </c>
      <c r="K17" s="35"/>
      <c r="L17" s="5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36"/>
      <c r="C18" s="35"/>
      <c r="D18" s="35"/>
      <c r="E18" s="30" t="str">
        <f>'Rekapitulácia stavby'!E14</f>
        <v>Vyplň údaj</v>
      </c>
      <c r="F18" s="24"/>
      <c r="G18" s="24"/>
      <c r="H18" s="24"/>
      <c r="I18" s="29" t="s">
        <v>25</v>
      </c>
      <c r="J18" s="30" t="str">
        <f>'Rekapitulácia stavby'!AN14</f>
        <v>Vyplň údaj</v>
      </c>
      <c r="K18" s="35"/>
      <c r="L18" s="5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5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36"/>
      <c r="C20" s="35"/>
      <c r="D20" s="29" t="s">
        <v>28</v>
      </c>
      <c r="E20" s="35"/>
      <c r="F20" s="35"/>
      <c r="G20" s="35"/>
      <c r="H20" s="35"/>
      <c r="I20" s="29" t="s">
        <v>23</v>
      </c>
      <c r="J20" s="24" t="str">
        <f>IF('Rekapitulácia stavby'!AN16="","",'Rekapitulácia stavby'!AN16)</f>
        <v/>
      </c>
      <c r="K20" s="35"/>
      <c r="L20" s="5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36"/>
      <c r="C21" s="35"/>
      <c r="D21" s="35"/>
      <c r="E21" s="24" t="str">
        <f>IF('Rekapitulácia stavby'!E17="","",'Rekapitulácia stavby'!E17)</f>
        <v xml:space="preserve"> </v>
      </c>
      <c r="F21" s="35"/>
      <c r="G21" s="35"/>
      <c r="H21" s="35"/>
      <c r="I21" s="29" t="s">
        <v>25</v>
      </c>
      <c r="J21" s="24" t="str">
        <f>IF('Rekapitulácia stavby'!AN17="","",'Rekapitulácia stavby'!AN17)</f>
        <v/>
      </c>
      <c r="K21" s="35"/>
      <c r="L21" s="5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5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36"/>
      <c r="C23" s="35"/>
      <c r="D23" s="29" t="s">
        <v>32</v>
      </c>
      <c r="E23" s="35"/>
      <c r="F23" s="35"/>
      <c r="G23" s="35"/>
      <c r="H23" s="35"/>
      <c r="I23" s="29" t="s">
        <v>23</v>
      </c>
      <c r="J23" s="24" t="str">
        <f>IF('Rekapitulácia stavby'!AN19="","",'Rekapitulácia stavby'!AN19)</f>
        <v/>
      </c>
      <c r="K23" s="35"/>
      <c r="L23" s="5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36"/>
      <c r="C24" s="35"/>
      <c r="D24" s="35"/>
      <c r="E24" s="24" t="str">
        <f>IF('Rekapitulácia stavby'!E20="","",'Rekapitulácia stavby'!E20)</f>
        <v xml:space="preserve"> </v>
      </c>
      <c r="F24" s="35"/>
      <c r="G24" s="35"/>
      <c r="H24" s="35"/>
      <c r="I24" s="29" t="s">
        <v>25</v>
      </c>
      <c r="J24" s="24" t="str">
        <f>IF('Rekapitulácia stavby'!AN20="","",'Rekapitulácia stavby'!AN20)</f>
        <v/>
      </c>
      <c r="K24" s="35"/>
      <c r="L24" s="5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5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36"/>
      <c r="C26" s="35"/>
      <c r="D26" s="29" t="s">
        <v>33</v>
      </c>
      <c r="E26" s="35"/>
      <c r="F26" s="35"/>
      <c r="G26" s="35"/>
      <c r="H26" s="35"/>
      <c r="I26" s="35"/>
      <c r="J26" s="35"/>
      <c r="K26" s="35"/>
      <c r="L26" s="5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24"/>
      <c r="B27" s="125"/>
      <c r="C27" s="124"/>
      <c r="D27" s="124"/>
      <c r="E27" s="33" t="s">
        <v>1</v>
      </c>
      <c r="F27" s="33"/>
      <c r="G27" s="33"/>
      <c r="H27" s="33"/>
      <c r="I27" s="124"/>
      <c r="J27" s="124"/>
      <c r="K27" s="124"/>
      <c r="L27" s="126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</row>
    <row r="28" s="2" customFormat="1" ht="6.96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5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36"/>
      <c r="C29" s="35"/>
      <c r="D29" s="92"/>
      <c r="E29" s="92"/>
      <c r="F29" s="92"/>
      <c r="G29" s="92"/>
      <c r="H29" s="92"/>
      <c r="I29" s="92"/>
      <c r="J29" s="92"/>
      <c r="K29" s="92"/>
      <c r="L29" s="5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14.4" customHeight="1">
      <c r="A30" s="35"/>
      <c r="B30" s="36"/>
      <c r="C30" s="35"/>
      <c r="D30" s="24" t="s">
        <v>129</v>
      </c>
      <c r="E30" s="35"/>
      <c r="F30" s="35"/>
      <c r="G30" s="35"/>
      <c r="H30" s="35"/>
      <c r="I30" s="35"/>
      <c r="J30" s="127">
        <f>J96</f>
        <v>0</v>
      </c>
      <c r="K30" s="35"/>
      <c r="L30" s="5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14.4" customHeight="1">
      <c r="A31" s="35"/>
      <c r="B31" s="36"/>
      <c r="C31" s="35"/>
      <c r="D31" s="128" t="s">
        <v>130</v>
      </c>
      <c r="E31" s="35"/>
      <c r="F31" s="35"/>
      <c r="G31" s="35"/>
      <c r="H31" s="35"/>
      <c r="I31" s="35"/>
      <c r="J31" s="127">
        <f>J117</f>
        <v>0</v>
      </c>
      <c r="K31" s="35"/>
      <c r="L31" s="5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36"/>
      <c r="C32" s="35"/>
      <c r="D32" s="129" t="s">
        <v>34</v>
      </c>
      <c r="E32" s="35"/>
      <c r="F32" s="35"/>
      <c r="G32" s="35"/>
      <c r="H32" s="35"/>
      <c r="I32" s="35"/>
      <c r="J32" s="98">
        <f>ROUND(J30 + J31, 2)</f>
        <v>0</v>
      </c>
      <c r="K32" s="35"/>
      <c r="L32" s="5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36"/>
      <c r="C33" s="35"/>
      <c r="D33" s="92"/>
      <c r="E33" s="92"/>
      <c r="F33" s="92"/>
      <c r="G33" s="92"/>
      <c r="H33" s="92"/>
      <c r="I33" s="92"/>
      <c r="J33" s="92"/>
      <c r="K33" s="92"/>
      <c r="L33" s="5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36"/>
      <c r="C34" s="35"/>
      <c r="D34" s="35"/>
      <c r="E34" s="35"/>
      <c r="F34" s="40" t="s">
        <v>36</v>
      </c>
      <c r="G34" s="35"/>
      <c r="H34" s="35"/>
      <c r="I34" s="40" t="s">
        <v>35</v>
      </c>
      <c r="J34" s="40" t="s">
        <v>37</v>
      </c>
      <c r="K34" s="35"/>
      <c r="L34" s="5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36"/>
      <c r="C35" s="35"/>
      <c r="D35" s="130" t="s">
        <v>38</v>
      </c>
      <c r="E35" s="42" t="s">
        <v>39</v>
      </c>
      <c r="F35" s="131">
        <f>ROUND((SUM(BE117:BE124) + SUM(BE144:BE483)),  2)</f>
        <v>0</v>
      </c>
      <c r="G35" s="132"/>
      <c r="H35" s="132"/>
      <c r="I35" s="133">
        <v>0.20000000000000001</v>
      </c>
      <c r="J35" s="131">
        <f>ROUND(((SUM(BE117:BE124) + SUM(BE144:BE483))*I35),  2)</f>
        <v>0</v>
      </c>
      <c r="K35" s="35"/>
      <c r="L35" s="5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36"/>
      <c r="C36" s="35"/>
      <c r="D36" s="35"/>
      <c r="E36" s="42" t="s">
        <v>40</v>
      </c>
      <c r="F36" s="131">
        <f>ROUND((SUM(BF117:BF124) + SUM(BF144:BF483)),  2)</f>
        <v>0</v>
      </c>
      <c r="G36" s="132"/>
      <c r="H36" s="132"/>
      <c r="I36" s="133">
        <v>0.20000000000000001</v>
      </c>
      <c r="J36" s="131">
        <f>ROUND(((SUM(BF117:BF124) + SUM(BF144:BF483))*I36),  2)</f>
        <v>0</v>
      </c>
      <c r="K36" s="35"/>
      <c r="L36" s="5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36"/>
      <c r="C37" s="35"/>
      <c r="D37" s="35"/>
      <c r="E37" s="29" t="s">
        <v>41</v>
      </c>
      <c r="F37" s="134">
        <f>ROUND((SUM(BG117:BG124) + SUM(BG144:BG483)),  2)</f>
        <v>0</v>
      </c>
      <c r="G37" s="35"/>
      <c r="H37" s="35"/>
      <c r="I37" s="135">
        <v>0.20000000000000001</v>
      </c>
      <c r="J37" s="134">
        <f>0</f>
        <v>0</v>
      </c>
      <c r="K37" s="35"/>
      <c r="L37" s="5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36"/>
      <c r="C38" s="35"/>
      <c r="D38" s="35"/>
      <c r="E38" s="29" t="s">
        <v>42</v>
      </c>
      <c r="F38" s="134">
        <f>ROUND((SUM(BH117:BH124) + SUM(BH144:BH483)),  2)</f>
        <v>0</v>
      </c>
      <c r="G38" s="35"/>
      <c r="H38" s="35"/>
      <c r="I38" s="135">
        <v>0.20000000000000001</v>
      </c>
      <c r="J38" s="134">
        <f>0</f>
        <v>0</v>
      </c>
      <c r="K38" s="35"/>
      <c r="L38" s="5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36"/>
      <c r="C39" s="35"/>
      <c r="D39" s="35"/>
      <c r="E39" s="42" t="s">
        <v>43</v>
      </c>
      <c r="F39" s="131">
        <f>ROUND((SUM(BI117:BI124) + SUM(BI144:BI483)),  2)</f>
        <v>0</v>
      </c>
      <c r="G39" s="132"/>
      <c r="H39" s="132"/>
      <c r="I39" s="133">
        <v>0</v>
      </c>
      <c r="J39" s="131">
        <f>0</f>
        <v>0</v>
      </c>
      <c r="K39" s="35"/>
      <c r="L39" s="5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5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36"/>
      <c r="C41" s="136"/>
      <c r="D41" s="137" t="s">
        <v>44</v>
      </c>
      <c r="E41" s="83"/>
      <c r="F41" s="83"/>
      <c r="G41" s="138" t="s">
        <v>45</v>
      </c>
      <c r="H41" s="139" t="s">
        <v>46</v>
      </c>
      <c r="I41" s="83"/>
      <c r="J41" s="140">
        <f>SUM(J32:J39)</f>
        <v>0</v>
      </c>
      <c r="K41" s="141"/>
      <c r="L41" s="57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36"/>
      <c r="C42" s="35"/>
      <c r="D42" s="35"/>
      <c r="E42" s="35"/>
      <c r="F42" s="35"/>
      <c r="G42" s="35"/>
      <c r="H42" s="35"/>
      <c r="I42" s="35"/>
      <c r="J42" s="35"/>
      <c r="K42" s="35"/>
      <c r="L42" s="57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57"/>
      <c r="D50" s="58" t="s">
        <v>47</v>
      </c>
      <c r="E50" s="59"/>
      <c r="F50" s="59"/>
      <c r="G50" s="58" t="s">
        <v>48</v>
      </c>
      <c r="H50" s="59"/>
      <c r="I50" s="59"/>
      <c r="J50" s="59"/>
      <c r="K50" s="59"/>
      <c r="L50" s="57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5"/>
      <c r="B61" s="36"/>
      <c r="C61" s="35"/>
      <c r="D61" s="60" t="s">
        <v>49</v>
      </c>
      <c r="E61" s="38"/>
      <c r="F61" s="142" t="s">
        <v>50</v>
      </c>
      <c r="G61" s="60" t="s">
        <v>49</v>
      </c>
      <c r="H61" s="38"/>
      <c r="I61" s="38"/>
      <c r="J61" s="143" t="s">
        <v>50</v>
      </c>
      <c r="K61" s="38"/>
      <c r="L61" s="57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5"/>
      <c r="B65" s="36"/>
      <c r="C65" s="35"/>
      <c r="D65" s="58" t="s">
        <v>51</v>
      </c>
      <c r="E65" s="61"/>
      <c r="F65" s="61"/>
      <c r="G65" s="58" t="s">
        <v>52</v>
      </c>
      <c r="H65" s="61"/>
      <c r="I65" s="61"/>
      <c r="J65" s="61"/>
      <c r="K65" s="61"/>
      <c r="L65" s="5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5"/>
      <c r="B76" s="36"/>
      <c r="C76" s="35"/>
      <c r="D76" s="60" t="s">
        <v>49</v>
      </c>
      <c r="E76" s="38"/>
      <c r="F76" s="142" t="s">
        <v>50</v>
      </c>
      <c r="G76" s="60" t="s">
        <v>49</v>
      </c>
      <c r="H76" s="38"/>
      <c r="I76" s="38"/>
      <c r="J76" s="143" t="s">
        <v>50</v>
      </c>
      <c r="K76" s="38"/>
      <c r="L76" s="5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5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5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131</v>
      </c>
      <c r="D82" s="35"/>
      <c r="E82" s="35"/>
      <c r="F82" s="35"/>
      <c r="G82" s="35"/>
      <c r="H82" s="35"/>
      <c r="I82" s="35"/>
      <c r="J82" s="35"/>
      <c r="K82" s="35"/>
      <c r="L82" s="57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57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5"/>
      <c r="E84" s="35"/>
      <c r="F84" s="35"/>
      <c r="G84" s="35"/>
      <c r="H84" s="35"/>
      <c r="I84" s="35"/>
      <c r="J84" s="35"/>
      <c r="K84" s="35"/>
      <c r="L84" s="57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5"/>
      <c r="D85" s="35"/>
      <c r="E85" s="123" t="str">
        <f>E7</f>
        <v xml:space="preserve">Športová hala Angels Aréna  Rekonštrukcia a Modernizácia</v>
      </c>
      <c r="F85" s="29"/>
      <c r="G85" s="29"/>
      <c r="H85" s="29"/>
      <c r="I85" s="35"/>
      <c r="J85" s="35"/>
      <c r="K85" s="35"/>
      <c r="L85" s="57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127</v>
      </c>
      <c r="D86" s="35"/>
      <c r="E86" s="35"/>
      <c r="F86" s="35"/>
      <c r="G86" s="35"/>
      <c r="H86" s="35"/>
      <c r="I86" s="35"/>
      <c r="J86" s="35"/>
      <c r="K86" s="35"/>
      <c r="L86" s="57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5"/>
      <c r="D87" s="35"/>
      <c r="E87" s="69" t="str">
        <f>E9</f>
        <v xml:space="preserve">06 - SO 01.4  Športova hala - elektroinštalácia </v>
      </c>
      <c r="F87" s="35"/>
      <c r="G87" s="35"/>
      <c r="H87" s="35"/>
      <c r="I87" s="35"/>
      <c r="J87" s="35"/>
      <c r="K87" s="35"/>
      <c r="L87" s="57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57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18</v>
      </c>
      <c r="D89" s="35"/>
      <c r="E89" s="35"/>
      <c r="F89" s="24" t="str">
        <f>F12</f>
        <v>Košice</v>
      </c>
      <c r="G89" s="35"/>
      <c r="H89" s="35"/>
      <c r="I89" s="29" t="s">
        <v>20</v>
      </c>
      <c r="J89" s="71" t="str">
        <f>IF(J12="","",J12)</f>
        <v>16. 7. 2021</v>
      </c>
      <c r="K89" s="35"/>
      <c r="L89" s="57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57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22</v>
      </c>
      <c r="D91" s="35"/>
      <c r="E91" s="35"/>
      <c r="F91" s="24" t="str">
        <f>E15</f>
        <v xml:space="preserve">Mesto Košice </v>
      </c>
      <c r="G91" s="35"/>
      <c r="H91" s="35"/>
      <c r="I91" s="29" t="s">
        <v>28</v>
      </c>
      <c r="J91" s="33" t="str">
        <f>E21</f>
        <v xml:space="preserve"> </v>
      </c>
      <c r="K91" s="35"/>
      <c r="L91" s="57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5"/>
      <c r="E92" s="35"/>
      <c r="F92" s="24" t="str">
        <f>IF(E18="","",E18)</f>
        <v>Vyplň údaj</v>
      </c>
      <c r="G92" s="35"/>
      <c r="H92" s="35"/>
      <c r="I92" s="29" t="s">
        <v>32</v>
      </c>
      <c r="J92" s="33" t="str">
        <f>E24</f>
        <v xml:space="preserve"> </v>
      </c>
      <c r="K92" s="35"/>
      <c r="L92" s="57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57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44" t="s">
        <v>132</v>
      </c>
      <c r="D94" s="136"/>
      <c r="E94" s="136"/>
      <c r="F94" s="136"/>
      <c r="G94" s="136"/>
      <c r="H94" s="136"/>
      <c r="I94" s="136"/>
      <c r="J94" s="145" t="s">
        <v>133</v>
      </c>
      <c r="K94" s="136"/>
      <c r="L94" s="57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57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46" t="s">
        <v>134</v>
      </c>
      <c r="D96" s="35"/>
      <c r="E96" s="35"/>
      <c r="F96" s="35"/>
      <c r="G96" s="35"/>
      <c r="H96" s="35"/>
      <c r="I96" s="35"/>
      <c r="J96" s="98">
        <f>J144</f>
        <v>0</v>
      </c>
      <c r="K96" s="35"/>
      <c r="L96" s="57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6" t="s">
        <v>135</v>
      </c>
    </row>
    <row r="97" s="9" customFormat="1" ht="24.96" customHeight="1">
      <c r="A97" s="9"/>
      <c r="B97" s="147"/>
      <c r="C97" s="9"/>
      <c r="D97" s="148" t="s">
        <v>2746</v>
      </c>
      <c r="E97" s="149"/>
      <c r="F97" s="149"/>
      <c r="G97" s="149"/>
      <c r="H97" s="149"/>
      <c r="I97" s="149"/>
      <c r="J97" s="150">
        <f>J145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1"/>
      <c r="C98" s="10"/>
      <c r="D98" s="152" t="s">
        <v>2747</v>
      </c>
      <c r="E98" s="153"/>
      <c r="F98" s="153"/>
      <c r="G98" s="153"/>
      <c r="H98" s="153"/>
      <c r="I98" s="153"/>
      <c r="J98" s="154">
        <f>J146</f>
        <v>0</v>
      </c>
      <c r="K98" s="10"/>
      <c r="L98" s="15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4.88" customHeight="1">
      <c r="A99" s="10"/>
      <c r="B99" s="151"/>
      <c r="C99" s="10"/>
      <c r="D99" s="152" t="s">
        <v>2748</v>
      </c>
      <c r="E99" s="153"/>
      <c r="F99" s="153"/>
      <c r="G99" s="153"/>
      <c r="H99" s="153"/>
      <c r="I99" s="153"/>
      <c r="J99" s="154">
        <f>J147</f>
        <v>0</v>
      </c>
      <c r="K99" s="10"/>
      <c r="L99" s="15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4.88" customHeight="1">
      <c r="A100" s="10"/>
      <c r="B100" s="151"/>
      <c r="C100" s="10"/>
      <c r="D100" s="152" t="s">
        <v>2749</v>
      </c>
      <c r="E100" s="153"/>
      <c r="F100" s="153"/>
      <c r="G100" s="153"/>
      <c r="H100" s="153"/>
      <c r="I100" s="153"/>
      <c r="J100" s="154">
        <f>J219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4.88" customHeight="1">
      <c r="A101" s="10"/>
      <c r="B101" s="151"/>
      <c r="C101" s="10"/>
      <c r="D101" s="152" t="s">
        <v>2750</v>
      </c>
      <c r="E101" s="153"/>
      <c r="F101" s="153"/>
      <c r="G101" s="153"/>
      <c r="H101" s="153"/>
      <c r="I101" s="153"/>
      <c r="J101" s="154">
        <f>J258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4.88" customHeight="1">
      <c r="A102" s="10"/>
      <c r="B102" s="151"/>
      <c r="C102" s="10"/>
      <c r="D102" s="152" t="s">
        <v>2751</v>
      </c>
      <c r="E102" s="153"/>
      <c r="F102" s="153"/>
      <c r="G102" s="153"/>
      <c r="H102" s="153"/>
      <c r="I102" s="153"/>
      <c r="J102" s="154">
        <f>J271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4.88" customHeight="1">
      <c r="A103" s="10"/>
      <c r="B103" s="151"/>
      <c r="C103" s="10"/>
      <c r="D103" s="152" t="s">
        <v>2752</v>
      </c>
      <c r="E103" s="153"/>
      <c r="F103" s="153"/>
      <c r="G103" s="153"/>
      <c r="H103" s="153"/>
      <c r="I103" s="153"/>
      <c r="J103" s="154">
        <f>J284</f>
        <v>0</v>
      </c>
      <c r="K103" s="10"/>
      <c r="L103" s="15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21.84" customHeight="1">
      <c r="A104" s="10"/>
      <c r="B104" s="151"/>
      <c r="C104" s="10"/>
      <c r="D104" s="152" t="s">
        <v>2753</v>
      </c>
      <c r="E104" s="153"/>
      <c r="F104" s="153"/>
      <c r="G104" s="153"/>
      <c r="H104" s="153"/>
      <c r="I104" s="153"/>
      <c r="J104" s="154">
        <f>J297</f>
        <v>0</v>
      </c>
      <c r="K104" s="10"/>
      <c r="L104" s="15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4.88" customHeight="1">
      <c r="A105" s="10"/>
      <c r="B105" s="151"/>
      <c r="C105" s="10"/>
      <c r="D105" s="152" t="s">
        <v>2754</v>
      </c>
      <c r="E105" s="153"/>
      <c r="F105" s="153"/>
      <c r="G105" s="153"/>
      <c r="H105" s="153"/>
      <c r="I105" s="153"/>
      <c r="J105" s="154">
        <f>J300</f>
        <v>0</v>
      </c>
      <c r="K105" s="10"/>
      <c r="L105" s="15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4.88" customHeight="1">
      <c r="A106" s="10"/>
      <c r="B106" s="151"/>
      <c r="C106" s="10"/>
      <c r="D106" s="152" t="s">
        <v>2755</v>
      </c>
      <c r="E106" s="153"/>
      <c r="F106" s="153"/>
      <c r="G106" s="153"/>
      <c r="H106" s="153"/>
      <c r="I106" s="153"/>
      <c r="J106" s="154">
        <f>J336</f>
        <v>0</v>
      </c>
      <c r="K106" s="10"/>
      <c r="L106" s="15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21.84" customHeight="1">
      <c r="A107" s="10"/>
      <c r="B107" s="151"/>
      <c r="C107" s="10"/>
      <c r="D107" s="152" t="s">
        <v>2756</v>
      </c>
      <c r="E107" s="153"/>
      <c r="F107" s="153"/>
      <c r="G107" s="153"/>
      <c r="H107" s="153"/>
      <c r="I107" s="153"/>
      <c r="J107" s="154">
        <f>J337</f>
        <v>0</v>
      </c>
      <c r="K107" s="10"/>
      <c r="L107" s="15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21.84" customHeight="1">
      <c r="A108" s="10"/>
      <c r="B108" s="151"/>
      <c r="C108" s="10"/>
      <c r="D108" s="152" t="s">
        <v>2757</v>
      </c>
      <c r="E108" s="153"/>
      <c r="F108" s="153"/>
      <c r="G108" s="153"/>
      <c r="H108" s="153"/>
      <c r="I108" s="153"/>
      <c r="J108" s="154">
        <f>J389</f>
        <v>0</v>
      </c>
      <c r="K108" s="10"/>
      <c r="L108" s="15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21.84" customHeight="1">
      <c r="A109" s="10"/>
      <c r="B109" s="151"/>
      <c r="C109" s="10"/>
      <c r="D109" s="152" t="s">
        <v>2758</v>
      </c>
      <c r="E109" s="153"/>
      <c r="F109" s="153"/>
      <c r="G109" s="153"/>
      <c r="H109" s="153"/>
      <c r="I109" s="153"/>
      <c r="J109" s="154">
        <f>J411</f>
        <v>0</v>
      </c>
      <c r="K109" s="10"/>
      <c r="L109" s="15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21.84" customHeight="1">
      <c r="A110" s="10"/>
      <c r="B110" s="151"/>
      <c r="C110" s="10"/>
      <c r="D110" s="152" t="s">
        <v>2759</v>
      </c>
      <c r="E110" s="153"/>
      <c r="F110" s="153"/>
      <c r="G110" s="153"/>
      <c r="H110" s="153"/>
      <c r="I110" s="153"/>
      <c r="J110" s="154">
        <f>J423</f>
        <v>0</v>
      </c>
      <c r="K110" s="10"/>
      <c r="L110" s="15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4.88" customHeight="1">
      <c r="A111" s="10"/>
      <c r="B111" s="151"/>
      <c r="C111" s="10"/>
      <c r="D111" s="152" t="s">
        <v>2760</v>
      </c>
      <c r="E111" s="153"/>
      <c r="F111" s="153"/>
      <c r="G111" s="153"/>
      <c r="H111" s="153"/>
      <c r="I111" s="153"/>
      <c r="J111" s="154">
        <f>J444</f>
        <v>0</v>
      </c>
      <c r="K111" s="10"/>
      <c r="L111" s="15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4.88" customHeight="1">
      <c r="A112" s="10"/>
      <c r="B112" s="151"/>
      <c r="C112" s="10"/>
      <c r="D112" s="152" t="s">
        <v>2761</v>
      </c>
      <c r="E112" s="153"/>
      <c r="F112" s="153"/>
      <c r="G112" s="153"/>
      <c r="H112" s="153"/>
      <c r="I112" s="153"/>
      <c r="J112" s="154">
        <f>J467</f>
        <v>0</v>
      </c>
      <c r="K112" s="10"/>
      <c r="L112" s="15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9" customFormat="1" ht="24.96" customHeight="1">
      <c r="A113" s="9"/>
      <c r="B113" s="147"/>
      <c r="C113" s="9"/>
      <c r="D113" s="148" t="s">
        <v>2142</v>
      </c>
      <c r="E113" s="149"/>
      <c r="F113" s="149"/>
      <c r="G113" s="149"/>
      <c r="H113" s="149"/>
      <c r="I113" s="149"/>
      <c r="J113" s="150">
        <f>J470</f>
        <v>0</v>
      </c>
      <c r="K113" s="9"/>
      <c r="L113" s="147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9" customFormat="1" ht="24.96" customHeight="1">
      <c r="A114" s="9"/>
      <c r="B114" s="147"/>
      <c r="C114" s="9"/>
      <c r="D114" s="148" t="s">
        <v>1353</v>
      </c>
      <c r="E114" s="149"/>
      <c r="F114" s="149"/>
      <c r="G114" s="149"/>
      <c r="H114" s="149"/>
      <c r="I114" s="149"/>
      <c r="J114" s="150">
        <f>J475</f>
        <v>0</v>
      </c>
      <c r="K114" s="9"/>
      <c r="L114" s="147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s="2" customFormat="1" ht="21.84" customHeight="1">
      <c r="A115" s="35"/>
      <c r="B115" s="36"/>
      <c r="C115" s="35"/>
      <c r="D115" s="35"/>
      <c r="E115" s="35"/>
      <c r="F115" s="35"/>
      <c r="G115" s="35"/>
      <c r="H115" s="35"/>
      <c r="I115" s="35"/>
      <c r="J115" s="35"/>
      <c r="K115" s="35"/>
      <c r="L115" s="57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5"/>
      <c r="D116" s="35"/>
      <c r="E116" s="35"/>
      <c r="F116" s="35"/>
      <c r="G116" s="35"/>
      <c r="H116" s="35"/>
      <c r="I116" s="35"/>
      <c r="J116" s="35"/>
      <c r="K116" s="35"/>
      <c r="L116" s="57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29.28" customHeight="1">
      <c r="A117" s="35"/>
      <c r="B117" s="36"/>
      <c r="C117" s="146" t="s">
        <v>152</v>
      </c>
      <c r="D117" s="35"/>
      <c r="E117" s="35"/>
      <c r="F117" s="35"/>
      <c r="G117" s="35"/>
      <c r="H117" s="35"/>
      <c r="I117" s="35"/>
      <c r="J117" s="155">
        <f>ROUND(J118 + J119 + J120 + J121 + J122 + J123,2)</f>
        <v>0</v>
      </c>
      <c r="K117" s="35"/>
      <c r="L117" s="57"/>
      <c r="N117" s="156" t="s">
        <v>38</v>
      </c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8" customHeight="1">
      <c r="A118" s="35"/>
      <c r="B118" s="157"/>
      <c r="C118" s="158"/>
      <c r="D118" s="159" t="s">
        <v>153</v>
      </c>
      <c r="E118" s="160"/>
      <c r="F118" s="160"/>
      <c r="G118" s="158"/>
      <c r="H118" s="158"/>
      <c r="I118" s="158"/>
      <c r="J118" s="161">
        <v>0</v>
      </c>
      <c r="K118" s="158"/>
      <c r="L118" s="162"/>
      <c r="M118" s="163"/>
      <c r="N118" s="164" t="s">
        <v>40</v>
      </c>
      <c r="O118" s="163"/>
      <c r="P118" s="163"/>
      <c r="Q118" s="163"/>
      <c r="R118" s="163"/>
      <c r="S118" s="158"/>
      <c r="T118" s="158"/>
      <c r="U118" s="158"/>
      <c r="V118" s="158"/>
      <c r="W118" s="158"/>
      <c r="X118" s="158"/>
      <c r="Y118" s="158"/>
      <c r="Z118" s="158"/>
      <c r="AA118" s="158"/>
      <c r="AB118" s="158"/>
      <c r="AC118" s="158"/>
      <c r="AD118" s="158"/>
      <c r="AE118" s="158"/>
      <c r="AF118" s="163"/>
      <c r="AG118" s="163"/>
      <c r="AH118" s="163"/>
      <c r="AI118" s="163"/>
      <c r="AJ118" s="163"/>
      <c r="AK118" s="163"/>
      <c r="AL118" s="163"/>
      <c r="AM118" s="163"/>
      <c r="AN118" s="163"/>
      <c r="AO118" s="163"/>
      <c r="AP118" s="163"/>
      <c r="AQ118" s="163"/>
      <c r="AR118" s="163"/>
      <c r="AS118" s="163"/>
      <c r="AT118" s="163"/>
      <c r="AU118" s="163"/>
      <c r="AV118" s="163"/>
      <c r="AW118" s="163"/>
      <c r="AX118" s="163"/>
      <c r="AY118" s="165" t="s">
        <v>154</v>
      </c>
      <c r="AZ118" s="163"/>
      <c r="BA118" s="163"/>
      <c r="BB118" s="163"/>
      <c r="BC118" s="163"/>
      <c r="BD118" s="163"/>
      <c r="BE118" s="166">
        <f>IF(N118="základná",J118,0)</f>
        <v>0</v>
      </c>
      <c r="BF118" s="166">
        <f>IF(N118="znížená",J118,0)</f>
        <v>0</v>
      </c>
      <c r="BG118" s="166">
        <f>IF(N118="zákl. prenesená",J118,0)</f>
        <v>0</v>
      </c>
      <c r="BH118" s="166">
        <f>IF(N118="zníž. prenesená",J118,0)</f>
        <v>0</v>
      </c>
      <c r="BI118" s="166">
        <f>IF(N118="nulová",J118,0)</f>
        <v>0</v>
      </c>
      <c r="BJ118" s="165" t="s">
        <v>155</v>
      </c>
      <c r="BK118" s="163"/>
      <c r="BL118" s="163"/>
      <c r="BM118" s="163"/>
    </row>
    <row r="119" s="2" customFormat="1" ht="18" customHeight="1">
      <c r="A119" s="35"/>
      <c r="B119" s="157"/>
      <c r="C119" s="158"/>
      <c r="D119" s="159" t="s">
        <v>156</v>
      </c>
      <c r="E119" s="160"/>
      <c r="F119" s="160"/>
      <c r="G119" s="158"/>
      <c r="H119" s="158"/>
      <c r="I119" s="158"/>
      <c r="J119" s="161">
        <v>0</v>
      </c>
      <c r="K119" s="158"/>
      <c r="L119" s="162"/>
      <c r="M119" s="163"/>
      <c r="N119" s="164" t="s">
        <v>40</v>
      </c>
      <c r="O119" s="163"/>
      <c r="P119" s="163"/>
      <c r="Q119" s="163"/>
      <c r="R119" s="163"/>
      <c r="S119" s="158"/>
      <c r="T119" s="158"/>
      <c r="U119" s="158"/>
      <c r="V119" s="158"/>
      <c r="W119" s="158"/>
      <c r="X119" s="158"/>
      <c r="Y119" s="158"/>
      <c r="Z119" s="158"/>
      <c r="AA119" s="158"/>
      <c r="AB119" s="158"/>
      <c r="AC119" s="158"/>
      <c r="AD119" s="158"/>
      <c r="AE119" s="158"/>
      <c r="AF119" s="163"/>
      <c r="AG119" s="163"/>
      <c r="AH119" s="163"/>
      <c r="AI119" s="163"/>
      <c r="AJ119" s="163"/>
      <c r="AK119" s="163"/>
      <c r="AL119" s="163"/>
      <c r="AM119" s="163"/>
      <c r="AN119" s="163"/>
      <c r="AO119" s="163"/>
      <c r="AP119" s="163"/>
      <c r="AQ119" s="163"/>
      <c r="AR119" s="163"/>
      <c r="AS119" s="163"/>
      <c r="AT119" s="163"/>
      <c r="AU119" s="163"/>
      <c r="AV119" s="163"/>
      <c r="AW119" s="163"/>
      <c r="AX119" s="163"/>
      <c r="AY119" s="165" t="s">
        <v>154</v>
      </c>
      <c r="AZ119" s="163"/>
      <c r="BA119" s="163"/>
      <c r="BB119" s="163"/>
      <c r="BC119" s="163"/>
      <c r="BD119" s="163"/>
      <c r="BE119" s="166">
        <f>IF(N119="základná",J119,0)</f>
        <v>0</v>
      </c>
      <c r="BF119" s="166">
        <f>IF(N119="znížená",J119,0)</f>
        <v>0</v>
      </c>
      <c r="BG119" s="166">
        <f>IF(N119="zákl. prenesená",J119,0)</f>
        <v>0</v>
      </c>
      <c r="BH119" s="166">
        <f>IF(N119="zníž. prenesená",J119,0)</f>
        <v>0</v>
      </c>
      <c r="BI119" s="166">
        <f>IF(N119="nulová",J119,0)</f>
        <v>0</v>
      </c>
      <c r="BJ119" s="165" t="s">
        <v>155</v>
      </c>
      <c r="BK119" s="163"/>
      <c r="BL119" s="163"/>
      <c r="BM119" s="163"/>
    </row>
    <row r="120" s="2" customFormat="1" ht="18" customHeight="1">
      <c r="A120" s="35"/>
      <c r="B120" s="157"/>
      <c r="C120" s="158"/>
      <c r="D120" s="159" t="s">
        <v>157</v>
      </c>
      <c r="E120" s="160"/>
      <c r="F120" s="160"/>
      <c r="G120" s="158"/>
      <c r="H120" s="158"/>
      <c r="I120" s="158"/>
      <c r="J120" s="161">
        <v>0</v>
      </c>
      <c r="K120" s="158"/>
      <c r="L120" s="162"/>
      <c r="M120" s="163"/>
      <c r="N120" s="164" t="s">
        <v>40</v>
      </c>
      <c r="O120" s="163"/>
      <c r="P120" s="163"/>
      <c r="Q120" s="163"/>
      <c r="R120" s="163"/>
      <c r="S120" s="158"/>
      <c r="T120" s="158"/>
      <c r="U120" s="158"/>
      <c r="V120" s="158"/>
      <c r="W120" s="158"/>
      <c r="X120" s="158"/>
      <c r="Y120" s="158"/>
      <c r="Z120" s="158"/>
      <c r="AA120" s="158"/>
      <c r="AB120" s="158"/>
      <c r="AC120" s="158"/>
      <c r="AD120" s="158"/>
      <c r="AE120" s="158"/>
      <c r="AF120" s="163"/>
      <c r="AG120" s="163"/>
      <c r="AH120" s="163"/>
      <c r="AI120" s="163"/>
      <c r="AJ120" s="163"/>
      <c r="AK120" s="163"/>
      <c r="AL120" s="163"/>
      <c r="AM120" s="163"/>
      <c r="AN120" s="163"/>
      <c r="AO120" s="163"/>
      <c r="AP120" s="163"/>
      <c r="AQ120" s="163"/>
      <c r="AR120" s="163"/>
      <c r="AS120" s="163"/>
      <c r="AT120" s="163"/>
      <c r="AU120" s="163"/>
      <c r="AV120" s="163"/>
      <c r="AW120" s="163"/>
      <c r="AX120" s="163"/>
      <c r="AY120" s="165" t="s">
        <v>154</v>
      </c>
      <c r="AZ120" s="163"/>
      <c r="BA120" s="163"/>
      <c r="BB120" s="163"/>
      <c r="BC120" s="163"/>
      <c r="BD120" s="163"/>
      <c r="BE120" s="166">
        <f>IF(N120="základná",J120,0)</f>
        <v>0</v>
      </c>
      <c r="BF120" s="166">
        <f>IF(N120="znížená",J120,0)</f>
        <v>0</v>
      </c>
      <c r="BG120" s="166">
        <f>IF(N120="zákl. prenesená",J120,0)</f>
        <v>0</v>
      </c>
      <c r="BH120" s="166">
        <f>IF(N120="zníž. prenesená",J120,0)</f>
        <v>0</v>
      </c>
      <c r="BI120" s="166">
        <f>IF(N120="nulová",J120,0)</f>
        <v>0</v>
      </c>
      <c r="BJ120" s="165" t="s">
        <v>155</v>
      </c>
      <c r="BK120" s="163"/>
      <c r="BL120" s="163"/>
      <c r="BM120" s="163"/>
    </row>
    <row r="121" s="2" customFormat="1" ht="18" customHeight="1">
      <c r="A121" s="35"/>
      <c r="B121" s="157"/>
      <c r="C121" s="158"/>
      <c r="D121" s="159" t="s">
        <v>158</v>
      </c>
      <c r="E121" s="160"/>
      <c r="F121" s="160"/>
      <c r="G121" s="158"/>
      <c r="H121" s="158"/>
      <c r="I121" s="158"/>
      <c r="J121" s="161">
        <v>0</v>
      </c>
      <c r="K121" s="158"/>
      <c r="L121" s="162"/>
      <c r="M121" s="163"/>
      <c r="N121" s="164" t="s">
        <v>40</v>
      </c>
      <c r="O121" s="163"/>
      <c r="P121" s="163"/>
      <c r="Q121" s="163"/>
      <c r="R121" s="163"/>
      <c r="S121" s="158"/>
      <c r="T121" s="158"/>
      <c r="U121" s="158"/>
      <c r="V121" s="158"/>
      <c r="W121" s="158"/>
      <c r="X121" s="158"/>
      <c r="Y121" s="158"/>
      <c r="Z121" s="158"/>
      <c r="AA121" s="158"/>
      <c r="AB121" s="158"/>
      <c r="AC121" s="158"/>
      <c r="AD121" s="158"/>
      <c r="AE121" s="158"/>
      <c r="AF121" s="163"/>
      <c r="AG121" s="163"/>
      <c r="AH121" s="163"/>
      <c r="AI121" s="163"/>
      <c r="AJ121" s="163"/>
      <c r="AK121" s="163"/>
      <c r="AL121" s="163"/>
      <c r="AM121" s="163"/>
      <c r="AN121" s="163"/>
      <c r="AO121" s="163"/>
      <c r="AP121" s="163"/>
      <c r="AQ121" s="163"/>
      <c r="AR121" s="163"/>
      <c r="AS121" s="163"/>
      <c r="AT121" s="163"/>
      <c r="AU121" s="163"/>
      <c r="AV121" s="163"/>
      <c r="AW121" s="163"/>
      <c r="AX121" s="163"/>
      <c r="AY121" s="165" t="s">
        <v>154</v>
      </c>
      <c r="AZ121" s="163"/>
      <c r="BA121" s="163"/>
      <c r="BB121" s="163"/>
      <c r="BC121" s="163"/>
      <c r="BD121" s="163"/>
      <c r="BE121" s="166">
        <f>IF(N121="základná",J121,0)</f>
        <v>0</v>
      </c>
      <c r="BF121" s="166">
        <f>IF(N121="znížená",J121,0)</f>
        <v>0</v>
      </c>
      <c r="BG121" s="166">
        <f>IF(N121="zákl. prenesená",J121,0)</f>
        <v>0</v>
      </c>
      <c r="BH121" s="166">
        <f>IF(N121="zníž. prenesená",J121,0)</f>
        <v>0</v>
      </c>
      <c r="BI121" s="166">
        <f>IF(N121="nulová",J121,0)</f>
        <v>0</v>
      </c>
      <c r="BJ121" s="165" t="s">
        <v>155</v>
      </c>
      <c r="BK121" s="163"/>
      <c r="BL121" s="163"/>
      <c r="BM121" s="163"/>
    </row>
    <row r="122" s="2" customFormat="1" ht="18" customHeight="1">
      <c r="A122" s="35"/>
      <c r="B122" s="157"/>
      <c r="C122" s="158"/>
      <c r="D122" s="159" t="s">
        <v>159</v>
      </c>
      <c r="E122" s="160"/>
      <c r="F122" s="160"/>
      <c r="G122" s="158"/>
      <c r="H122" s="158"/>
      <c r="I122" s="158"/>
      <c r="J122" s="161">
        <v>0</v>
      </c>
      <c r="K122" s="158"/>
      <c r="L122" s="162"/>
      <c r="M122" s="163"/>
      <c r="N122" s="164" t="s">
        <v>40</v>
      </c>
      <c r="O122" s="163"/>
      <c r="P122" s="163"/>
      <c r="Q122" s="163"/>
      <c r="R122" s="163"/>
      <c r="S122" s="158"/>
      <c r="T122" s="158"/>
      <c r="U122" s="158"/>
      <c r="V122" s="158"/>
      <c r="W122" s="158"/>
      <c r="X122" s="158"/>
      <c r="Y122" s="158"/>
      <c r="Z122" s="158"/>
      <c r="AA122" s="158"/>
      <c r="AB122" s="158"/>
      <c r="AC122" s="158"/>
      <c r="AD122" s="158"/>
      <c r="AE122" s="158"/>
      <c r="AF122" s="163"/>
      <c r="AG122" s="163"/>
      <c r="AH122" s="163"/>
      <c r="AI122" s="163"/>
      <c r="AJ122" s="163"/>
      <c r="AK122" s="163"/>
      <c r="AL122" s="163"/>
      <c r="AM122" s="163"/>
      <c r="AN122" s="163"/>
      <c r="AO122" s="163"/>
      <c r="AP122" s="163"/>
      <c r="AQ122" s="163"/>
      <c r="AR122" s="163"/>
      <c r="AS122" s="163"/>
      <c r="AT122" s="163"/>
      <c r="AU122" s="163"/>
      <c r="AV122" s="163"/>
      <c r="AW122" s="163"/>
      <c r="AX122" s="163"/>
      <c r="AY122" s="165" t="s">
        <v>154</v>
      </c>
      <c r="AZ122" s="163"/>
      <c r="BA122" s="163"/>
      <c r="BB122" s="163"/>
      <c r="BC122" s="163"/>
      <c r="BD122" s="163"/>
      <c r="BE122" s="166">
        <f>IF(N122="základná",J122,0)</f>
        <v>0</v>
      </c>
      <c r="BF122" s="166">
        <f>IF(N122="znížená",J122,0)</f>
        <v>0</v>
      </c>
      <c r="BG122" s="166">
        <f>IF(N122="zákl. prenesená",J122,0)</f>
        <v>0</v>
      </c>
      <c r="BH122" s="166">
        <f>IF(N122="zníž. prenesená",J122,0)</f>
        <v>0</v>
      </c>
      <c r="BI122" s="166">
        <f>IF(N122="nulová",J122,0)</f>
        <v>0</v>
      </c>
      <c r="BJ122" s="165" t="s">
        <v>155</v>
      </c>
      <c r="BK122" s="163"/>
      <c r="BL122" s="163"/>
      <c r="BM122" s="163"/>
    </row>
    <row r="123" s="2" customFormat="1" ht="18" customHeight="1">
      <c r="A123" s="35"/>
      <c r="B123" s="157"/>
      <c r="C123" s="158"/>
      <c r="D123" s="160" t="s">
        <v>160</v>
      </c>
      <c r="E123" s="158"/>
      <c r="F123" s="158"/>
      <c r="G123" s="158"/>
      <c r="H123" s="158"/>
      <c r="I123" s="158"/>
      <c r="J123" s="161">
        <f>ROUND(J30*T123,2)</f>
        <v>0</v>
      </c>
      <c r="K123" s="158"/>
      <c r="L123" s="162"/>
      <c r="M123" s="163"/>
      <c r="N123" s="164" t="s">
        <v>40</v>
      </c>
      <c r="O123" s="163"/>
      <c r="P123" s="163"/>
      <c r="Q123" s="163"/>
      <c r="R123" s="163"/>
      <c r="S123" s="158"/>
      <c r="T123" s="158"/>
      <c r="U123" s="158"/>
      <c r="V123" s="158"/>
      <c r="W123" s="158"/>
      <c r="X123" s="158"/>
      <c r="Y123" s="158"/>
      <c r="Z123" s="158"/>
      <c r="AA123" s="158"/>
      <c r="AB123" s="158"/>
      <c r="AC123" s="158"/>
      <c r="AD123" s="158"/>
      <c r="AE123" s="158"/>
      <c r="AF123" s="163"/>
      <c r="AG123" s="163"/>
      <c r="AH123" s="163"/>
      <c r="AI123" s="163"/>
      <c r="AJ123" s="163"/>
      <c r="AK123" s="163"/>
      <c r="AL123" s="163"/>
      <c r="AM123" s="163"/>
      <c r="AN123" s="163"/>
      <c r="AO123" s="163"/>
      <c r="AP123" s="163"/>
      <c r="AQ123" s="163"/>
      <c r="AR123" s="163"/>
      <c r="AS123" s="163"/>
      <c r="AT123" s="163"/>
      <c r="AU123" s="163"/>
      <c r="AV123" s="163"/>
      <c r="AW123" s="163"/>
      <c r="AX123" s="163"/>
      <c r="AY123" s="165" t="s">
        <v>161</v>
      </c>
      <c r="AZ123" s="163"/>
      <c r="BA123" s="163"/>
      <c r="BB123" s="163"/>
      <c r="BC123" s="163"/>
      <c r="BD123" s="163"/>
      <c r="BE123" s="166">
        <f>IF(N123="základná",J123,0)</f>
        <v>0</v>
      </c>
      <c r="BF123" s="166">
        <f>IF(N123="znížená",J123,0)</f>
        <v>0</v>
      </c>
      <c r="BG123" s="166">
        <f>IF(N123="zákl. prenesená",J123,0)</f>
        <v>0</v>
      </c>
      <c r="BH123" s="166">
        <f>IF(N123="zníž. prenesená",J123,0)</f>
        <v>0</v>
      </c>
      <c r="BI123" s="166">
        <f>IF(N123="nulová",J123,0)</f>
        <v>0</v>
      </c>
      <c r="BJ123" s="165" t="s">
        <v>155</v>
      </c>
      <c r="BK123" s="163"/>
      <c r="BL123" s="163"/>
      <c r="BM123" s="163"/>
    </row>
    <row r="124" s="2" customFormat="1">
      <c r="A124" s="35"/>
      <c r="B124" s="36"/>
      <c r="C124" s="35"/>
      <c r="D124" s="35"/>
      <c r="E124" s="35"/>
      <c r="F124" s="35"/>
      <c r="G124" s="35"/>
      <c r="H124" s="35"/>
      <c r="I124" s="35"/>
      <c r="J124" s="35"/>
      <c r="K124" s="35"/>
      <c r="L124" s="57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29.28" customHeight="1">
      <c r="A125" s="35"/>
      <c r="B125" s="36"/>
      <c r="C125" s="167" t="s">
        <v>162</v>
      </c>
      <c r="D125" s="136"/>
      <c r="E125" s="136"/>
      <c r="F125" s="136"/>
      <c r="G125" s="136"/>
      <c r="H125" s="136"/>
      <c r="I125" s="136"/>
      <c r="J125" s="168">
        <f>ROUND(J96+J117,2)</f>
        <v>0</v>
      </c>
      <c r="K125" s="136"/>
      <c r="L125" s="57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6.96" customHeight="1">
      <c r="A126" s="35"/>
      <c r="B126" s="62"/>
      <c r="C126" s="63"/>
      <c r="D126" s="63"/>
      <c r="E126" s="63"/>
      <c r="F126" s="63"/>
      <c r="G126" s="63"/>
      <c r="H126" s="63"/>
      <c r="I126" s="63"/>
      <c r="J126" s="63"/>
      <c r="K126" s="63"/>
      <c r="L126" s="57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30" s="2" customFormat="1" ht="6.96" customHeight="1">
      <c r="A130" s="35"/>
      <c r="B130" s="64"/>
      <c r="C130" s="65"/>
      <c r="D130" s="65"/>
      <c r="E130" s="65"/>
      <c r="F130" s="65"/>
      <c r="G130" s="65"/>
      <c r="H130" s="65"/>
      <c r="I130" s="65"/>
      <c r="J130" s="65"/>
      <c r="K130" s="65"/>
      <c r="L130" s="57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="2" customFormat="1" ht="24.96" customHeight="1">
      <c r="A131" s="35"/>
      <c r="B131" s="36"/>
      <c r="C131" s="20" t="s">
        <v>163</v>
      </c>
      <c r="D131" s="35"/>
      <c r="E131" s="35"/>
      <c r="F131" s="35"/>
      <c r="G131" s="35"/>
      <c r="H131" s="35"/>
      <c r="I131" s="35"/>
      <c r="J131" s="35"/>
      <c r="K131" s="35"/>
      <c r="L131" s="57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="2" customFormat="1" ht="6.96" customHeight="1">
      <c r="A132" s="35"/>
      <c r="B132" s="36"/>
      <c r="C132" s="35"/>
      <c r="D132" s="35"/>
      <c r="E132" s="35"/>
      <c r="F132" s="35"/>
      <c r="G132" s="35"/>
      <c r="H132" s="35"/>
      <c r="I132" s="35"/>
      <c r="J132" s="35"/>
      <c r="K132" s="35"/>
      <c r="L132" s="57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="2" customFormat="1" ht="12" customHeight="1">
      <c r="A133" s="35"/>
      <c r="B133" s="36"/>
      <c r="C133" s="29" t="s">
        <v>14</v>
      </c>
      <c r="D133" s="35"/>
      <c r="E133" s="35"/>
      <c r="F133" s="35"/>
      <c r="G133" s="35"/>
      <c r="H133" s="35"/>
      <c r="I133" s="35"/>
      <c r="J133" s="35"/>
      <c r="K133" s="35"/>
      <c r="L133" s="57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="2" customFormat="1" ht="16.5" customHeight="1">
      <c r="A134" s="35"/>
      <c r="B134" s="36"/>
      <c r="C134" s="35"/>
      <c r="D134" s="35"/>
      <c r="E134" s="123" t="str">
        <f>E7</f>
        <v xml:space="preserve">Športová hala Angels Aréna  Rekonštrukcia a Modernizácia</v>
      </c>
      <c r="F134" s="29"/>
      <c r="G134" s="29"/>
      <c r="H134" s="29"/>
      <c r="I134" s="35"/>
      <c r="J134" s="35"/>
      <c r="K134" s="35"/>
      <c r="L134" s="57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="2" customFormat="1" ht="12" customHeight="1">
      <c r="A135" s="35"/>
      <c r="B135" s="36"/>
      <c r="C135" s="29" t="s">
        <v>127</v>
      </c>
      <c r="D135" s="35"/>
      <c r="E135" s="35"/>
      <c r="F135" s="35"/>
      <c r="G135" s="35"/>
      <c r="H135" s="35"/>
      <c r="I135" s="35"/>
      <c r="J135" s="35"/>
      <c r="K135" s="35"/>
      <c r="L135" s="57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="2" customFormat="1" ht="16.5" customHeight="1">
      <c r="A136" s="35"/>
      <c r="B136" s="36"/>
      <c r="C136" s="35"/>
      <c r="D136" s="35"/>
      <c r="E136" s="69" t="str">
        <f>E9</f>
        <v xml:space="preserve">06 - SO 01.4  Športova hala - elektroinštalácia </v>
      </c>
      <c r="F136" s="35"/>
      <c r="G136" s="35"/>
      <c r="H136" s="35"/>
      <c r="I136" s="35"/>
      <c r="J136" s="35"/>
      <c r="K136" s="35"/>
      <c r="L136" s="57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</row>
    <row r="137" s="2" customFormat="1" ht="6.96" customHeight="1">
      <c r="A137" s="35"/>
      <c r="B137" s="36"/>
      <c r="C137" s="35"/>
      <c r="D137" s="35"/>
      <c r="E137" s="35"/>
      <c r="F137" s="35"/>
      <c r="G137" s="35"/>
      <c r="H137" s="35"/>
      <c r="I137" s="35"/>
      <c r="J137" s="35"/>
      <c r="K137" s="35"/>
      <c r="L137" s="57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</row>
    <row r="138" s="2" customFormat="1" ht="12" customHeight="1">
      <c r="A138" s="35"/>
      <c r="B138" s="36"/>
      <c r="C138" s="29" t="s">
        <v>18</v>
      </c>
      <c r="D138" s="35"/>
      <c r="E138" s="35"/>
      <c r="F138" s="24" t="str">
        <f>F12</f>
        <v>Košice</v>
      </c>
      <c r="G138" s="35"/>
      <c r="H138" s="35"/>
      <c r="I138" s="29" t="s">
        <v>20</v>
      </c>
      <c r="J138" s="71" t="str">
        <f>IF(J12="","",J12)</f>
        <v>16. 7. 2021</v>
      </c>
      <c r="K138" s="35"/>
      <c r="L138" s="57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</row>
    <row r="139" s="2" customFormat="1" ht="6.96" customHeight="1">
      <c r="A139" s="35"/>
      <c r="B139" s="36"/>
      <c r="C139" s="35"/>
      <c r="D139" s="35"/>
      <c r="E139" s="35"/>
      <c r="F139" s="35"/>
      <c r="G139" s="35"/>
      <c r="H139" s="35"/>
      <c r="I139" s="35"/>
      <c r="J139" s="35"/>
      <c r="K139" s="35"/>
      <c r="L139" s="57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</row>
    <row r="140" s="2" customFormat="1" ht="15.15" customHeight="1">
      <c r="A140" s="35"/>
      <c r="B140" s="36"/>
      <c r="C140" s="29" t="s">
        <v>22</v>
      </c>
      <c r="D140" s="35"/>
      <c r="E140" s="35"/>
      <c r="F140" s="24" t="str">
        <f>E15</f>
        <v xml:space="preserve">Mesto Košice </v>
      </c>
      <c r="G140" s="35"/>
      <c r="H140" s="35"/>
      <c r="I140" s="29" t="s">
        <v>28</v>
      </c>
      <c r="J140" s="33" t="str">
        <f>E21</f>
        <v xml:space="preserve"> </v>
      </c>
      <c r="K140" s="35"/>
      <c r="L140" s="57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</row>
    <row r="141" s="2" customFormat="1" ht="15.15" customHeight="1">
      <c r="A141" s="35"/>
      <c r="B141" s="36"/>
      <c r="C141" s="29" t="s">
        <v>26</v>
      </c>
      <c r="D141" s="35"/>
      <c r="E141" s="35"/>
      <c r="F141" s="24" t="str">
        <f>IF(E18="","",E18)</f>
        <v>Vyplň údaj</v>
      </c>
      <c r="G141" s="35"/>
      <c r="H141" s="35"/>
      <c r="I141" s="29" t="s">
        <v>32</v>
      </c>
      <c r="J141" s="33" t="str">
        <f>E24</f>
        <v xml:space="preserve"> </v>
      </c>
      <c r="K141" s="35"/>
      <c r="L141" s="57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</row>
    <row r="142" s="2" customFormat="1" ht="10.32" customHeight="1">
      <c r="A142" s="35"/>
      <c r="B142" s="36"/>
      <c r="C142" s="35"/>
      <c r="D142" s="35"/>
      <c r="E142" s="35"/>
      <c r="F142" s="35"/>
      <c r="G142" s="35"/>
      <c r="H142" s="35"/>
      <c r="I142" s="35"/>
      <c r="J142" s="35"/>
      <c r="K142" s="35"/>
      <c r="L142" s="57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</row>
    <row r="143" s="11" customFormat="1" ht="29.28" customHeight="1">
      <c r="A143" s="169"/>
      <c r="B143" s="170"/>
      <c r="C143" s="171" t="s">
        <v>164</v>
      </c>
      <c r="D143" s="172" t="s">
        <v>59</v>
      </c>
      <c r="E143" s="172" t="s">
        <v>55</v>
      </c>
      <c r="F143" s="172" t="s">
        <v>56</v>
      </c>
      <c r="G143" s="172" t="s">
        <v>165</v>
      </c>
      <c r="H143" s="172" t="s">
        <v>166</v>
      </c>
      <c r="I143" s="172" t="s">
        <v>167</v>
      </c>
      <c r="J143" s="173" t="s">
        <v>133</v>
      </c>
      <c r="K143" s="174" t="s">
        <v>168</v>
      </c>
      <c r="L143" s="175"/>
      <c r="M143" s="88" t="s">
        <v>1</v>
      </c>
      <c r="N143" s="89" t="s">
        <v>38</v>
      </c>
      <c r="O143" s="89" t="s">
        <v>169</v>
      </c>
      <c r="P143" s="89" t="s">
        <v>170</v>
      </c>
      <c r="Q143" s="89" t="s">
        <v>171</v>
      </c>
      <c r="R143" s="89" t="s">
        <v>172</v>
      </c>
      <c r="S143" s="89" t="s">
        <v>173</v>
      </c>
      <c r="T143" s="90" t="s">
        <v>174</v>
      </c>
      <c r="U143" s="169"/>
      <c r="V143" s="169"/>
      <c r="W143" s="169"/>
      <c r="X143" s="169"/>
      <c r="Y143" s="169"/>
      <c r="Z143" s="169"/>
      <c r="AA143" s="169"/>
      <c r="AB143" s="169"/>
      <c r="AC143" s="169"/>
      <c r="AD143" s="169"/>
      <c r="AE143" s="169"/>
    </row>
    <row r="144" s="2" customFormat="1" ht="22.8" customHeight="1">
      <c r="A144" s="35"/>
      <c r="B144" s="36"/>
      <c r="C144" s="95" t="s">
        <v>129</v>
      </c>
      <c r="D144" s="35"/>
      <c r="E144" s="35"/>
      <c r="F144" s="35"/>
      <c r="G144" s="35"/>
      <c r="H144" s="35"/>
      <c r="I144" s="35"/>
      <c r="J144" s="176">
        <f>BK144</f>
        <v>0</v>
      </c>
      <c r="K144" s="35"/>
      <c r="L144" s="36"/>
      <c r="M144" s="91"/>
      <c r="N144" s="75"/>
      <c r="O144" s="92"/>
      <c r="P144" s="177">
        <f>P145+P470+P475</f>
        <v>0</v>
      </c>
      <c r="Q144" s="92"/>
      <c r="R144" s="177">
        <f>R145+R470+R475</f>
        <v>252.980468</v>
      </c>
      <c r="S144" s="92"/>
      <c r="T144" s="178">
        <f>T145+T470+T475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6" t="s">
        <v>73</v>
      </c>
      <c r="AU144" s="16" t="s">
        <v>135</v>
      </c>
      <c r="BK144" s="179">
        <f>BK145+BK470+BK475</f>
        <v>0</v>
      </c>
    </row>
    <row r="145" s="12" customFormat="1" ht="25.92" customHeight="1">
      <c r="A145" s="12"/>
      <c r="B145" s="180"/>
      <c r="C145" s="12"/>
      <c r="D145" s="181" t="s">
        <v>73</v>
      </c>
      <c r="E145" s="182" t="s">
        <v>439</v>
      </c>
      <c r="F145" s="182" t="s">
        <v>2762</v>
      </c>
      <c r="G145" s="12"/>
      <c r="H145" s="12"/>
      <c r="I145" s="183"/>
      <c r="J145" s="184">
        <f>BK145</f>
        <v>0</v>
      </c>
      <c r="K145" s="12"/>
      <c r="L145" s="180"/>
      <c r="M145" s="185"/>
      <c r="N145" s="186"/>
      <c r="O145" s="186"/>
      <c r="P145" s="187">
        <f>P146</f>
        <v>0</v>
      </c>
      <c r="Q145" s="186"/>
      <c r="R145" s="187">
        <f>R146</f>
        <v>252.980468</v>
      </c>
      <c r="S145" s="186"/>
      <c r="T145" s="188">
        <f>T146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81" t="s">
        <v>189</v>
      </c>
      <c r="AT145" s="189" t="s">
        <v>73</v>
      </c>
      <c r="AU145" s="189" t="s">
        <v>74</v>
      </c>
      <c r="AY145" s="181" t="s">
        <v>177</v>
      </c>
      <c r="BK145" s="190">
        <f>BK146</f>
        <v>0</v>
      </c>
    </row>
    <row r="146" s="12" customFormat="1" ht="22.8" customHeight="1">
      <c r="A146" s="12"/>
      <c r="B146" s="180"/>
      <c r="C146" s="12"/>
      <c r="D146" s="181" t="s">
        <v>73</v>
      </c>
      <c r="E146" s="191" t="s">
        <v>2763</v>
      </c>
      <c r="F146" s="191" t="s">
        <v>2764</v>
      </c>
      <c r="G146" s="12"/>
      <c r="H146" s="12"/>
      <c r="I146" s="183"/>
      <c r="J146" s="192">
        <f>BK146</f>
        <v>0</v>
      </c>
      <c r="K146" s="12"/>
      <c r="L146" s="180"/>
      <c r="M146" s="185"/>
      <c r="N146" s="186"/>
      <c r="O146" s="186"/>
      <c r="P146" s="187">
        <f>P147+P219+P258+P271+P284+P300+P336+P444+P467</f>
        <v>0</v>
      </c>
      <c r="Q146" s="186"/>
      <c r="R146" s="187">
        <f>R147+R219+R258+R271+R284+R300+R336+R444+R467</f>
        <v>252.980468</v>
      </c>
      <c r="S146" s="186"/>
      <c r="T146" s="188">
        <f>T147+T219+T258+T271+T284+T300+T336+T444+T467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81" t="s">
        <v>189</v>
      </c>
      <c r="AT146" s="189" t="s">
        <v>73</v>
      </c>
      <c r="AU146" s="189" t="s">
        <v>82</v>
      </c>
      <c r="AY146" s="181" t="s">
        <v>177</v>
      </c>
      <c r="BK146" s="190">
        <f>BK147+BK219+BK258+BK271+BK284+BK300+BK336+BK444+BK467</f>
        <v>0</v>
      </c>
    </row>
    <row r="147" s="12" customFormat="1" ht="20.88" customHeight="1">
      <c r="A147" s="12"/>
      <c r="B147" s="180"/>
      <c r="C147" s="12"/>
      <c r="D147" s="181" t="s">
        <v>73</v>
      </c>
      <c r="E147" s="191" t="s">
        <v>2765</v>
      </c>
      <c r="F147" s="191" t="s">
        <v>2766</v>
      </c>
      <c r="G147" s="12"/>
      <c r="H147" s="12"/>
      <c r="I147" s="183"/>
      <c r="J147" s="192">
        <f>BK147</f>
        <v>0</v>
      </c>
      <c r="K147" s="12"/>
      <c r="L147" s="180"/>
      <c r="M147" s="185"/>
      <c r="N147" s="186"/>
      <c r="O147" s="186"/>
      <c r="P147" s="187">
        <f>SUM(P148:P218)</f>
        <v>0</v>
      </c>
      <c r="Q147" s="186"/>
      <c r="R147" s="187">
        <f>SUM(R148:R218)</f>
        <v>0.20734</v>
      </c>
      <c r="S147" s="186"/>
      <c r="T147" s="188">
        <f>SUM(T148:T218)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81" t="s">
        <v>189</v>
      </c>
      <c r="AT147" s="189" t="s">
        <v>73</v>
      </c>
      <c r="AU147" s="189" t="s">
        <v>155</v>
      </c>
      <c r="AY147" s="181" t="s">
        <v>177</v>
      </c>
      <c r="BK147" s="190">
        <f>SUM(BK148:BK218)</f>
        <v>0</v>
      </c>
    </row>
    <row r="148" s="2" customFormat="1" ht="16.5" customHeight="1">
      <c r="A148" s="35"/>
      <c r="B148" s="157"/>
      <c r="C148" s="193" t="s">
        <v>82</v>
      </c>
      <c r="D148" s="193" t="s">
        <v>180</v>
      </c>
      <c r="E148" s="194" t="s">
        <v>2767</v>
      </c>
      <c r="F148" s="195" t="s">
        <v>2768</v>
      </c>
      <c r="G148" s="196" t="s">
        <v>258</v>
      </c>
      <c r="H148" s="197">
        <v>1</v>
      </c>
      <c r="I148" s="198"/>
      <c r="J148" s="197">
        <f>ROUND(I148*H148,3)</f>
        <v>0</v>
      </c>
      <c r="K148" s="199"/>
      <c r="L148" s="36"/>
      <c r="M148" s="200" t="s">
        <v>1</v>
      </c>
      <c r="N148" s="201" t="s">
        <v>40</v>
      </c>
      <c r="O148" s="79"/>
      <c r="P148" s="202">
        <f>O148*H148</f>
        <v>0</v>
      </c>
      <c r="Q148" s="202">
        <v>0</v>
      </c>
      <c r="R148" s="202">
        <f>Q148*H148</f>
        <v>0</v>
      </c>
      <c r="S148" s="202">
        <v>0</v>
      </c>
      <c r="T148" s="203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4" t="s">
        <v>446</v>
      </c>
      <c r="AT148" s="204" t="s">
        <v>180</v>
      </c>
      <c r="AU148" s="204" t="s">
        <v>189</v>
      </c>
      <c r="AY148" s="16" t="s">
        <v>177</v>
      </c>
      <c r="BE148" s="205">
        <f>IF(N148="základná",J148,0)</f>
        <v>0</v>
      </c>
      <c r="BF148" s="205">
        <f>IF(N148="znížená",J148,0)</f>
        <v>0</v>
      </c>
      <c r="BG148" s="205">
        <f>IF(N148="zákl. prenesená",J148,0)</f>
        <v>0</v>
      </c>
      <c r="BH148" s="205">
        <f>IF(N148="zníž. prenesená",J148,0)</f>
        <v>0</v>
      </c>
      <c r="BI148" s="205">
        <f>IF(N148="nulová",J148,0)</f>
        <v>0</v>
      </c>
      <c r="BJ148" s="16" t="s">
        <v>155</v>
      </c>
      <c r="BK148" s="206">
        <f>ROUND(I148*H148,3)</f>
        <v>0</v>
      </c>
      <c r="BL148" s="16" t="s">
        <v>446</v>
      </c>
      <c r="BM148" s="204" t="s">
        <v>2769</v>
      </c>
    </row>
    <row r="149" s="2" customFormat="1" ht="16.5" customHeight="1">
      <c r="A149" s="35"/>
      <c r="B149" s="157"/>
      <c r="C149" s="212" t="s">
        <v>155</v>
      </c>
      <c r="D149" s="212" t="s">
        <v>439</v>
      </c>
      <c r="E149" s="213" t="s">
        <v>2770</v>
      </c>
      <c r="F149" s="214" t="s">
        <v>2771</v>
      </c>
      <c r="G149" s="215" t="s">
        <v>258</v>
      </c>
      <c r="H149" s="216">
        <v>1</v>
      </c>
      <c r="I149" s="217"/>
      <c r="J149" s="216">
        <f>ROUND(I149*H149,3)</f>
        <v>0</v>
      </c>
      <c r="K149" s="218"/>
      <c r="L149" s="219"/>
      <c r="M149" s="220" t="s">
        <v>1</v>
      </c>
      <c r="N149" s="221" t="s">
        <v>40</v>
      </c>
      <c r="O149" s="79"/>
      <c r="P149" s="202">
        <f>O149*H149</f>
        <v>0</v>
      </c>
      <c r="Q149" s="202">
        <v>0</v>
      </c>
      <c r="R149" s="202">
        <f>Q149*H149</f>
        <v>0</v>
      </c>
      <c r="S149" s="202">
        <v>0</v>
      </c>
      <c r="T149" s="203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4" t="s">
        <v>2772</v>
      </c>
      <c r="AT149" s="204" t="s">
        <v>439</v>
      </c>
      <c r="AU149" s="204" t="s">
        <v>189</v>
      </c>
      <c r="AY149" s="16" t="s">
        <v>177</v>
      </c>
      <c r="BE149" s="205">
        <f>IF(N149="základná",J149,0)</f>
        <v>0</v>
      </c>
      <c r="BF149" s="205">
        <f>IF(N149="znížená",J149,0)</f>
        <v>0</v>
      </c>
      <c r="BG149" s="205">
        <f>IF(N149="zákl. prenesená",J149,0)</f>
        <v>0</v>
      </c>
      <c r="BH149" s="205">
        <f>IF(N149="zníž. prenesená",J149,0)</f>
        <v>0</v>
      </c>
      <c r="BI149" s="205">
        <f>IF(N149="nulová",J149,0)</f>
        <v>0</v>
      </c>
      <c r="BJ149" s="16" t="s">
        <v>155</v>
      </c>
      <c r="BK149" s="206">
        <f>ROUND(I149*H149,3)</f>
        <v>0</v>
      </c>
      <c r="BL149" s="16" t="s">
        <v>446</v>
      </c>
      <c r="BM149" s="204" t="s">
        <v>2773</v>
      </c>
    </row>
    <row r="150" s="2" customFormat="1" ht="24.15" customHeight="1">
      <c r="A150" s="35"/>
      <c r="B150" s="157"/>
      <c r="C150" s="193" t="s">
        <v>189</v>
      </c>
      <c r="D150" s="193" t="s">
        <v>180</v>
      </c>
      <c r="E150" s="194" t="s">
        <v>2774</v>
      </c>
      <c r="F150" s="195" t="s">
        <v>2775</v>
      </c>
      <c r="G150" s="196" t="s">
        <v>258</v>
      </c>
      <c r="H150" s="197">
        <v>2</v>
      </c>
      <c r="I150" s="198"/>
      <c r="J150" s="197">
        <f>ROUND(I150*H150,3)</f>
        <v>0</v>
      </c>
      <c r="K150" s="199"/>
      <c r="L150" s="36"/>
      <c r="M150" s="200" t="s">
        <v>1</v>
      </c>
      <c r="N150" s="201" t="s">
        <v>40</v>
      </c>
      <c r="O150" s="79"/>
      <c r="P150" s="202">
        <f>O150*H150</f>
        <v>0</v>
      </c>
      <c r="Q150" s="202">
        <v>0</v>
      </c>
      <c r="R150" s="202">
        <f>Q150*H150</f>
        <v>0</v>
      </c>
      <c r="S150" s="202">
        <v>0</v>
      </c>
      <c r="T150" s="203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4" t="s">
        <v>446</v>
      </c>
      <c r="AT150" s="204" t="s">
        <v>180</v>
      </c>
      <c r="AU150" s="204" t="s">
        <v>189</v>
      </c>
      <c r="AY150" s="16" t="s">
        <v>177</v>
      </c>
      <c r="BE150" s="205">
        <f>IF(N150="základná",J150,0)</f>
        <v>0</v>
      </c>
      <c r="BF150" s="205">
        <f>IF(N150="znížená",J150,0)</f>
        <v>0</v>
      </c>
      <c r="BG150" s="205">
        <f>IF(N150="zákl. prenesená",J150,0)</f>
        <v>0</v>
      </c>
      <c r="BH150" s="205">
        <f>IF(N150="zníž. prenesená",J150,0)</f>
        <v>0</v>
      </c>
      <c r="BI150" s="205">
        <f>IF(N150="nulová",J150,0)</f>
        <v>0</v>
      </c>
      <c r="BJ150" s="16" t="s">
        <v>155</v>
      </c>
      <c r="BK150" s="206">
        <f>ROUND(I150*H150,3)</f>
        <v>0</v>
      </c>
      <c r="BL150" s="16" t="s">
        <v>446</v>
      </c>
      <c r="BM150" s="204" t="s">
        <v>2776</v>
      </c>
    </row>
    <row r="151" s="2" customFormat="1" ht="37.8" customHeight="1">
      <c r="A151" s="35"/>
      <c r="B151" s="157"/>
      <c r="C151" s="212" t="s">
        <v>184</v>
      </c>
      <c r="D151" s="212" t="s">
        <v>439</v>
      </c>
      <c r="E151" s="213" t="s">
        <v>2777</v>
      </c>
      <c r="F151" s="214" t="s">
        <v>2778</v>
      </c>
      <c r="G151" s="215" t="s">
        <v>258</v>
      </c>
      <c r="H151" s="216">
        <v>2</v>
      </c>
      <c r="I151" s="217"/>
      <c r="J151" s="216">
        <f>ROUND(I151*H151,3)</f>
        <v>0</v>
      </c>
      <c r="K151" s="218"/>
      <c r="L151" s="219"/>
      <c r="M151" s="220" t="s">
        <v>1</v>
      </c>
      <c r="N151" s="221" t="s">
        <v>40</v>
      </c>
      <c r="O151" s="79"/>
      <c r="P151" s="202">
        <f>O151*H151</f>
        <v>0</v>
      </c>
      <c r="Q151" s="202">
        <v>0.085449999999999998</v>
      </c>
      <c r="R151" s="202">
        <f>Q151*H151</f>
        <v>0.1709</v>
      </c>
      <c r="S151" s="202">
        <v>0</v>
      </c>
      <c r="T151" s="203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4" t="s">
        <v>2772</v>
      </c>
      <c r="AT151" s="204" t="s">
        <v>439</v>
      </c>
      <c r="AU151" s="204" t="s">
        <v>189</v>
      </c>
      <c r="AY151" s="16" t="s">
        <v>177</v>
      </c>
      <c r="BE151" s="205">
        <f>IF(N151="základná",J151,0)</f>
        <v>0</v>
      </c>
      <c r="BF151" s="205">
        <f>IF(N151="znížená",J151,0)</f>
        <v>0</v>
      </c>
      <c r="BG151" s="205">
        <f>IF(N151="zákl. prenesená",J151,0)</f>
        <v>0</v>
      </c>
      <c r="BH151" s="205">
        <f>IF(N151="zníž. prenesená",J151,0)</f>
        <v>0</v>
      </c>
      <c r="BI151" s="205">
        <f>IF(N151="nulová",J151,0)</f>
        <v>0</v>
      </c>
      <c r="BJ151" s="16" t="s">
        <v>155</v>
      </c>
      <c r="BK151" s="206">
        <f>ROUND(I151*H151,3)</f>
        <v>0</v>
      </c>
      <c r="BL151" s="16" t="s">
        <v>446</v>
      </c>
      <c r="BM151" s="204" t="s">
        <v>2779</v>
      </c>
    </row>
    <row r="152" s="2" customFormat="1" ht="24.15" customHeight="1">
      <c r="A152" s="35"/>
      <c r="B152" s="157"/>
      <c r="C152" s="193" t="s">
        <v>197</v>
      </c>
      <c r="D152" s="193" t="s">
        <v>180</v>
      </c>
      <c r="E152" s="194" t="s">
        <v>2780</v>
      </c>
      <c r="F152" s="195" t="s">
        <v>2781</v>
      </c>
      <c r="G152" s="196" t="s">
        <v>258</v>
      </c>
      <c r="H152" s="197">
        <v>3</v>
      </c>
      <c r="I152" s="198"/>
      <c r="J152" s="197">
        <f>ROUND(I152*H152,3)</f>
        <v>0</v>
      </c>
      <c r="K152" s="199"/>
      <c r="L152" s="36"/>
      <c r="M152" s="200" t="s">
        <v>1</v>
      </c>
      <c r="N152" s="201" t="s">
        <v>40</v>
      </c>
      <c r="O152" s="79"/>
      <c r="P152" s="202">
        <f>O152*H152</f>
        <v>0</v>
      </c>
      <c r="Q152" s="202">
        <v>0</v>
      </c>
      <c r="R152" s="202">
        <f>Q152*H152</f>
        <v>0</v>
      </c>
      <c r="S152" s="202">
        <v>0</v>
      </c>
      <c r="T152" s="203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4" t="s">
        <v>446</v>
      </c>
      <c r="AT152" s="204" t="s">
        <v>180</v>
      </c>
      <c r="AU152" s="204" t="s">
        <v>189</v>
      </c>
      <c r="AY152" s="16" t="s">
        <v>177</v>
      </c>
      <c r="BE152" s="205">
        <f>IF(N152="základná",J152,0)</f>
        <v>0</v>
      </c>
      <c r="BF152" s="205">
        <f>IF(N152="znížená",J152,0)</f>
        <v>0</v>
      </c>
      <c r="BG152" s="205">
        <f>IF(N152="zákl. prenesená",J152,0)</f>
        <v>0</v>
      </c>
      <c r="BH152" s="205">
        <f>IF(N152="zníž. prenesená",J152,0)</f>
        <v>0</v>
      </c>
      <c r="BI152" s="205">
        <f>IF(N152="nulová",J152,0)</f>
        <v>0</v>
      </c>
      <c r="BJ152" s="16" t="s">
        <v>155</v>
      </c>
      <c r="BK152" s="206">
        <f>ROUND(I152*H152,3)</f>
        <v>0</v>
      </c>
      <c r="BL152" s="16" t="s">
        <v>446</v>
      </c>
      <c r="BM152" s="204" t="s">
        <v>2782</v>
      </c>
    </row>
    <row r="153" s="2" customFormat="1" ht="24.15" customHeight="1">
      <c r="A153" s="35"/>
      <c r="B153" s="157"/>
      <c r="C153" s="212" t="s">
        <v>201</v>
      </c>
      <c r="D153" s="212" t="s">
        <v>439</v>
      </c>
      <c r="E153" s="213" t="s">
        <v>2783</v>
      </c>
      <c r="F153" s="214" t="s">
        <v>2784</v>
      </c>
      <c r="G153" s="215" t="s">
        <v>258</v>
      </c>
      <c r="H153" s="216">
        <v>3</v>
      </c>
      <c r="I153" s="217"/>
      <c r="J153" s="216">
        <f>ROUND(I153*H153,3)</f>
        <v>0</v>
      </c>
      <c r="K153" s="218"/>
      <c r="L153" s="219"/>
      <c r="M153" s="220" t="s">
        <v>1</v>
      </c>
      <c r="N153" s="221" t="s">
        <v>40</v>
      </c>
      <c r="O153" s="79"/>
      <c r="P153" s="202">
        <f>O153*H153</f>
        <v>0</v>
      </c>
      <c r="Q153" s="202">
        <v>0.00010000000000000001</v>
      </c>
      <c r="R153" s="202">
        <f>Q153*H153</f>
        <v>0.00030000000000000003</v>
      </c>
      <c r="S153" s="202">
        <v>0</v>
      </c>
      <c r="T153" s="203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4" t="s">
        <v>933</v>
      </c>
      <c r="AT153" s="204" t="s">
        <v>439</v>
      </c>
      <c r="AU153" s="204" t="s">
        <v>189</v>
      </c>
      <c r="AY153" s="16" t="s">
        <v>177</v>
      </c>
      <c r="BE153" s="205">
        <f>IF(N153="základná",J153,0)</f>
        <v>0</v>
      </c>
      <c r="BF153" s="205">
        <f>IF(N153="znížená",J153,0)</f>
        <v>0</v>
      </c>
      <c r="BG153" s="205">
        <f>IF(N153="zákl. prenesená",J153,0)</f>
        <v>0</v>
      </c>
      <c r="BH153" s="205">
        <f>IF(N153="zníž. prenesená",J153,0)</f>
        <v>0</v>
      </c>
      <c r="BI153" s="205">
        <f>IF(N153="nulová",J153,0)</f>
        <v>0</v>
      </c>
      <c r="BJ153" s="16" t="s">
        <v>155</v>
      </c>
      <c r="BK153" s="206">
        <f>ROUND(I153*H153,3)</f>
        <v>0</v>
      </c>
      <c r="BL153" s="16" t="s">
        <v>933</v>
      </c>
      <c r="BM153" s="204" t="s">
        <v>2785</v>
      </c>
    </row>
    <row r="154" s="2" customFormat="1" ht="24.15" customHeight="1">
      <c r="A154" s="35"/>
      <c r="B154" s="157"/>
      <c r="C154" s="193" t="s">
        <v>205</v>
      </c>
      <c r="D154" s="193" t="s">
        <v>180</v>
      </c>
      <c r="E154" s="194" t="s">
        <v>2786</v>
      </c>
      <c r="F154" s="195" t="s">
        <v>2787</v>
      </c>
      <c r="G154" s="196" t="s">
        <v>258</v>
      </c>
      <c r="H154" s="197">
        <v>10</v>
      </c>
      <c r="I154" s="198"/>
      <c r="J154" s="197">
        <f>ROUND(I154*H154,3)</f>
        <v>0</v>
      </c>
      <c r="K154" s="199"/>
      <c r="L154" s="36"/>
      <c r="M154" s="200" t="s">
        <v>1</v>
      </c>
      <c r="N154" s="201" t="s">
        <v>40</v>
      </c>
      <c r="O154" s="79"/>
      <c r="P154" s="202">
        <f>O154*H154</f>
        <v>0</v>
      </c>
      <c r="Q154" s="202">
        <v>0</v>
      </c>
      <c r="R154" s="202">
        <f>Q154*H154</f>
        <v>0</v>
      </c>
      <c r="S154" s="202">
        <v>0</v>
      </c>
      <c r="T154" s="203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4" t="s">
        <v>446</v>
      </c>
      <c r="AT154" s="204" t="s">
        <v>180</v>
      </c>
      <c r="AU154" s="204" t="s">
        <v>189</v>
      </c>
      <c r="AY154" s="16" t="s">
        <v>177</v>
      </c>
      <c r="BE154" s="205">
        <f>IF(N154="základná",J154,0)</f>
        <v>0</v>
      </c>
      <c r="BF154" s="205">
        <f>IF(N154="znížená",J154,0)</f>
        <v>0</v>
      </c>
      <c r="BG154" s="205">
        <f>IF(N154="zákl. prenesená",J154,0)</f>
        <v>0</v>
      </c>
      <c r="BH154" s="205">
        <f>IF(N154="zníž. prenesená",J154,0)</f>
        <v>0</v>
      </c>
      <c r="BI154" s="205">
        <f>IF(N154="nulová",J154,0)</f>
        <v>0</v>
      </c>
      <c r="BJ154" s="16" t="s">
        <v>155</v>
      </c>
      <c r="BK154" s="206">
        <f>ROUND(I154*H154,3)</f>
        <v>0</v>
      </c>
      <c r="BL154" s="16" t="s">
        <v>446</v>
      </c>
      <c r="BM154" s="204" t="s">
        <v>2788</v>
      </c>
    </row>
    <row r="155" s="2" customFormat="1" ht="24.15" customHeight="1">
      <c r="A155" s="35"/>
      <c r="B155" s="157"/>
      <c r="C155" s="212" t="s">
        <v>209</v>
      </c>
      <c r="D155" s="212" t="s">
        <v>439</v>
      </c>
      <c r="E155" s="213" t="s">
        <v>2789</v>
      </c>
      <c r="F155" s="214" t="s">
        <v>2790</v>
      </c>
      <c r="G155" s="215" t="s">
        <v>258</v>
      </c>
      <c r="H155" s="216">
        <v>10</v>
      </c>
      <c r="I155" s="217"/>
      <c r="J155" s="216">
        <f>ROUND(I155*H155,3)</f>
        <v>0</v>
      </c>
      <c r="K155" s="218"/>
      <c r="L155" s="219"/>
      <c r="M155" s="220" t="s">
        <v>1</v>
      </c>
      <c r="N155" s="221" t="s">
        <v>40</v>
      </c>
      <c r="O155" s="79"/>
      <c r="P155" s="202">
        <f>O155*H155</f>
        <v>0</v>
      </c>
      <c r="Q155" s="202">
        <v>0.00048999999999999998</v>
      </c>
      <c r="R155" s="202">
        <f>Q155*H155</f>
        <v>0.0048999999999999998</v>
      </c>
      <c r="S155" s="202">
        <v>0</v>
      </c>
      <c r="T155" s="203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4" t="s">
        <v>933</v>
      </c>
      <c r="AT155" s="204" t="s">
        <v>439</v>
      </c>
      <c r="AU155" s="204" t="s">
        <v>189</v>
      </c>
      <c r="AY155" s="16" t="s">
        <v>177</v>
      </c>
      <c r="BE155" s="205">
        <f>IF(N155="základná",J155,0)</f>
        <v>0</v>
      </c>
      <c r="BF155" s="205">
        <f>IF(N155="znížená",J155,0)</f>
        <v>0</v>
      </c>
      <c r="BG155" s="205">
        <f>IF(N155="zákl. prenesená",J155,0)</f>
        <v>0</v>
      </c>
      <c r="BH155" s="205">
        <f>IF(N155="zníž. prenesená",J155,0)</f>
        <v>0</v>
      </c>
      <c r="BI155" s="205">
        <f>IF(N155="nulová",J155,0)</f>
        <v>0</v>
      </c>
      <c r="BJ155" s="16" t="s">
        <v>155</v>
      </c>
      <c r="BK155" s="206">
        <f>ROUND(I155*H155,3)</f>
        <v>0</v>
      </c>
      <c r="BL155" s="16" t="s">
        <v>933</v>
      </c>
      <c r="BM155" s="204" t="s">
        <v>2791</v>
      </c>
    </row>
    <row r="156" s="2" customFormat="1" ht="21.75" customHeight="1">
      <c r="A156" s="35"/>
      <c r="B156" s="157"/>
      <c r="C156" s="212" t="s">
        <v>178</v>
      </c>
      <c r="D156" s="212" t="s">
        <v>439</v>
      </c>
      <c r="E156" s="213" t="s">
        <v>2792</v>
      </c>
      <c r="F156" s="214" t="s">
        <v>2793</v>
      </c>
      <c r="G156" s="215" t="s">
        <v>258</v>
      </c>
      <c r="H156" s="216">
        <v>12</v>
      </c>
      <c r="I156" s="217"/>
      <c r="J156" s="216">
        <f>ROUND(I156*H156,3)</f>
        <v>0</v>
      </c>
      <c r="K156" s="218"/>
      <c r="L156" s="219"/>
      <c r="M156" s="220" t="s">
        <v>1</v>
      </c>
      <c r="N156" s="221" t="s">
        <v>40</v>
      </c>
      <c r="O156" s="79"/>
      <c r="P156" s="202">
        <f>O156*H156</f>
        <v>0</v>
      </c>
      <c r="Q156" s="202">
        <v>6.0000000000000002E-05</v>
      </c>
      <c r="R156" s="202">
        <f>Q156*H156</f>
        <v>0.00072000000000000005</v>
      </c>
      <c r="S156" s="202">
        <v>0</v>
      </c>
      <c r="T156" s="203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4" t="s">
        <v>933</v>
      </c>
      <c r="AT156" s="204" t="s">
        <v>439</v>
      </c>
      <c r="AU156" s="204" t="s">
        <v>189</v>
      </c>
      <c r="AY156" s="16" t="s">
        <v>177</v>
      </c>
      <c r="BE156" s="205">
        <f>IF(N156="základná",J156,0)</f>
        <v>0</v>
      </c>
      <c r="BF156" s="205">
        <f>IF(N156="znížená",J156,0)</f>
        <v>0</v>
      </c>
      <c r="BG156" s="205">
        <f>IF(N156="zákl. prenesená",J156,0)</f>
        <v>0</v>
      </c>
      <c r="BH156" s="205">
        <f>IF(N156="zníž. prenesená",J156,0)</f>
        <v>0</v>
      </c>
      <c r="BI156" s="205">
        <f>IF(N156="nulová",J156,0)</f>
        <v>0</v>
      </c>
      <c r="BJ156" s="16" t="s">
        <v>155</v>
      </c>
      <c r="BK156" s="206">
        <f>ROUND(I156*H156,3)</f>
        <v>0</v>
      </c>
      <c r="BL156" s="16" t="s">
        <v>933</v>
      </c>
      <c r="BM156" s="204" t="s">
        <v>2794</v>
      </c>
    </row>
    <row r="157" s="2" customFormat="1" ht="21.75" customHeight="1">
      <c r="A157" s="35"/>
      <c r="B157" s="157"/>
      <c r="C157" s="212" t="s">
        <v>111</v>
      </c>
      <c r="D157" s="212" t="s">
        <v>439</v>
      </c>
      <c r="E157" s="213" t="s">
        <v>2795</v>
      </c>
      <c r="F157" s="214" t="s">
        <v>2796</v>
      </c>
      <c r="G157" s="215" t="s">
        <v>258</v>
      </c>
      <c r="H157" s="216">
        <v>3</v>
      </c>
      <c r="I157" s="217"/>
      <c r="J157" s="216">
        <f>ROUND(I157*H157,3)</f>
        <v>0</v>
      </c>
      <c r="K157" s="218"/>
      <c r="L157" s="219"/>
      <c r="M157" s="220" t="s">
        <v>1</v>
      </c>
      <c r="N157" s="221" t="s">
        <v>40</v>
      </c>
      <c r="O157" s="79"/>
      <c r="P157" s="202">
        <f>O157*H157</f>
        <v>0</v>
      </c>
      <c r="Q157" s="202">
        <v>2.0000000000000002E-05</v>
      </c>
      <c r="R157" s="202">
        <f>Q157*H157</f>
        <v>6.0000000000000008E-05</v>
      </c>
      <c r="S157" s="202">
        <v>0</v>
      </c>
      <c r="T157" s="203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4" t="s">
        <v>933</v>
      </c>
      <c r="AT157" s="204" t="s">
        <v>439</v>
      </c>
      <c r="AU157" s="204" t="s">
        <v>189</v>
      </c>
      <c r="AY157" s="16" t="s">
        <v>177</v>
      </c>
      <c r="BE157" s="205">
        <f>IF(N157="základná",J157,0)</f>
        <v>0</v>
      </c>
      <c r="BF157" s="205">
        <f>IF(N157="znížená",J157,0)</f>
        <v>0</v>
      </c>
      <c r="BG157" s="205">
        <f>IF(N157="zákl. prenesená",J157,0)</f>
        <v>0</v>
      </c>
      <c r="BH157" s="205">
        <f>IF(N157="zníž. prenesená",J157,0)</f>
        <v>0</v>
      </c>
      <c r="BI157" s="205">
        <f>IF(N157="nulová",J157,0)</f>
        <v>0</v>
      </c>
      <c r="BJ157" s="16" t="s">
        <v>155</v>
      </c>
      <c r="BK157" s="206">
        <f>ROUND(I157*H157,3)</f>
        <v>0</v>
      </c>
      <c r="BL157" s="16" t="s">
        <v>933</v>
      </c>
      <c r="BM157" s="204" t="s">
        <v>2797</v>
      </c>
    </row>
    <row r="158" s="2" customFormat="1" ht="21.75" customHeight="1">
      <c r="A158" s="35"/>
      <c r="B158" s="157"/>
      <c r="C158" s="212" t="s">
        <v>114</v>
      </c>
      <c r="D158" s="212" t="s">
        <v>439</v>
      </c>
      <c r="E158" s="213" t="s">
        <v>2798</v>
      </c>
      <c r="F158" s="214" t="s">
        <v>2799</v>
      </c>
      <c r="G158" s="215" t="s">
        <v>258</v>
      </c>
      <c r="H158" s="216">
        <v>6</v>
      </c>
      <c r="I158" s="217"/>
      <c r="J158" s="216">
        <f>ROUND(I158*H158,3)</f>
        <v>0</v>
      </c>
      <c r="K158" s="218"/>
      <c r="L158" s="219"/>
      <c r="M158" s="220" t="s">
        <v>1</v>
      </c>
      <c r="N158" s="221" t="s">
        <v>40</v>
      </c>
      <c r="O158" s="79"/>
      <c r="P158" s="202">
        <f>O158*H158</f>
        <v>0</v>
      </c>
      <c r="Q158" s="202">
        <v>6.0000000000000002E-05</v>
      </c>
      <c r="R158" s="202">
        <f>Q158*H158</f>
        <v>0.00036000000000000002</v>
      </c>
      <c r="S158" s="202">
        <v>0</v>
      </c>
      <c r="T158" s="203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4" t="s">
        <v>933</v>
      </c>
      <c r="AT158" s="204" t="s">
        <v>439</v>
      </c>
      <c r="AU158" s="204" t="s">
        <v>189</v>
      </c>
      <c r="AY158" s="16" t="s">
        <v>177</v>
      </c>
      <c r="BE158" s="205">
        <f>IF(N158="základná",J158,0)</f>
        <v>0</v>
      </c>
      <c r="BF158" s="205">
        <f>IF(N158="znížená",J158,0)</f>
        <v>0</v>
      </c>
      <c r="BG158" s="205">
        <f>IF(N158="zákl. prenesená",J158,0)</f>
        <v>0</v>
      </c>
      <c r="BH158" s="205">
        <f>IF(N158="zníž. prenesená",J158,0)</f>
        <v>0</v>
      </c>
      <c r="BI158" s="205">
        <f>IF(N158="nulová",J158,0)</f>
        <v>0</v>
      </c>
      <c r="BJ158" s="16" t="s">
        <v>155</v>
      </c>
      <c r="BK158" s="206">
        <f>ROUND(I158*H158,3)</f>
        <v>0</v>
      </c>
      <c r="BL158" s="16" t="s">
        <v>933</v>
      </c>
      <c r="BM158" s="204" t="s">
        <v>2800</v>
      </c>
    </row>
    <row r="159" s="2" customFormat="1" ht="44.25" customHeight="1">
      <c r="A159" s="35"/>
      <c r="B159" s="157"/>
      <c r="C159" s="212" t="s">
        <v>117</v>
      </c>
      <c r="D159" s="212" t="s">
        <v>439</v>
      </c>
      <c r="E159" s="213" t="s">
        <v>2801</v>
      </c>
      <c r="F159" s="214" t="s">
        <v>2802</v>
      </c>
      <c r="G159" s="215" t="s">
        <v>258</v>
      </c>
      <c r="H159" s="216">
        <v>3</v>
      </c>
      <c r="I159" s="217"/>
      <c r="J159" s="216">
        <f>ROUND(I159*H159,3)</f>
        <v>0</v>
      </c>
      <c r="K159" s="218"/>
      <c r="L159" s="219"/>
      <c r="M159" s="220" t="s">
        <v>1</v>
      </c>
      <c r="N159" s="221" t="s">
        <v>40</v>
      </c>
      <c r="O159" s="79"/>
      <c r="P159" s="202">
        <f>O159*H159</f>
        <v>0</v>
      </c>
      <c r="Q159" s="202">
        <v>6.0000000000000002E-05</v>
      </c>
      <c r="R159" s="202">
        <f>Q159*H159</f>
        <v>0.00018000000000000001</v>
      </c>
      <c r="S159" s="202">
        <v>0</v>
      </c>
      <c r="T159" s="203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4" t="s">
        <v>933</v>
      </c>
      <c r="AT159" s="204" t="s">
        <v>439</v>
      </c>
      <c r="AU159" s="204" t="s">
        <v>189</v>
      </c>
      <c r="AY159" s="16" t="s">
        <v>177</v>
      </c>
      <c r="BE159" s="205">
        <f>IF(N159="základná",J159,0)</f>
        <v>0</v>
      </c>
      <c r="BF159" s="205">
        <f>IF(N159="znížená",J159,0)</f>
        <v>0</v>
      </c>
      <c r="BG159" s="205">
        <f>IF(N159="zákl. prenesená",J159,0)</f>
        <v>0</v>
      </c>
      <c r="BH159" s="205">
        <f>IF(N159="zníž. prenesená",J159,0)</f>
        <v>0</v>
      </c>
      <c r="BI159" s="205">
        <f>IF(N159="nulová",J159,0)</f>
        <v>0</v>
      </c>
      <c r="BJ159" s="16" t="s">
        <v>155</v>
      </c>
      <c r="BK159" s="206">
        <f>ROUND(I159*H159,3)</f>
        <v>0</v>
      </c>
      <c r="BL159" s="16" t="s">
        <v>933</v>
      </c>
      <c r="BM159" s="204" t="s">
        <v>2803</v>
      </c>
    </row>
    <row r="160" s="2" customFormat="1" ht="16.5" customHeight="1">
      <c r="A160" s="35"/>
      <c r="B160" s="157"/>
      <c r="C160" s="193" t="s">
        <v>120</v>
      </c>
      <c r="D160" s="193" t="s">
        <v>180</v>
      </c>
      <c r="E160" s="194" t="s">
        <v>2804</v>
      </c>
      <c r="F160" s="195" t="s">
        <v>2805</v>
      </c>
      <c r="G160" s="196" t="s">
        <v>258</v>
      </c>
      <c r="H160" s="197">
        <v>3</v>
      </c>
      <c r="I160" s="198"/>
      <c r="J160" s="197">
        <f>ROUND(I160*H160,3)</f>
        <v>0</v>
      </c>
      <c r="K160" s="199"/>
      <c r="L160" s="36"/>
      <c r="M160" s="200" t="s">
        <v>1</v>
      </c>
      <c r="N160" s="201" t="s">
        <v>40</v>
      </c>
      <c r="O160" s="79"/>
      <c r="P160" s="202">
        <f>O160*H160</f>
        <v>0</v>
      </c>
      <c r="Q160" s="202">
        <v>0</v>
      </c>
      <c r="R160" s="202">
        <f>Q160*H160</f>
        <v>0</v>
      </c>
      <c r="S160" s="202">
        <v>0</v>
      </c>
      <c r="T160" s="203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4" t="s">
        <v>446</v>
      </c>
      <c r="AT160" s="204" t="s">
        <v>180</v>
      </c>
      <c r="AU160" s="204" t="s">
        <v>189</v>
      </c>
      <c r="AY160" s="16" t="s">
        <v>177</v>
      </c>
      <c r="BE160" s="205">
        <f>IF(N160="základná",J160,0)</f>
        <v>0</v>
      </c>
      <c r="BF160" s="205">
        <f>IF(N160="znížená",J160,0)</f>
        <v>0</v>
      </c>
      <c r="BG160" s="205">
        <f>IF(N160="zákl. prenesená",J160,0)</f>
        <v>0</v>
      </c>
      <c r="BH160" s="205">
        <f>IF(N160="zníž. prenesená",J160,0)</f>
        <v>0</v>
      </c>
      <c r="BI160" s="205">
        <f>IF(N160="nulová",J160,0)</f>
        <v>0</v>
      </c>
      <c r="BJ160" s="16" t="s">
        <v>155</v>
      </c>
      <c r="BK160" s="206">
        <f>ROUND(I160*H160,3)</f>
        <v>0</v>
      </c>
      <c r="BL160" s="16" t="s">
        <v>446</v>
      </c>
      <c r="BM160" s="204" t="s">
        <v>2806</v>
      </c>
    </row>
    <row r="161" s="2" customFormat="1" ht="16.5" customHeight="1">
      <c r="A161" s="35"/>
      <c r="B161" s="157"/>
      <c r="C161" s="212" t="s">
        <v>123</v>
      </c>
      <c r="D161" s="212" t="s">
        <v>439</v>
      </c>
      <c r="E161" s="213" t="s">
        <v>2807</v>
      </c>
      <c r="F161" s="214" t="s">
        <v>2808</v>
      </c>
      <c r="G161" s="215" t="s">
        <v>258</v>
      </c>
      <c r="H161" s="216">
        <v>1</v>
      </c>
      <c r="I161" s="217"/>
      <c r="J161" s="216">
        <f>ROUND(I161*H161,3)</f>
        <v>0</v>
      </c>
      <c r="K161" s="218"/>
      <c r="L161" s="219"/>
      <c r="M161" s="220" t="s">
        <v>1</v>
      </c>
      <c r="N161" s="221" t="s">
        <v>40</v>
      </c>
      <c r="O161" s="79"/>
      <c r="P161" s="202">
        <f>O161*H161</f>
        <v>0</v>
      </c>
      <c r="Q161" s="202">
        <v>0.00016000000000000001</v>
      </c>
      <c r="R161" s="202">
        <f>Q161*H161</f>
        <v>0.00016000000000000001</v>
      </c>
      <c r="S161" s="202">
        <v>0</v>
      </c>
      <c r="T161" s="203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4" t="s">
        <v>933</v>
      </c>
      <c r="AT161" s="204" t="s">
        <v>439</v>
      </c>
      <c r="AU161" s="204" t="s">
        <v>189</v>
      </c>
      <c r="AY161" s="16" t="s">
        <v>177</v>
      </c>
      <c r="BE161" s="205">
        <f>IF(N161="základná",J161,0)</f>
        <v>0</v>
      </c>
      <c r="BF161" s="205">
        <f>IF(N161="znížená",J161,0)</f>
        <v>0</v>
      </c>
      <c r="BG161" s="205">
        <f>IF(N161="zákl. prenesená",J161,0)</f>
        <v>0</v>
      </c>
      <c r="BH161" s="205">
        <f>IF(N161="zníž. prenesená",J161,0)</f>
        <v>0</v>
      </c>
      <c r="BI161" s="205">
        <f>IF(N161="nulová",J161,0)</f>
        <v>0</v>
      </c>
      <c r="BJ161" s="16" t="s">
        <v>155</v>
      </c>
      <c r="BK161" s="206">
        <f>ROUND(I161*H161,3)</f>
        <v>0</v>
      </c>
      <c r="BL161" s="16" t="s">
        <v>933</v>
      </c>
      <c r="BM161" s="204" t="s">
        <v>2809</v>
      </c>
    </row>
    <row r="162" s="2" customFormat="1" ht="21.75" customHeight="1">
      <c r="A162" s="35"/>
      <c r="B162" s="157"/>
      <c r="C162" s="212" t="s">
        <v>231</v>
      </c>
      <c r="D162" s="212" t="s">
        <v>439</v>
      </c>
      <c r="E162" s="213" t="s">
        <v>2810</v>
      </c>
      <c r="F162" s="214" t="s">
        <v>2811</v>
      </c>
      <c r="G162" s="215" t="s">
        <v>258</v>
      </c>
      <c r="H162" s="216">
        <v>2</v>
      </c>
      <c r="I162" s="217"/>
      <c r="J162" s="216">
        <f>ROUND(I162*H162,3)</f>
        <v>0</v>
      </c>
      <c r="K162" s="218"/>
      <c r="L162" s="219"/>
      <c r="M162" s="220" t="s">
        <v>1</v>
      </c>
      <c r="N162" s="221" t="s">
        <v>40</v>
      </c>
      <c r="O162" s="79"/>
      <c r="P162" s="202">
        <f>O162*H162</f>
        <v>0</v>
      </c>
      <c r="Q162" s="202">
        <v>0.00016000000000000001</v>
      </c>
      <c r="R162" s="202">
        <f>Q162*H162</f>
        <v>0.00032000000000000003</v>
      </c>
      <c r="S162" s="202">
        <v>0</v>
      </c>
      <c r="T162" s="203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4" t="s">
        <v>933</v>
      </c>
      <c r="AT162" s="204" t="s">
        <v>439</v>
      </c>
      <c r="AU162" s="204" t="s">
        <v>189</v>
      </c>
      <c r="AY162" s="16" t="s">
        <v>177</v>
      </c>
      <c r="BE162" s="205">
        <f>IF(N162="základná",J162,0)</f>
        <v>0</v>
      </c>
      <c r="BF162" s="205">
        <f>IF(N162="znížená",J162,0)</f>
        <v>0</v>
      </c>
      <c r="BG162" s="205">
        <f>IF(N162="zákl. prenesená",J162,0)</f>
        <v>0</v>
      </c>
      <c r="BH162" s="205">
        <f>IF(N162="zníž. prenesená",J162,0)</f>
        <v>0</v>
      </c>
      <c r="BI162" s="205">
        <f>IF(N162="nulová",J162,0)</f>
        <v>0</v>
      </c>
      <c r="BJ162" s="16" t="s">
        <v>155</v>
      </c>
      <c r="BK162" s="206">
        <f>ROUND(I162*H162,3)</f>
        <v>0</v>
      </c>
      <c r="BL162" s="16" t="s">
        <v>933</v>
      </c>
      <c r="BM162" s="204" t="s">
        <v>2812</v>
      </c>
    </row>
    <row r="163" s="2" customFormat="1" ht="16.5" customHeight="1">
      <c r="A163" s="35"/>
      <c r="B163" s="157"/>
      <c r="C163" s="193" t="s">
        <v>235</v>
      </c>
      <c r="D163" s="193" t="s">
        <v>180</v>
      </c>
      <c r="E163" s="194" t="s">
        <v>2813</v>
      </c>
      <c r="F163" s="195" t="s">
        <v>2814</v>
      </c>
      <c r="G163" s="196" t="s">
        <v>258</v>
      </c>
      <c r="H163" s="197">
        <v>13</v>
      </c>
      <c r="I163" s="198"/>
      <c r="J163" s="197">
        <f>ROUND(I163*H163,3)</f>
        <v>0</v>
      </c>
      <c r="K163" s="199"/>
      <c r="L163" s="36"/>
      <c r="M163" s="200" t="s">
        <v>1</v>
      </c>
      <c r="N163" s="201" t="s">
        <v>40</v>
      </c>
      <c r="O163" s="79"/>
      <c r="P163" s="202">
        <f>O163*H163</f>
        <v>0</v>
      </c>
      <c r="Q163" s="202">
        <v>0</v>
      </c>
      <c r="R163" s="202">
        <f>Q163*H163</f>
        <v>0</v>
      </c>
      <c r="S163" s="202">
        <v>0</v>
      </c>
      <c r="T163" s="203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4" t="s">
        <v>446</v>
      </c>
      <c r="AT163" s="204" t="s">
        <v>180</v>
      </c>
      <c r="AU163" s="204" t="s">
        <v>189</v>
      </c>
      <c r="AY163" s="16" t="s">
        <v>177</v>
      </c>
      <c r="BE163" s="205">
        <f>IF(N163="základná",J163,0)</f>
        <v>0</v>
      </c>
      <c r="BF163" s="205">
        <f>IF(N163="znížená",J163,0)</f>
        <v>0</v>
      </c>
      <c r="BG163" s="205">
        <f>IF(N163="zákl. prenesená",J163,0)</f>
        <v>0</v>
      </c>
      <c r="BH163" s="205">
        <f>IF(N163="zníž. prenesená",J163,0)</f>
        <v>0</v>
      </c>
      <c r="BI163" s="205">
        <f>IF(N163="nulová",J163,0)</f>
        <v>0</v>
      </c>
      <c r="BJ163" s="16" t="s">
        <v>155</v>
      </c>
      <c r="BK163" s="206">
        <f>ROUND(I163*H163,3)</f>
        <v>0</v>
      </c>
      <c r="BL163" s="16" t="s">
        <v>446</v>
      </c>
      <c r="BM163" s="204" t="s">
        <v>2815</v>
      </c>
    </row>
    <row r="164" s="2" customFormat="1" ht="21.75" customHeight="1">
      <c r="A164" s="35"/>
      <c r="B164" s="157"/>
      <c r="C164" s="212" t="s">
        <v>239</v>
      </c>
      <c r="D164" s="212" t="s">
        <v>439</v>
      </c>
      <c r="E164" s="213" t="s">
        <v>2816</v>
      </c>
      <c r="F164" s="214" t="s">
        <v>2817</v>
      </c>
      <c r="G164" s="215" t="s">
        <v>258</v>
      </c>
      <c r="H164" s="216">
        <v>4</v>
      </c>
      <c r="I164" s="217"/>
      <c r="J164" s="216">
        <f>ROUND(I164*H164,3)</f>
        <v>0</v>
      </c>
      <c r="K164" s="218"/>
      <c r="L164" s="219"/>
      <c r="M164" s="220" t="s">
        <v>1</v>
      </c>
      <c r="N164" s="221" t="s">
        <v>40</v>
      </c>
      <c r="O164" s="79"/>
      <c r="P164" s="202">
        <f>O164*H164</f>
        <v>0</v>
      </c>
      <c r="Q164" s="202">
        <v>0.00044000000000000002</v>
      </c>
      <c r="R164" s="202">
        <f>Q164*H164</f>
        <v>0.0017600000000000001</v>
      </c>
      <c r="S164" s="202">
        <v>0</v>
      </c>
      <c r="T164" s="203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4" t="s">
        <v>933</v>
      </c>
      <c r="AT164" s="204" t="s">
        <v>439</v>
      </c>
      <c r="AU164" s="204" t="s">
        <v>189</v>
      </c>
      <c r="AY164" s="16" t="s">
        <v>177</v>
      </c>
      <c r="BE164" s="205">
        <f>IF(N164="základná",J164,0)</f>
        <v>0</v>
      </c>
      <c r="BF164" s="205">
        <f>IF(N164="znížená",J164,0)</f>
        <v>0</v>
      </c>
      <c r="BG164" s="205">
        <f>IF(N164="zákl. prenesená",J164,0)</f>
        <v>0</v>
      </c>
      <c r="BH164" s="205">
        <f>IF(N164="zníž. prenesená",J164,0)</f>
        <v>0</v>
      </c>
      <c r="BI164" s="205">
        <f>IF(N164="nulová",J164,0)</f>
        <v>0</v>
      </c>
      <c r="BJ164" s="16" t="s">
        <v>155</v>
      </c>
      <c r="BK164" s="206">
        <f>ROUND(I164*H164,3)</f>
        <v>0</v>
      </c>
      <c r="BL164" s="16" t="s">
        <v>933</v>
      </c>
      <c r="BM164" s="204" t="s">
        <v>2818</v>
      </c>
    </row>
    <row r="165" s="2" customFormat="1" ht="21.75" customHeight="1">
      <c r="A165" s="35"/>
      <c r="B165" s="157"/>
      <c r="C165" s="212" t="s">
        <v>243</v>
      </c>
      <c r="D165" s="212" t="s">
        <v>439</v>
      </c>
      <c r="E165" s="213" t="s">
        <v>2819</v>
      </c>
      <c r="F165" s="214" t="s">
        <v>2820</v>
      </c>
      <c r="G165" s="215" t="s">
        <v>258</v>
      </c>
      <c r="H165" s="216">
        <v>4</v>
      </c>
      <c r="I165" s="217"/>
      <c r="J165" s="216">
        <f>ROUND(I165*H165,3)</f>
        <v>0</v>
      </c>
      <c r="K165" s="218"/>
      <c r="L165" s="219"/>
      <c r="M165" s="220" t="s">
        <v>1</v>
      </c>
      <c r="N165" s="221" t="s">
        <v>40</v>
      </c>
      <c r="O165" s="79"/>
      <c r="P165" s="202">
        <f>O165*H165</f>
        <v>0</v>
      </c>
      <c r="Q165" s="202">
        <v>0.00044000000000000002</v>
      </c>
      <c r="R165" s="202">
        <f>Q165*H165</f>
        <v>0.0017600000000000001</v>
      </c>
      <c r="S165" s="202">
        <v>0</v>
      </c>
      <c r="T165" s="203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4" t="s">
        <v>933</v>
      </c>
      <c r="AT165" s="204" t="s">
        <v>439</v>
      </c>
      <c r="AU165" s="204" t="s">
        <v>189</v>
      </c>
      <c r="AY165" s="16" t="s">
        <v>177</v>
      </c>
      <c r="BE165" s="205">
        <f>IF(N165="základná",J165,0)</f>
        <v>0</v>
      </c>
      <c r="BF165" s="205">
        <f>IF(N165="znížená",J165,0)</f>
        <v>0</v>
      </c>
      <c r="BG165" s="205">
        <f>IF(N165="zákl. prenesená",J165,0)</f>
        <v>0</v>
      </c>
      <c r="BH165" s="205">
        <f>IF(N165="zníž. prenesená",J165,0)</f>
        <v>0</v>
      </c>
      <c r="BI165" s="205">
        <f>IF(N165="nulová",J165,0)</f>
        <v>0</v>
      </c>
      <c r="BJ165" s="16" t="s">
        <v>155</v>
      </c>
      <c r="BK165" s="206">
        <f>ROUND(I165*H165,3)</f>
        <v>0</v>
      </c>
      <c r="BL165" s="16" t="s">
        <v>933</v>
      </c>
      <c r="BM165" s="204" t="s">
        <v>2821</v>
      </c>
    </row>
    <row r="166" s="2" customFormat="1" ht="21.75" customHeight="1">
      <c r="A166" s="35"/>
      <c r="B166" s="157"/>
      <c r="C166" s="212" t="s">
        <v>247</v>
      </c>
      <c r="D166" s="212" t="s">
        <v>439</v>
      </c>
      <c r="E166" s="213" t="s">
        <v>2822</v>
      </c>
      <c r="F166" s="214" t="s">
        <v>2823</v>
      </c>
      <c r="G166" s="215" t="s">
        <v>258</v>
      </c>
      <c r="H166" s="216">
        <v>3</v>
      </c>
      <c r="I166" s="217"/>
      <c r="J166" s="216">
        <f>ROUND(I166*H166,3)</f>
        <v>0</v>
      </c>
      <c r="K166" s="218"/>
      <c r="L166" s="219"/>
      <c r="M166" s="220" t="s">
        <v>1</v>
      </c>
      <c r="N166" s="221" t="s">
        <v>40</v>
      </c>
      <c r="O166" s="79"/>
      <c r="P166" s="202">
        <f>O166*H166</f>
        <v>0</v>
      </c>
      <c r="Q166" s="202">
        <v>0.00044000000000000002</v>
      </c>
      <c r="R166" s="202">
        <f>Q166*H166</f>
        <v>0.00132</v>
      </c>
      <c r="S166" s="202">
        <v>0</v>
      </c>
      <c r="T166" s="203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4" t="s">
        <v>933</v>
      </c>
      <c r="AT166" s="204" t="s">
        <v>439</v>
      </c>
      <c r="AU166" s="204" t="s">
        <v>189</v>
      </c>
      <c r="AY166" s="16" t="s">
        <v>177</v>
      </c>
      <c r="BE166" s="205">
        <f>IF(N166="základná",J166,0)</f>
        <v>0</v>
      </c>
      <c r="BF166" s="205">
        <f>IF(N166="znížená",J166,0)</f>
        <v>0</v>
      </c>
      <c r="BG166" s="205">
        <f>IF(N166="zákl. prenesená",J166,0)</f>
        <v>0</v>
      </c>
      <c r="BH166" s="205">
        <f>IF(N166="zníž. prenesená",J166,0)</f>
        <v>0</v>
      </c>
      <c r="BI166" s="205">
        <f>IF(N166="nulová",J166,0)</f>
        <v>0</v>
      </c>
      <c r="BJ166" s="16" t="s">
        <v>155</v>
      </c>
      <c r="BK166" s="206">
        <f>ROUND(I166*H166,3)</f>
        <v>0</v>
      </c>
      <c r="BL166" s="16" t="s">
        <v>933</v>
      </c>
      <c r="BM166" s="204" t="s">
        <v>2824</v>
      </c>
    </row>
    <row r="167" s="2" customFormat="1" ht="21.75" customHeight="1">
      <c r="A167" s="35"/>
      <c r="B167" s="157"/>
      <c r="C167" s="212" t="s">
        <v>7</v>
      </c>
      <c r="D167" s="212" t="s">
        <v>439</v>
      </c>
      <c r="E167" s="213" t="s">
        <v>2825</v>
      </c>
      <c r="F167" s="214" t="s">
        <v>2826</v>
      </c>
      <c r="G167" s="215" t="s">
        <v>258</v>
      </c>
      <c r="H167" s="216">
        <v>1</v>
      </c>
      <c r="I167" s="217"/>
      <c r="J167" s="216">
        <f>ROUND(I167*H167,3)</f>
        <v>0</v>
      </c>
      <c r="K167" s="218"/>
      <c r="L167" s="219"/>
      <c r="M167" s="220" t="s">
        <v>1</v>
      </c>
      <c r="N167" s="221" t="s">
        <v>40</v>
      </c>
      <c r="O167" s="79"/>
      <c r="P167" s="202">
        <f>O167*H167</f>
        <v>0</v>
      </c>
      <c r="Q167" s="202">
        <v>0.00042999999999999999</v>
      </c>
      <c r="R167" s="202">
        <f>Q167*H167</f>
        <v>0.00042999999999999999</v>
      </c>
      <c r="S167" s="202">
        <v>0</v>
      </c>
      <c r="T167" s="203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4" t="s">
        <v>933</v>
      </c>
      <c r="AT167" s="204" t="s">
        <v>439</v>
      </c>
      <c r="AU167" s="204" t="s">
        <v>189</v>
      </c>
      <c r="AY167" s="16" t="s">
        <v>177</v>
      </c>
      <c r="BE167" s="205">
        <f>IF(N167="základná",J167,0)</f>
        <v>0</v>
      </c>
      <c r="BF167" s="205">
        <f>IF(N167="znížená",J167,0)</f>
        <v>0</v>
      </c>
      <c r="BG167" s="205">
        <f>IF(N167="zákl. prenesená",J167,0)</f>
        <v>0</v>
      </c>
      <c r="BH167" s="205">
        <f>IF(N167="zníž. prenesená",J167,0)</f>
        <v>0</v>
      </c>
      <c r="BI167" s="205">
        <f>IF(N167="nulová",J167,0)</f>
        <v>0</v>
      </c>
      <c r="BJ167" s="16" t="s">
        <v>155</v>
      </c>
      <c r="BK167" s="206">
        <f>ROUND(I167*H167,3)</f>
        <v>0</v>
      </c>
      <c r="BL167" s="16" t="s">
        <v>933</v>
      </c>
      <c r="BM167" s="204" t="s">
        <v>2827</v>
      </c>
    </row>
    <row r="168" s="2" customFormat="1" ht="21.75" customHeight="1">
      <c r="A168" s="35"/>
      <c r="B168" s="157"/>
      <c r="C168" s="212" t="s">
        <v>255</v>
      </c>
      <c r="D168" s="212" t="s">
        <v>439</v>
      </c>
      <c r="E168" s="213" t="s">
        <v>2828</v>
      </c>
      <c r="F168" s="214" t="s">
        <v>2829</v>
      </c>
      <c r="G168" s="215" t="s">
        <v>258</v>
      </c>
      <c r="H168" s="216">
        <v>1</v>
      </c>
      <c r="I168" s="217"/>
      <c r="J168" s="216">
        <f>ROUND(I168*H168,3)</f>
        <v>0</v>
      </c>
      <c r="K168" s="218"/>
      <c r="L168" s="219"/>
      <c r="M168" s="220" t="s">
        <v>1</v>
      </c>
      <c r="N168" s="221" t="s">
        <v>40</v>
      </c>
      <c r="O168" s="79"/>
      <c r="P168" s="202">
        <f>O168*H168</f>
        <v>0</v>
      </c>
      <c r="Q168" s="202">
        <v>0.00042999999999999999</v>
      </c>
      <c r="R168" s="202">
        <f>Q168*H168</f>
        <v>0.00042999999999999999</v>
      </c>
      <c r="S168" s="202">
        <v>0</v>
      </c>
      <c r="T168" s="203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4" t="s">
        <v>933</v>
      </c>
      <c r="AT168" s="204" t="s">
        <v>439</v>
      </c>
      <c r="AU168" s="204" t="s">
        <v>189</v>
      </c>
      <c r="AY168" s="16" t="s">
        <v>177</v>
      </c>
      <c r="BE168" s="205">
        <f>IF(N168="základná",J168,0)</f>
        <v>0</v>
      </c>
      <c r="BF168" s="205">
        <f>IF(N168="znížená",J168,0)</f>
        <v>0</v>
      </c>
      <c r="BG168" s="205">
        <f>IF(N168="zákl. prenesená",J168,0)</f>
        <v>0</v>
      </c>
      <c r="BH168" s="205">
        <f>IF(N168="zníž. prenesená",J168,0)</f>
        <v>0</v>
      </c>
      <c r="BI168" s="205">
        <f>IF(N168="nulová",J168,0)</f>
        <v>0</v>
      </c>
      <c r="BJ168" s="16" t="s">
        <v>155</v>
      </c>
      <c r="BK168" s="206">
        <f>ROUND(I168*H168,3)</f>
        <v>0</v>
      </c>
      <c r="BL168" s="16" t="s">
        <v>933</v>
      </c>
      <c r="BM168" s="204" t="s">
        <v>2830</v>
      </c>
    </row>
    <row r="169" s="2" customFormat="1" ht="16.5" customHeight="1">
      <c r="A169" s="35"/>
      <c r="B169" s="157"/>
      <c r="C169" s="193" t="s">
        <v>260</v>
      </c>
      <c r="D169" s="193" t="s">
        <v>180</v>
      </c>
      <c r="E169" s="194" t="s">
        <v>2831</v>
      </c>
      <c r="F169" s="195" t="s">
        <v>2832</v>
      </c>
      <c r="G169" s="196" t="s">
        <v>258</v>
      </c>
      <c r="H169" s="197">
        <v>1</v>
      </c>
      <c r="I169" s="198"/>
      <c r="J169" s="197">
        <f>ROUND(I169*H169,3)</f>
        <v>0</v>
      </c>
      <c r="K169" s="199"/>
      <c r="L169" s="36"/>
      <c r="M169" s="200" t="s">
        <v>1</v>
      </c>
      <c r="N169" s="201" t="s">
        <v>40</v>
      </c>
      <c r="O169" s="79"/>
      <c r="P169" s="202">
        <f>O169*H169</f>
        <v>0</v>
      </c>
      <c r="Q169" s="202">
        <v>0</v>
      </c>
      <c r="R169" s="202">
        <f>Q169*H169</f>
        <v>0</v>
      </c>
      <c r="S169" s="202">
        <v>0</v>
      </c>
      <c r="T169" s="203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4" t="s">
        <v>446</v>
      </c>
      <c r="AT169" s="204" t="s">
        <v>180</v>
      </c>
      <c r="AU169" s="204" t="s">
        <v>189</v>
      </c>
      <c r="AY169" s="16" t="s">
        <v>177</v>
      </c>
      <c r="BE169" s="205">
        <f>IF(N169="základná",J169,0)</f>
        <v>0</v>
      </c>
      <c r="BF169" s="205">
        <f>IF(N169="znížená",J169,0)</f>
        <v>0</v>
      </c>
      <c r="BG169" s="205">
        <f>IF(N169="zákl. prenesená",J169,0)</f>
        <v>0</v>
      </c>
      <c r="BH169" s="205">
        <f>IF(N169="zníž. prenesená",J169,0)</f>
        <v>0</v>
      </c>
      <c r="BI169" s="205">
        <f>IF(N169="nulová",J169,0)</f>
        <v>0</v>
      </c>
      <c r="BJ169" s="16" t="s">
        <v>155</v>
      </c>
      <c r="BK169" s="206">
        <f>ROUND(I169*H169,3)</f>
        <v>0</v>
      </c>
      <c r="BL169" s="16" t="s">
        <v>446</v>
      </c>
      <c r="BM169" s="204" t="s">
        <v>2833</v>
      </c>
    </row>
    <row r="170" s="2" customFormat="1" ht="21.75" customHeight="1">
      <c r="A170" s="35"/>
      <c r="B170" s="157"/>
      <c r="C170" s="212" t="s">
        <v>264</v>
      </c>
      <c r="D170" s="212" t="s">
        <v>439</v>
      </c>
      <c r="E170" s="213" t="s">
        <v>2834</v>
      </c>
      <c r="F170" s="214" t="s">
        <v>2835</v>
      </c>
      <c r="G170" s="215" t="s">
        <v>258</v>
      </c>
      <c r="H170" s="216">
        <v>1</v>
      </c>
      <c r="I170" s="217"/>
      <c r="J170" s="216">
        <f>ROUND(I170*H170,3)</f>
        <v>0</v>
      </c>
      <c r="K170" s="218"/>
      <c r="L170" s="219"/>
      <c r="M170" s="220" t="s">
        <v>1</v>
      </c>
      <c r="N170" s="221" t="s">
        <v>40</v>
      </c>
      <c r="O170" s="79"/>
      <c r="P170" s="202">
        <f>O170*H170</f>
        <v>0</v>
      </c>
      <c r="Q170" s="202">
        <v>0.00038999999999999999</v>
      </c>
      <c r="R170" s="202">
        <f>Q170*H170</f>
        <v>0.00038999999999999999</v>
      </c>
      <c r="S170" s="202">
        <v>0</v>
      </c>
      <c r="T170" s="203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4" t="s">
        <v>933</v>
      </c>
      <c r="AT170" s="204" t="s">
        <v>439</v>
      </c>
      <c r="AU170" s="204" t="s">
        <v>189</v>
      </c>
      <c r="AY170" s="16" t="s">
        <v>177</v>
      </c>
      <c r="BE170" s="205">
        <f>IF(N170="základná",J170,0)</f>
        <v>0</v>
      </c>
      <c r="BF170" s="205">
        <f>IF(N170="znížená",J170,0)</f>
        <v>0</v>
      </c>
      <c r="BG170" s="205">
        <f>IF(N170="zákl. prenesená",J170,0)</f>
        <v>0</v>
      </c>
      <c r="BH170" s="205">
        <f>IF(N170="zníž. prenesená",J170,0)</f>
        <v>0</v>
      </c>
      <c r="BI170" s="205">
        <f>IF(N170="nulová",J170,0)</f>
        <v>0</v>
      </c>
      <c r="BJ170" s="16" t="s">
        <v>155</v>
      </c>
      <c r="BK170" s="206">
        <f>ROUND(I170*H170,3)</f>
        <v>0</v>
      </c>
      <c r="BL170" s="16" t="s">
        <v>933</v>
      </c>
      <c r="BM170" s="204" t="s">
        <v>2836</v>
      </c>
    </row>
    <row r="171" s="2" customFormat="1" ht="21.75" customHeight="1">
      <c r="A171" s="35"/>
      <c r="B171" s="157"/>
      <c r="C171" s="193" t="s">
        <v>268</v>
      </c>
      <c r="D171" s="193" t="s">
        <v>180</v>
      </c>
      <c r="E171" s="194" t="s">
        <v>2837</v>
      </c>
      <c r="F171" s="195" t="s">
        <v>2838</v>
      </c>
      <c r="G171" s="196" t="s">
        <v>258</v>
      </c>
      <c r="H171" s="197">
        <v>48</v>
      </c>
      <c r="I171" s="198"/>
      <c r="J171" s="197">
        <f>ROUND(I171*H171,3)</f>
        <v>0</v>
      </c>
      <c r="K171" s="199"/>
      <c r="L171" s="36"/>
      <c r="M171" s="200" t="s">
        <v>1</v>
      </c>
      <c r="N171" s="201" t="s">
        <v>40</v>
      </c>
      <c r="O171" s="79"/>
      <c r="P171" s="202">
        <f>O171*H171</f>
        <v>0</v>
      </c>
      <c r="Q171" s="202">
        <v>0</v>
      </c>
      <c r="R171" s="202">
        <f>Q171*H171</f>
        <v>0</v>
      </c>
      <c r="S171" s="202">
        <v>0</v>
      </c>
      <c r="T171" s="203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4" t="s">
        <v>446</v>
      </c>
      <c r="AT171" s="204" t="s">
        <v>180</v>
      </c>
      <c r="AU171" s="204" t="s">
        <v>189</v>
      </c>
      <c r="AY171" s="16" t="s">
        <v>177</v>
      </c>
      <c r="BE171" s="205">
        <f>IF(N171="základná",J171,0)</f>
        <v>0</v>
      </c>
      <c r="BF171" s="205">
        <f>IF(N171="znížená",J171,0)</f>
        <v>0</v>
      </c>
      <c r="BG171" s="205">
        <f>IF(N171="zákl. prenesená",J171,0)</f>
        <v>0</v>
      </c>
      <c r="BH171" s="205">
        <f>IF(N171="zníž. prenesená",J171,0)</f>
        <v>0</v>
      </c>
      <c r="BI171" s="205">
        <f>IF(N171="nulová",J171,0)</f>
        <v>0</v>
      </c>
      <c r="BJ171" s="16" t="s">
        <v>155</v>
      </c>
      <c r="BK171" s="206">
        <f>ROUND(I171*H171,3)</f>
        <v>0</v>
      </c>
      <c r="BL171" s="16" t="s">
        <v>446</v>
      </c>
      <c r="BM171" s="204" t="s">
        <v>2839</v>
      </c>
    </row>
    <row r="172" s="2" customFormat="1" ht="33" customHeight="1">
      <c r="A172" s="35"/>
      <c r="B172" s="157"/>
      <c r="C172" s="212" t="s">
        <v>272</v>
      </c>
      <c r="D172" s="212" t="s">
        <v>439</v>
      </c>
      <c r="E172" s="213" t="s">
        <v>2840</v>
      </c>
      <c r="F172" s="214" t="s">
        <v>2841</v>
      </c>
      <c r="G172" s="215" t="s">
        <v>258</v>
      </c>
      <c r="H172" s="216">
        <v>22</v>
      </c>
      <c r="I172" s="217"/>
      <c r="J172" s="216">
        <f>ROUND(I172*H172,3)</f>
        <v>0</v>
      </c>
      <c r="K172" s="218"/>
      <c r="L172" s="219"/>
      <c r="M172" s="220" t="s">
        <v>1</v>
      </c>
      <c r="N172" s="221" t="s">
        <v>40</v>
      </c>
      <c r="O172" s="79"/>
      <c r="P172" s="202">
        <f>O172*H172</f>
        <v>0</v>
      </c>
      <c r="Q172" s="202">
        <v>0.00020000000000000001</v>
      </c>
      <c r="R172" s="202">
        <f>Q172*H172</f>
        <v>0.0044000000000000003</v>
      </c>
      <c r="S172" s="202">
        <v>0</v>
      </c>
      <c r="T172" s="203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4" t="s">
        <v>933</v>
      </c>
      <c r="AT172" s="204" t="s">
        <v>439</v>
      </c>
      <c r="AU172" s="204" t="s">
        <v>189</v>
      </c>
      <c r="AY172" s="16" t="s">
        <v>177</v>
      </c>
      <c r="BE172" s="205">
        <f>IF(N172="základná",J172,0)</f>
        <v>0</v>
      </c>
      <c r="BF172" s="205">
        <f>IF(N172="znížená",J172,0)</f>
        <v>0</v>
      </c>
      <c r="BG172" s="205">
        <f>IF(N172="zákl. prenesená",J172,0)</f>
        <v>0</v>
      </c>
      <c r="BH172" s="205">
        <f>IF(N172="zníž. prenesená",J172,0)</f>
        <v>0</v>
      </c>
      <c r="BI172" s="205">
        <f>IF(N172="nulová",J172,0)</f>
        <v>0</v>
      </c>
      <c r="BJ172" s="16" t="s">
        <v>155</v>
      </c>
      <c r="BK172" s="206">
        <f>ROUND(I172*H172,3)</f>
        <v>0</v>
      </c>
      <c r="BL172" s="16" t="s">
        <v>933</v>
      </c>
      <c r="BM172" s="204" t="s">
        <v>2842</v>
      </c>
    </row>
    <row r="173" s="2" customFormat="1" ht="33" customHeight="1">
      <c r="A173" s="35"/>
      <c r="B173" s="157"/>
      <c r="C173" s="212" t="s">
        <v>276</v>
      </c>
      <c r="D173" s="212" t="s">
        <v>439</v>
      </c>
      <c r="E173" s="213" t="s">
        <v>2843</v>
      </c>
      <c r="F173" s="214" t="s">
        <v>2844</v>
      </c>
      <c r="G173" s="215" t="s">
        <v>258</v>
      </c>
      <c r="H173" s="216">
        <v>2</v>
      </c>
      <c r="I173" s="217"/>
      <c r="J173" s="216">
        <f>ROUND(I173*H173,3)</f>
        <v>0</v>
      </c>
      <c r="K173" s="218"/>
      <c r="L173" s="219"/>
      <c r="M173" s="220" t="s">
        <v>1</v>
      </c>
      <c r="N173" s="221" t="s">
        <v>40</v>
      </c>
      <c r="O173" s="79"/>
      <c r="P173" s="202">
        <f>O173*H173</f>
        <v>0</v>
      </c>
      <c r="Q173" s="202">
        <v>0.00020000000000000001</v>
      </c>
      <c r="R173" s="202">
        <f>Q173*H173</f>
        <v>0.00040000000000000002</v>
      </c>
      <c r="S173" s="202">
        <v>0</v>
      </c>
      <c r="T173" s="203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4" t="s">
        <v>933</v>
      </c>
      <c r="AT173" s="204" t="s">
        <v>439</v>
      </c>
      <c r="AU173" s="204" t="s">
        <v>189</v>
      </c>
      <c r="AY173" s="16" t="s">
        <v>177</v>
      </c>
      <c r="BE173" s="205">
        <f>IF(N173="základná",J173,0)</f>
        <v>0</v>
      </c>
      <c r="BF173" s="205">
        <f>IF(N173="znížená",J173,0)</f>
        <v>0</v>
      </c>
      <c r="BG173" s="205">
        <f>IF(N173="zákl. prenesená",J173,0)</f>
        <v>0</v>
      </c>
      <c r="BH173" s="205">
        <f>IF(N173="zníž. prenesená",J173,0)</f>
        <v>0</v>
      </c>
      <c r="BI173" s="205">
        <f>IF(N173="nulová",J173,0)</f>
        <v>0</v>
      </c>
      <c r="BJ173" s="16" t="s">
        <v>155</v>
      </c>
      <c r="BK173" s="206">
        <f>ROUND(I173*H173,3)</f>
        <v>0</v>
      </c>
      <c r="BL173" s="16" t="s">
        <v>933</v>
      </c>
      <c r="BM173" s="204" t="s">
        <v>2845</v>
      </c>
    </row>
    <row r="174" s="2" customFormat="1" ht="33" customHeight="1">
      <c r="A174" s="35"/>
      <c r="B174" s="157"/>
      <c r="C174" s="212" t="s">
        <v>280</v>
      </c>
      <c r="D174" s="212" t="s">
        <v>439</v>
      </c>
      <c r="E174" s="213" t="s">
        <v>2846</v>
      </c>
      <c r="F174" s="214" t="s">
        <v>2847</v>
      </c>
      <c r="G174" s="215" t="s">
        <v>258</v>
      </c>
      <c r="H174" s="216">
        <v>20</v>
      </c>
      <c r="I174" s="217"/>
      <c r="J174" s="216">
        <f>ROUND(I174*H174,3)</f>
        <v>0</v>
      </c>
      <c r="K174" s="218"/>
      <c r="L174" s="219"/>
      <c r="M174" s="220" t="s">
        <v>1</v>
      </c>
      <c r="N174" s="221" t="s">
        <v>40</v>
      </c>
      <c r="O174" s="79"/>
      <c r="P174" s="202">
        <f>O174*H174</f>
        <v>0</v>
      </c>
      <c r="Q174" s="202">
        <v>0.00020000000000000001</v>
      </c>
      <c r="R174" s="202">
        <f>Q174*H174</f>
        <v>0.0040000000000000001</v>
      </c>
      <c r="S174" s="202">
        <v>0</v>
      </c>
      <c r="T174" s="203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4" t="s">
        <v>933</v>
      </c>
      <c r="AT174" s="204" t="s">
        <v>439</v>
      </c>
      <c r="AU174" s="204" t="s">
        <v>189</v>
      </c>
      <c r="AY174" s="16" t="s">
        <v>177</v>
      </c>
      <c r="BE174" s="205">
        <f>IF(N174="základná",J174,0)</f>
        <v>0</v>
      </c>
      <c r="BF174" s="205">
        <f>IF(N174="znížená",J174,0)</f>
        <v>0</v>
      </c>
      <c r="BG174" s="205">
        <f>IF(N174="zákl. prenesená",J174,0)</f>
        <v>0</v>
      </c>
      <c r="BH174" s="205">
        <f>IF(N174="zníž. prenesená",J174,0)</f>
        <v>0</v>
      </c>
      <c r="BI174" s="205">
        <f>IF(N174="nulová",J174,0)</f>
        <v>0</v>
      </c>
      <c r="BJ174" s="16" t="s">
        <v>155</v>
      </c>
      <c r="BK174" s="206">
        <f>ROUND(I174*H174,3)</f>
        <v>0</v>
      </c>
      <c r="BL174" s="16" t="s">
        <v>933</v>
      </c>
      <c r="BM174" s="204" t="s">
        <v>2848</v>
      </c>
    </row>
    <row r="175" s="2" customFormat="1" ht="33" customHeight="1">
      <c r="A175" s="35"/>
      <c r="B175" s="157"/>
      <c r="C175" s="212" t="s">
        <v>285</v>
      </c>
      <c r="D175" s="212" t="s">
        <v>439</v>
      </c>
      <c r="E175" s="213" t="s">
        <v>2849</v>
      </c>
      <c r="F175" s="214" t="s">
        <v>2850</v>
      </c>
      <c r="G175" s="215" t="s">
        <v>258</v>
      </c>
      <c r="H175" s="216">
        <v>4</v>
      </c>
      <c r="I175" s="217"/>
      <c r="J175" s="216">
        <f>ROUND(I175*H175,3)</f>
        <v>0</v>
      </c>
      <c r="K175" s="218"/>
      <c r="L175" s="219"/>
      <c r="M175" s="220" t="s">
        <v>1</v>
      </c>
      <c r="N175" s="221" t="s">
        <v>40</v>
      </c>
      <c r="O175" s="79"/>
      <c r="P175" s="202">
        <f>O175*H175</f>
        <v>0</v>
      </c>
      <c r="Q175" s="202">
        <v>0.00020000000000000001</v>
      </c>
      <c r="R175" s="202">
        <f>Q175*H175</f>
        <v>0.00080000000000000004</v>
      </c>
      <c r="S175" s="202">
        <v>0</v>
      </c>
      <c r="T175" s="203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4" t="s">
        <v>933</v>
      </c>
      <c r="AT175" s="204" t="s">
        <v>439</v>
      </c>
      <c r="AU175" s="204" t="s">
        <v>189</v>
      </c>
      <c r="AY175" s="16" t="s">
        <v>177</v>
      </c>
      <c r="BE175" s="205">
        <f>IF(N175="základná",J175,0)</f>
        <v>0</v>
      </c>
      <c r="BF175" s="205">
        <f>IF(N175="znížená",J175,0)</f>
        <v>0</v>
      </c>
      <c r="BG175" s="205">
        <f>IF(N175="zákl. prenesená",J175,0)</f>
        <v>0</v>
      </c>
      <c r="BH175" s="205">
        <f>IF(N175="zníž. prenesená",J175,0)</f>
        <v>0</v>
      </c>
      <c r="BI175" s="205">
        <f>IF(N175="nulová",J175,0)</f>
        <v>0</v>
      </c>
      <c r="BJ175" s="16" t="s">
        <v>155</v>
      </c>
      <c r="BK175" s="206">
        <f>ROUND(I175*H175,3)</f>
        <v>0</v>
      </c>
      <c r="BL175" s="16" t="s">
        <v>933</v>
      </c>
      <c r="BM175" s="204" t="s">
        <v>2851</v>
      </c>
    </row>
    <row r="176" s="2" customFormat="1" ht="21.75" customHeight="1">
      <c r="A176" s="35"/>
      <c r="B176" s="157"/>
      <c r="C176" s="193" t="s">
        <v>289</v>
      </c>
      <c r="D176" s="193" t="s">
        <v>180</v>
      </c>
      <c r="E176" s="194" t="s">
        <v>2852</v>
      </c>
      <c r="F176" s="195" t="s">
        <v>2853</v>
      </c>
      <c r="G176" s="196" t="s">
        <v>258</v>
      </c>
      <c r="H176" s="197">
        <v>6</v>
      </c>
      <c r="I176" s="198"/>
      <c r="J176" s="197">
        <f>ROUND(I176*H176,3)</f>
        <v>0</v>
      </c>
      <c r="K176" s="199"/>
      <c r="L176" s="36"/>
      <c r="M176" s="200" t="s">
        <v>1</v>
      </c>
      <c r="N176" s="201" t="s">
        <v>40</v>
      </c>
      <c r="O176" s="79"/>
      <c r="P176" s="202">
        <f>O176*H176</f>
        <v>0</v>
      </c>
      <c r="Q176" s="202">
        <v>0</v>
      </c>
      <c r="R176" s="202">
        <f>Q176*H176</f>
        <v>0</v>
      </c>
      <c r="S176" s="202">
        <v>0</v>
      </c>
      <c r="T176" s="203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4" t="s">
        <v>446</v>
      </c>
      <c r="AT176" s="204" t="s">
        <v>180</v>
      </c>
      <c r="AU176" s="204" t="s">
        <v>189</v>
      </c>
      <c r="AY176" s="16" t="s">
        <v>177</v>
      </c>
      <c r="BE176" s="205">
        <f>IF(N176="základná",J176,0)</f>
        <v>0</v>
      </c>
      <c r="BF176" s="205">
        <f>IF(N176="znížená",J176,0)</f>
        <v>0</v>
      </c>
      <c r="BG176" s="205">
        <f>IF(N176="zákl. prenesená",J176,0)</f>
        <v>0</v>
      </c>
      <c r="BH176" s="205">
        <f>IF(N176="zníž. prenesená",J176,0)</f>
        <v>0</v>
      </c>
      <c r="BI176" s="205">
        <f>IF(N176="nulová",J176,0)</f>
        <v>0</v>
      </c>
      <c r="BJ176" s="16" t="s">
        <v>155</v>
      </c>
      <c r="BK176" s="206">
        <f>ROUND(I176*H176,3)</f>
        <v>0</v>
      </c>
      <c r="BL176" s="16" t="s">
        <v>446</v>
      </c>
      <c r="BM176" s="204" t="s">
        <v>2854</v>
      </c>
    </row>
    <row r="177" s="2" customFormat="1" ht="24.15" customHeight="1">
      <c r="A177" s="35"/>
      <c r="B177" s="157"/>
      <c r="C177" s="212" t="s">
        <v>293</v>
      </c>
      <c r="D177" s="212" t="s">
        <v>439</v>
      </c>
      <c r="E177" s="213" t="s">
        <v>2855</v>
      </c>
      <c r="F177" s="214" t="s">
        <v>2856</v>
      </c>
      <c r="G177" s="215" t="s">
        <v>258</v>
      </c>
      <c r="H177" s="216">
        <v>1</v>
      </c>
      <c r="I177" s="217"/>
      <c r="J177" s="216">
        <f>ROUND(I177*H177,3)</f>
        <v>0</v>
      </c>
      <c r="K177" s="218"/>
      <c r="L177" s="219"/>
      <c r="M177" s="220" t="s">
        <v>1</v>
      </c>
      <c r="N177" s="221" t="s">
        <v>40</v>
      </c>
      <c r="O177" s="79"/>
      <c r="P177" s="202">
        <f>O177*H177</f>
        <v>0</v>
      </c>
      <c r="Q177" s="202">
        <v>0.00044000000000000002</v>
      </c>
      <c r="R177" s="202">
        <f>Q177*H177</f>
        <v>0.00044000000000000002</v>
      </c>
      <c r="S177" s="202">
        <v>0</v>
      </c>
      <c r="T177" s="203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4" t="s">
        <v>933</v>
      </c>
      <c r="AT177" s="204" t="s">
        <v>439</v>
      </c>
      <c r="AU177" s="204" t="s">
        <v>189</v>
      </c>
      <c r="AY177" s="16" t="s">
        <v>177</v>
      </c>
      <c r="BE177" s="205">
        <f>IF(N177="základná",J177,0)</f>
        <v>0</v>
      </c>
      <c r="BF177" s="205">
        <f>IF(N177="znížená",J177,0)</f>
        <v>0</v>
      </c>
      <c r="BG177" s="205">
        <f>IF(N177="zákl. prenesená",J177,0)</f>
        <v>0</v>
      </c>
      <c r="BH177" s="205">
        <f>IF(N177="zníž. prenesená",J177,0)</f>
        <v>0</v>
      </c>
      <c r="BI177" s="205">
        <f>IF(N177="nulová",J177,0)</f>
        <v>0</v>
      </c>
      <c r="BJ177" s="16" t="s">
        <v>155</v>
      </c>
      <c r="BK177" s="206">
        <f>ROUND(I177*H177,3)</f>
        <v>0</v>
      </c>
      <c r="BL177" s="16" t="s">
        <v>933</v>
      </c>
      <c r="BM177" s="204" t="s">
        <v>2857</v>
      </c>
    </row>
    <row r="178" s="2" customFormat="1" ht="24.15" customHeight="1">
      <c r="A178" s="35"/>
      <c r="B178" s="157"/>
      <c r="C178" s="212" t="s">
        <v>297</v>
      </c>
      <c r="D178" s="212" t="s">
        <v>439</v>
      </c>
      <c r="E178" s="213" t="s">
        <v>2858</v>
      </c>
      <c r="F178" s="214" t="s">
        <v>2859</v>
      </c>
      <c r="G178" s="215" t="s">
        <v>258</v>
      </c>
      <c r="H178" s="216">
        <v>2</v>
      </c>
      <c r="I178" s="217"/>
      <c r="J178" s="216">
        <f>ROUND(I178*H178,3)</f>
        <v>0</v>
      </c>
      <c r="K178" s="218"/>
      <c r="L178" s="219"/>
      <c r="M178" s="220" t="s">
        <v>1</v>
      </c>
      <c r="N178" s="221" t="s">
        <v>40</v>
      </c>
      <c r="O178" s="79"/>
      <c r="P178" s="202">
        <f>O178*H178</f>
        <v>0</v>
      </c>
      <c r="Q178" s="202">
        <v>0.00044000000000000002</v>
      </c>
      <c r="R178" s="202">
        <f>Q178*H178</f>
        <v>0.00088000000000000003</v>
      </c>
      <c r="S178" s="202">
        <v>0</v>
      </c>
      <c r="T178" s="203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4" t="s">
        <v>933</v>
      </c>
      <c r="AT178" s="204" t="s">
        <v>439</v>
      </c>
      <c r="AU178" s="204" t="s">
        <v>189</v>
      </c>
      <c r="AY178" s="16" t="s">
        <v>177</v>
      </c>
      <c r="BE178" s="205">
        <f>IF(N178="základná",J178,0)</f>
        <v>0</v>
      </c>
      <c r="BF178" s="205">
        <f>IF(N178="znížená",J178,0)</f>
        <v>0</v>
      </c>
      <c r="BG178" s="205">
        <f>IF(N178="zákl. prenesená",J178,0)</f>
        <v>0</v>
      </c>
      <c r="BH178" s="205">
        <f>IF(N178="zníž. prenesená",J178,0)</f>
        <v>0</v>
      </c>
      <c r="BI178" s="205">
        <f>IF(N178="nulová",J178,0)</f>
        <v>0</v>
      </c>
      <c r="BJ178" s="16" t="s">
        <v>155</v>
      </c>
      <c r="BK178" s="206">
        <f>ROUND(I178*H178,3)</f>
        <v>0</v>
      </c>
      <c r="BL178" s="16" t="s">
        <v>933</v>
      </c>
      <c r="BM178" s="204" t="s">
        <v>2860</v>
      </c>
    </row>
    <row r="179" s="2" customFormat="1" ht="24.15" customHeight="1">
      <c r="A179" s="35"/>
      <c r="B179" s="157"/>
      <c r="C179" s="212" t="s">
        <v>301</v>
      </c>
      <c r="D179" s="212" t="s">
        <v>439</v>
      </c>
      <c r="E179" s="213" t="s">
        <v>2861</v>
      </c>
      <c r="F179" s="214" t="s">
        <v>2862</v>
      </c>
      <c r="G179" s="215" t="s">
        <v>258</v>
      </c>
      <c r="H179" s="216">
        <v>1</v>
      </c>
      <c r="I179" s="217"/>
      <c r="J179" s="216">
        <f>ROUND(I179*H179,3)</f>
        <v>0</v>
      </c>
      <c r="K179" s="218"/>
      <c r="L179" s="219"/>
      <c r="M179" s="220" t="s">
        <v>1</v>
      </c>
      <c r="N179" s="221" t="s">
        <v>40</v>
      </c>
      <c r="O179" s="79"/>
      <c r="P179" s="202">
        <f>O179*H179</f>
        <v>0</v>
      </c>
      <c r="Q179" s="202">
        <v>0.00044000000000000002</v>
      </c>
      <c r="R179" s="202">
        <f>Q179*H179</f>
        <v>0.00044000000000000002</v>
      </c>
      <c r="S179" s="202">
        <v>0</v>
      </c>
      <c r="T179" s="203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4" t="s">
        <v>933</v>
      </c>
      <c r="AT179" s="204" t="s">
        <v>439</v>
      </c>
      <c r="AU179" s="204" t="s">
        <v>189</v>
      </c>
      <c r="AY179" s="16" t="s">
        <v>177</v>
      </c>
      <c r="BE179" s="205">
        <f>IF(N179="základná",J179,0)</f>
        <v>0</v>
      </c>
      <c r="BF179" s="205">
        <f>IF(N179="znížená",J179,0)</f>
        <v>0</v>
      </c>
      <c r="BG179" s="205">
        <f>IF(N179="zákl. prenesená",J179,0)</f>
        <v>0</v>
      </c>
      <c r="BH179" s="205">
        <f>IF(N179="zníž. prenesená",J179,0)</f>
        <v>0</v>
      </c>
      <c r="BI179" s="205">
        <f>IF(N179="nulová",J179,0)</f>
        <v>0</v>
      </c>
      <c r="BJ179" s="16" t="s">
        <v>155</v>
      </c>
      <c r="BK179" s="206">
        <f>ROUND(I179*H179,3)</f>
        <v>0</v>
      </c>
      <c r="BL179" s="16" t="s">
        <v>933</v>
      </c>
      <c r="BM179" s="204" t="s">
        <v>2863</v>
      </c>
    </row>
    <row r="180" s="2" customFormat="1" ht="24.15" customHeight="1">
      <c r="A180" s="35"/>
      <c r="B180" s="157"/>
      <c r="C180" s="212" t="s">
        <v>309</v>
      </c>
      <c r="D180" s="212" t="s">
        <v>439</v>
      </c>
      <c r="E180" s="213" t="s">
        <v>2864</v>
      </c>
      <c r="F180" s="214" t="s">
        <v>2865</v>
      </c>
      <c r="G180" s="215" t="s">
        <v>258</v>
      </c>
      <c r="H180" s="216">
        <v>2</v>
      </c>
      <c r="I180" s="217"/>
      <c r="J180" s="216">
        <f>ROUND(I180*H180,3)</f>
        <v>0</v>
      </c>
      <c r="K180" s="218"/>
      <c r="L180" s="219"/>
      <c r="M180" s="220" t="s">
        <v>1</v>
      </c>
      <c r="N180" s="221" t="s">
        <v>40</v>
      </c>
      <c r="O180" s="79"/>
      <c r="P180" s="202">
        <f>O180*H180</f>
        <v>0</v>
      </c>
      <c r="Q180" s="202">
        <v>0.00044000000000000002</v>
      </c>
      <c r="R180" s="202">
        <f>Q180*H180</f>
        <v>0.00088000000000000003</v>
      </c>
      <c r="S180" s="202">
        <v>0</v>
      </c>
      <c r="T180" s="203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4" t="s">
        <v>933</v>
      </c>
      <c r="AT180" s="204" t="s">
        <v>439</v>
      </c>
      <c r="AU180" s="204" t="s">
        <v>189</v>
      </c>
      <c r="AY180" s="16" t="s">
        <v>177</v>
      </c>
      <c r="BE180" s="205">
        <f>IF(N180="základná",J180,0)</f>
        <v>0</v>
      </c>
      <c r="BF180" s="205">
        <f>IF(N180="znížená",J180,0)</f>
        <v>0</v>
      </c>
      <c r="BG180" s="205">
        <f>IF(N180="zákl. prenesená",J180,0)</f>
        <v>0</v>
      </c>
      <c r="BH180" s="205">
        <f>IF(N180="zníž. prenesená",J180,0)</f>
        <v>0</v>
      </c>
      <c r="BI180" s="205">
        <f>IF(N180="nulová",J180,0)</f>
        <v>0</v>
      </c>
      <c r="BJ180" s="16" t="s">
        <v>155</v>
      </c>
      <c r="BK180" s="206">
        <f>ROUND(I180*H180,3)</f>
        <v>0</v>
      </c>
      <c r="BL180" s="16" t="s">
        <v>933</v>
      </c>
      <c r="BM180" s="204" t="s">
        <v>2866</v>
      </c>
    </row>
    <row r="181" s="2" customFormat="1" ht="24.15" customHeight="1">
      <c r="A181" s="35"/>
      <c r="B181" s="157"/>
      <c r="C181" s="193" t="s">
        <v>314</v>
      </c>
      <c r="D181" s="193" t="s">
        <v>180</v>
      </c>
      <c r="E181" s="194" t="s">
        <v>2867</v>
      </c>
      <c r="F181" s="195" t="s">
        <v>2868</v>
      </c>
      <c r="G181" s="196" t="s">
        <v>258</v>
      </c>
      <c r="H181" s="197">
        <v>1</v>
      </c>
      <c r="I181" s="198"/>
      <c r="J181" s="197">
        <f>ROUND(I181*H181,3)</f>
        <v>0</v>
      </c>
      <c r="K181" s="199"/>
      <c r="L181" s="36"/>
      <c r="M181" s="200" t="s">
        <v>1</v>
      </c>
      <c r="N181" s="201" t="s">
        <v>40</v>
      </c>
      <c r="O181" s="79"/>
      <c r="P181" s="202">
        <f>O181*H181</f>
        <v>0</v>
      </c>
      <c r="Q181" s="202">
        <v>0</v>
      </c>
      <c r="R181" s="202">
        <f>Q181*H181</f>
        <v>0</v>
      </c>
      <c r="S181" s="202">
        <v>0</v>
      </c>
      <c r="T181" s="203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4" t="s">
        <v>446</v>
      </c>
      <c r="AT181" s="204" t="s">
        <v>180</v>
      </c>
      <c r="AU181" s="204" t="s">
        <v>189</v>
      </c>
      <c r="AY181" s="16" t="s">
        <v>177</v>
      </c>
      <c r="BE181" s="205">
        <f>IF(N181="základná",J181,0)</f>
        <v>0</v>
      </c>
      <c r="BF181" s="205">
        <f>IF(N181="znížená",J181,0)</f>
        <v>0</v>
      </c>
      <c r="BG181" s="205">
        <f>IF(N181="zákl. prenesená",J181,0)</f>
        <v>0</v>
      </c>
      <c r="BH181" s="205">
        <f>IF(N181="zníž. prenesená",J181,0)</f>
        <v>0</v>
      </c>
      <c r="BI181" s="205">
        <f>IF(N181="nulová",J181,0)</f>
        <v>0</v>
      </c>
      <c r="BJ181" s="16" t="s">
        <v>155</v>
      </c>
      <c r="BK181" s="206">
        <f>ROUND(I181*H181,3)</f>
        <v>0</v>
      </c>
      <c r="BL181" s="16" t="s">
        <v>446</v>
      </c>
      <c r="BM181" s="204" t="s">
        <v>2869</v>
      </c>
    </row>
    <row r="182" s="2" customFormat="1" ht="55.5" customHeight="1">
      <c r="A182" s="35"/>
      <c r="B182" s="157"/>
      <c r="C182" s="212" t="s">
        <v>318</v>
      </c>
      <c r="D182" s="212" t="s">
        <v>439</v>
      </c>
      <c r="E182" s="213" t="s">
        <v>2870</v>
      </c>
      <c r="F182" s="214" t="s">
        <v>2871</v>
      </c>
      <c r="G182" s="215" t="s">
        <v>258</v>
      </c>
      <c r="H182" s="216">
        <v>1</v>
      </c>
      <c r="I182" s="217"/>
      <c r="J182" s="216">
        <f>ROUND(I182*H182,3)</f>
        <v>0</v>
      </c>
      <c r="K182" s="218"/>
      <c r="L182" s="219"/>
      <c r="M182" s="220" t="s">
        <v>1</v>
      </c>
      <c r="N182" s="221" t="s">
        <v>40</v>
      </c>
      <c r="O182" s="79"/>
      <c r="P182" s="202">
        <f>O182*H182</f>
        <v>0</v>
      </c>
      <c r="Q182" s="202">
        <v>0.0010200000000000001</v>
      </c>
      <c r="R182" s="202">
        <f>Q182*H182</f>
        <v>0.0010200000000000001</v>
      </c>
      <c r="S182" s="202">
        <v>0</v>
      </c>
      <c r="T182" s="203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4" t="s">
        <v>2772</v>
      </c>
      <c r="AT182" s="204" t="s">
        <v>439</v>
      </c>
      <c r="AU182" s="204" t="s">
        <v>189</v>
      </c>
      <c r="AY182" s="16" t="s">
        <v>177</v>
      </c>
      <c r="BE182" s="205">
        <f>IF(N182="základná",J182,0)</f>
        <v>0</v>
      </c>
      <c r="BF182" s="205">
        <f>IF(N182="znížená",J182,0)</f>
        <v>0</v>
      </c>
      <c r="BG182" s="205">
        <f>IF(N182="zákl. prenesená",J182,0)</f>
        <v>0</v>
      </c>
      <c r="BH182" s="205">
        <f>IF(N182="zníž. prenesená",J182,0)</f>
        <v>0</v>
      </c>
      <c r="BI182" s="205">
        <f>IF(N182="nulová",J182,0)</f>
        <v>0</v>
      </c>
      <c r="BJ182" s="16" t="s">
        <v>155</v>
      </c>
      <c r="BK182" s="206">
        <f>ROUND(I182*H182,3)</f>
        <v>0</v>
      </c>
      <c r="BL182" s="16" t="s">
        <v>446</v>
      </c>
      <c r="BM182" s="204" t="s">
        <v>2872</v>
      </c>
    </row>
    <row r="183" s="2" customFormat="1" ht="16.5" customHeight="1">
      <c r="A183" s="35"/>
      <c r="B183" s="157"/>
      <c r="C183" s="193" t="s">
        <v>322</v>
      </c>
      <c r="D183" s="193" t="s">
        <v>180</v>
      </c>
      <c r="E183" s="194" t="s">
        <v>2873</v>
      </c>
      <c r="F183" s="195" t="s">
        <v>2874</v>
      </c>
      <c r="G183" s="196" t="s">
        <v>258</v>
      </c>
      <c r="H183" s="197">
        <v>1</v>
      </c>
      <c r="I183" s="198"/>
      <c r="J183" s="197">
        <f>ROUND(I183*H183,3)</f>
        <v>0</v>
      </c>
      <c r="K183" s="199"/>
      <c r="L183" s="36"/>
      <c r="M183" s="200" t="s">
        <v>1</v>
      </c>
      <c r="N183" s="201" t="s">
        <v>40</v>
      </c>
      <c r="O183" s="79"/>
      <c r="P183" s="202">
        <f>O183*H183</f>
        <v>0</v>
      </c>
      <c r="Q183" s="202">
        <v>0</v>
      </c>
      <c r="R183" s="202">
        <f>Q183*H183</f>
        <v>0</v>
      </c>
      <c r="S183" s="202">
        <v>0</v>
      </c>
      <c r="T183" s="203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4" t="s">
        <v>446</v>
      </c>
      <c r="AT183" s="204" t="s">
        <v>180</v>
      </c>
      <c r="AU183" s="204" t="s">
        <v>189</v>
      </c>
      <c r="AY183" s="16" t="s">
        <v>177</v>
      </c>
      <c r="BE183" s="205">
        <f>IF(N183="základná",J183,0)</f>
        <v>0</v>
      </c>
      <c r="BF183" s="205">
        <f>IF(N183="znížená",J183,0)</f>
        <v>0</v>
      </c>
      <c r="BG183" s="205">
        <f>IF(N183="zákl. prenesená",J183,0)</f>
        <v>0</v>
      </c>
      <c r="BH183" s="205">
        <f>IF(N183="zníž. prenesená",J183,0)</f>
        <v>0</v>
      </c>
      <c r="BI183" s="205">
        <f>IF(N183="nulová",J183,0)</f>
        <v>0</v>
      </c>
      <c r="BJ183" s="16" t="s">
        <v>155</v>
      </c>
      <c r="BK183" s="206">
        <f>ROUND(I183*H183,3)</f>
        <v>0</v>
      </c>
      <c r="BL183" s="16" t="s">
        <v>446</v>
      </c>
      <c r="BM183" s="204" t="s">
        <v>2875</v>
      </c>
    </row>
    <row r="184" s="2" customFormat="1" ht="37.8" customHeight="1">
      <c r="A184" s="35"/>
      <c r="B184" s="157"/>
      <c r="C184" s="212" t="s">
        <v>326</v>
      </c>
      <c r="D184" s="212" t="s">
        <v>439</v>
      </c>
      <c r="E184" s="213" t="s">
        <v>2876</v>
      </c>
      <c r="F184" s="214" t="s">
        <v>2877</v>
      </c>
      <c r="G184" s="215" t="s">
        <v>258</v>
      </c>
      <c r="H184" s="216">
        <v>1</v>
      </c>
      <c r="I184" s="217"/>
      <c r="J184" s="216">
        <f>ROUND(I184*H184,3)</f>
        <v>0</v>
      </c>
      <c r="K184" s="218"/>
      <c r="L184" s="219"/>
      <c r="M184" s="220" t="s">
        <v>1</v>
      </c>
      <c r="N184" s="221" t="s">
        <v>40</v>
      </c>
      <c r="O184" s="79"/>
      <c r="P184" s="202">
        <f>O184*H184</f>
        <v>0</v>
      </c>
      <c r="Q184" s="202">
        <v>0.0015</v>
      </c>
      <c r="R184" s="202">
        <f>Q184*H184</f>
        <v>0.0015</v>
      </c>
      <c r="S184" s="202">
        <v>0</v>
      </c>
      <c r="T184" s="203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4" t="s">
        <v>933</v>
      </c>
      <c r="AT184" s="204" t="s">
        <v>439</v>
      </c>
      <c r="AU184" s="204" t="s">
        <v>189</v>
      </c>
      <c r="AY184" s="16" t="s">
        <v>177</v>
      </c>
      <c r="BE184" s="205">
        <f>IF(N184="základná",J184,0)</f>
        <v>0</v>
      </c>
      <c r="BF184" s="205">
        <f>IF(N184="znížená",J184,0)</f>
        <v>0</v>
      </c>
      <c r="BG184" s="205">
        <f>IF(N184="zákl. prenesená",J184,0)</f>
        <v>0</v>
      </c>
      <c r="BH184" s="205">
        <f>IF(N184="zníž. prenesená",J184,0)</f>
        <v>0</v>
      </c>
      <c r="BI184" s="205">
        <f>IF(N184="nulová",J184,0)</f>
        <v>0</v>
      </c>
      <c r="BJ184" s="16" t="s">
        <v>155</v>
      </c>
      <c r="BK184" s="206">
        <f>ROUND(I184*H184,3)</f>
        <v>0</v>
      </c>
      <c r="BL184" s="16" t="s">
        <v>933</v>
      </c>
      <c r="BM184" s="204" t="s">
        <v>2878</v>
      </c>
    </row>
    <row r="185" s="2" customFormat="1" ht="24.15" customHeight="1">
      <c r="A185" s="35"/>
      <c r="B185" s="157"/>
      <c r="C185" s="193" t="s">
        <v>330</v>
      </c>
      <c r="D185" s="193" t="s">
        <v>180</v>
      </c>
      <c r="E185" s="194" t="s">
        <v>2879</v>
      </c>
      <c r="F185" s="195" t="s">
        <v>2880</v>
      </c>
      <c r="G185" s="196" t="s">
        <v>258</v>
      </c>
      <c r="H185" s="197">
        <v>1</v>
      </c>
      <c r="I185" s="198"/>
      <c r="J185" s="197">
        <f>ROUND(I185*H185,3)</f>
        <v>0</v>
      </c>
      <c r="K185" s="199"/>
      <c r="L185" s="36"/>
      <c r="M185" s="200" t="s">
        <v>1</v>
      </c>
      <c r="N185" s="201" t="s">
        <v>40</v>
      </c>
      <c r="O185" s="79"/>
      <c r="P185" s="202">
        <f>O185*H185</f>
        <v>0</v>
      </c>
      <c r="Q185" s="202">
        <v>0</v>
      </c>
      <c r="R185" s="202">
        <f>Q185*H185</f>
        <v>0</v>
      </c>
      <c r="S185" s="202">
        <v>0</v>
      </c>
      <c r="T185" s="203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4" t="s">
        <v>446</v>
      </c>
      <c r="AT185" s="204" t="s">
        <v>180</v>
      </c>
      <c r="AU185" s="204" t="s">
        <v>189</v>
      </c>
      <c r="AY185" s="16" t="s">
        <v>177</v>
      </c>
      <c r="BE185" s="205">
        <f>IF(N185="základná",J185,0)</f>
        <v>0</v>
      </c>
      <c r="BF185" s="205">
        <f>IF(N185="znížená",J185,0)</f>
        <v>0</v>
      </c>
      <c r="BG185" s="205">
        <f>IF(N185="zákl. prenesená",J185,0)</f>
        <v>0</v>
      </c>
      <c r="BH185" s="205">
        <f>IF(N185="zníž. prenesená",J185,0)</f>
        <v>0</v>
      </c>
      <c r="BI185" s="205">
        <f>IF(N185="nulová",J185,0)</f>
        <v>0</v>
      </c>
      <c r="BJ185" s="16" t="s">
        <v>155</v>
      </c>
      <c r="BK185" s="206">
        <f>ROUND(I185*H185,3)</f>
        <v>0</v>
      </c>
      <c r="BL185" s="16" t="s">
        <v>446</v>
      </c>
      <c r="BM185" s="204" t="s">
        <v>2881</v>
      </c>
    </row>
    <row r="186" s="2" customFormat="1" ht="16.5" customHeight="1">
      <c r="A186" s="35"/>
      <c r="B186" s="157"/>
      <c r="C186" s="212" t="s">
        <v>336</v>
      </c>
      <c r="D186" s="212" t="s">
        <v>439</v>
      </c>
      <c r="E186" s="213" t="s">
        <v>2882</v>
      </c>
      <c r="F186" s="214" t="s">
        <v>2883</v>
      </c>
      <c r="G186" s="215" t="s">
        <v>258</v>
      </c>
      <c r="H186" s="216">
        <v>1</v>
      </c>
      <c r="I186" s="217"/>
      <c r="J186" s="216">
        <f>ROUND(I186*H186,3)</f>
        <v>0</v>
      </c>
      <c r="K186" s="218"/>
      <c r="L186" s="219"/>
      <c r="M186" s="220" t="s">
        <v>1</v>
      </c>
      <c r="N186" s="221" t="s">
        <v>40</v>
      </c>
      <c r="O186" s="79"/>
      <c r="P186" s="202">
        <f>O186*H186</f>
        <v>0</v>
      </c>
      <c r="Q186" s="202">
        <v>0.00025000000000000001</v>
      </c>
      <c r="R186" s="202">
        <f>Q186*H186</f>
        <v>0.00025000000000000001</v>
      </c>
      <c r="S186" s="202">
        <v>0</v>
      </c>
      <c r="T186" s="203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4" t="s">
        <v>933</v>
      </c>
      <c r="AT186" s="204" t="s">
        <v>439</v>
      </c>
      <c r="AU186" s="204" t="s">
        <v>189</v>
      </c>
      <c r="AY186" s="16" t="s">
        <v>177</v>
      </c>
      <c r="BE186" s="205">
        <f>IF(N186="základná",J186,0)</f>
        <v>0</v>
      </c>
      <c r="BF186" s="205">
        <f>IF(N186="znížená",J186,0)</f>
        <v>0</v>
      </c>
      <c r="BG186" s="205">
        <f>IF(N186="zákl. prenesená",J186,0)</f>
        <v>0</v>
      </c>
      <c r="BH186" s="205">
        <f>IF(N186="zníž. prenesená",J186,0)</f>
        <v>0</v>
      </c>
      <c r="BI186" s="205">
        <f>IF(N186="nulová",J186,0)</f>
        <v>0</v>
      </c>
      <c r="BJ186" s="16" t="s">
        <v>155</v>
      </c>
      <c r="BK186" s="206">
        <f>ROUND(I186*H186,3)</f>
        <v>0</v>
      </c>
      <c r="BL186" s="16" t="s">
        <v>933</v>
      </c>
      <c r="BM186" s="204" t="s">
        <v>2884</v>
      </c>
    </row>
    <row r="187" s="2" customFormat="1" ht="16.5" customHeight="1">
      <c r="A187" s="35"/>
      <c r="B187" s="157"/>
      <c r="C187" s="193" t="s">
        <v>342</v>
      </c>
      <c r="D187" s="193" t="s">
        <v>180</v>
      </c>
      <c r="E187" s="194" t="s">
        <v>2885</v>
      </c>
      <c r="F187" s="195" t="s">
        <v>2886</v>
      </c>
      <c r="G187" s="196" t="s">
        <v>258</v>
      </c>
      <c r="H187" s="197">
        <v>1</v>
      </c>
      <c r="I187" s="198"/>
      <c r="J187" s="197">
        <f>ROUND(I187*H187,3)</f>
        <v>0</v>
      </c>
      <c r="K187" s="199"/>
      <c r="L187" s="36"/>
      <c r="M187" s="200" t="s">
        <v>1</v>
      </c>
      <c r="N187" s="201" t="s">
        <v>40</v>
      </c>
      <c r="O187" s="79"/>
      <c r="P187" s="202">
        <f>O187*H187</f>
        <v>0</v>
      </c>
      <c r="Q187" s="202">
        <v>0</v>
      </c>
      <c r="R187" s="202">
        <f>Q187*H187</f>
        <v>0</v>
      </c>
      <c r="S187" s="202">
        <v>0</v>
      </c>
      <c r="T187" s="203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04" t="s">
        <v>446</v>
      </c>
      <c r="AT187" s="204" t="s">
        <v>180</v>
      </c>
      <c r="AU187" s="204" t="s">
        <v>189</v>
      </c>
      <c r="AY187" s="16" t="s">
        <v>177</v>
      </c>
      <c r="BE187" s="205">
        <f>IF(N187="základná",J187,0)</f>
        <v>0</v>
      </c>
      <c r="BF187" s="205">
        <f>IF(N187="znížená",J187,0)</f>
        <v>0</v>
      </c>
      <c r="BG187" s="205">
        <f>IF(N187="zákl. prenesená",J187,0)</f>
        <v>0</v>
      </c>
      <c r="BH187" s="205">
        <f>IF(N187="zníž. prenesená",J187,0)</f>
        <v>0</v>
      </c>
      <c r="BI187" s="205">
        <f>IF(N187="nulová",J187,0)</f>
        <v>0</v>
      </c>
      <c r="BJ187" s="16" t="s">
        <v>155</v>
      </c>
      <c r="BK187" s="206">
        <f>ROUND(I187*H187,3)</f>
        <v>0</v>
      </c>
      <c r="BL187" s="16" t="s">
        <v>446</v>
      </c>
      <c r="BM187" s="204" t="s">
        <v>2887</v>
      </c>
    </row>
    <row r="188" s="2" customFormat="1" ht="16.5" customHeight="1">
      <c r="A188" s="35"/>
      <c r="B188" s="157"/>
      <c r="C188" s="212" t="s">
        <v>346</v>
      </c>
      <c r="D188" s="212" t="s">
        <v>439</v>
      </c>
      <c r="E188" s="213" t="s">
        <v>2888</v>
      </c>
      <c r="F188" s="214" t="s">
        <v>2889</v>
      </c>
      <c r="G188" s="215" t="s">
        <v>258</v>
      </c>
      <c r="H188" s="216">
        <v>1</v>
      </c>
      <c r="I188" s="217"/>
      <c r="J188" s="216">
        <f>ROUND(I188*H188,3)</f>
        <v>0</v>
      </c>
      <c r="K188" s="218"/>
      <c r="L188" s="219"/>
      <c r="M188" s="220" t="s">
        <v>1</v>
      </c>
      <c r="N188" s="221" t="s">
        <v>40</v>
      </c>
      <c r="O188" s="79"/>
      <c r="P188" s="202">
        <f>O188*H188</f>
        <v>0</v>
      </c>
      <c r="Q188" s="202">
        <v>0.00038000000000000002</v>
      </c>
      <c r="R188" s="202">
        <f>Q188*H188</f>
        <v>0.00038000000000000002</v>
      </c>
      <c r="S188" s="202">
        <v>0</v>
      </c>
      <c r="T188" s="203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4" t="s">
        <v>933</v>
      </c>
      <c r="AT188" s="204" t="s">
        <v>439</v>
      </c>
      <c r="AU188" s="204" t="s">
        <v>189</v>
      </c>
      <c r="AY188" s="16" t="s">
        <v>177</v>
      </c>
      <c r="BE188" s="205">
        <f>IF(N188="základná",J188,0)</f>
        <v>0</v>
      </c>
      <c r="BF188" s="205">
        <f>IF(N188="znížená",J188,0)</f>
        <v>0</v>
      </c>
      <c r="BG188" s="205">
        <f>IF(N188="zákl. prenesená",J188,0)</f>
        <v>0</v>
      </c>
      <c r="BH188" s="205">
        <f>IF(N188="zníž. prenesená",J188,0)</f>
        <v>0</v>
      </c>
      <c r="BI188" s="205">
        <f>IF(N188="nulová",J188,0)</f>
        <v>0</v>
      </c>
      <c r="BJ188" s="16" t="s">
        <v>155</v>
      </c>
      <c r="BK188" s="206">
        <f>ROUND(I188*H188,3)</f>
        <v>0</v>
      </c>
      <c r="BL188" s="16" t="s">
        <v>933</v>
      </c>
      <c r="BM188" s="204" t="s">
        <v>2890</v>
      </c>
    </row>
    <row r="189" s="2" customFormat="1" ht="24.15" customHeight="1">
      <c r="A189" s="35"/>
      <c r="B189" s="157"/>
      <c r="C189" s="193" t="s">
        <v>350</v>
      </c>
      <c r="D189" s="193" t="s">
        <v>180</v>
      </c>
      <c r="E189" s="194" t="s">
        <v>2891</v>
      </c>
      <c r="F189" s="195" t="s">
        <v>2892</v>
      </c>
      <c r="G189" s="196" t="s">
        <v>258</v>
      </c>
      <c r="H189" s="197">
        <v>1</v>
      </c>
      <c r="I189" s="198"/>
      <c r="J189" s="197">
        <f>ROUND(I189*H189,3)</f>
        <v>0</v>
      </c>
      <c r="K189" s="199"/>
      <c r="L189" s="36"/>
      <c r="M189" s="200" t="s">
        <v>1</v>
      </c>
      <c r="N189" s="201" t="s">
        <v>40</v>
      </c>
      <c r="O189" s="79"/>
      <c r="P189" s="202">
        <f>O189*H189</f>
        <v>0</v>
      </c>
      <c r="Q189" s="202">
        <v>0</v>
      </c>
      <c r="R189" s="202">
        <f>Q189*H189</f>
        <v>0</v>
      </c>
      <c r="S189" s="202">
        <v>0</v>
      </c>
      <c r="T189" s="203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4" t="s">
        <v>446</v>
      </c>
      <c r="AT189" s="204" t="s">
        <v>180</v>
      </c>
      <c r="AU189" s="204" t="s">
        <v>189</v>
      </c>
      <c r="AY189" s="16" t="s">
        <v>177</v>
      </c>
      <c r="BE189" s="205">
        <f>IF(N189="základná",J189,0)</f>
        <v>0</v>
      </c>
      <c r="BF189" s="205">
        <f>IF(N189="znížená",J189,0)</f>
        <v>0</v>
      </c>
      <c r="BG189" s="205">
        <f>IF(N189="zákl. prenesená",J189,0)</f>
        <v>0</v>
      </c>
      <c r="BH189" s="205">
        <f>IF(N189="zníž. prenesená",J189,0)</f>
        <v>0</v>
      </c>
      <c r="BI189" s="205">
        <f>IF(N189="nulová",J189,0)</f>
        <v>0</v>
      </c>
      <c r="BJ189" s="16" t="s">
        <v>155</v>
      </c>
      <c r="BK189" s="206">
        <f>ROUND(I189*H189,3)</f>
        <v>0</v>
      </c>
      <c r="BL189" s="16" t="s">
        <v>446</v>
      </c>
      <c r="BM189" s="204" t="s">
        <v>2893</v>
      </c>
    </row>
    <row r="190" s="2" customFormat="1" ht="24.15" customHeight="1">
      <c r="A190" s="35"/>
      <c r="B190" s="157"/>
      <c r="C190" s="212" t="s">
        <v>356</v>
      </c>
      <c r="D190" s="212" t="s">
        <v>439</v>
      </c>
      <c r="E190" s="213" t="s">
        <v>2894</v>
      </c>
      <c r="F190" s="214" t="s">
        <v>2895</v>
      </c>
      <c r="G190" s="215" t="s">
        <v>258</v>
      </c>
      <c r="H190" s="216">
        <v>1</v>
      </c>
      <c r="I190" s="217"/>
      <c r="J190" s="216">
        <f>ROUND(I190*H190,3)</f>
        <v>0</v>
      </c>
      <c r="K190" s="218"/>
      <c r="L190" s="219"/>
      <c r="M190" s="220" t="s">
        <v>1</v>
      </c>
      <c r="N190" s="221" t="s">
        <v>40</v>
      </c>
      <c r="O190" s="79"/>
      <c r="P190" s="202">
        <f>O190*H190</f>
        <v>0</v>
      </c>
      <c r="Q190" s="202">
        <v>0.00016000000000000001</v>
      </c>
      <c r="R190" s="202">
        <f>Q190*H190</f>
        <v>0.00016000000000000001</v>
      </c>
      <c r="S190" s="202">
        <v>0</v>
      </c>
      <c r="T190" s="203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04" t="s">
        <v>933</v>
      </c>
      <c r="AT190" s="204" t="s">
        <v>439</v>
      </c>
      <c r="AU190" s="204" t="s">
        <v>189</v>
      </c>
      <c r="AY190" s="16" t="s">
        <v>177</v>
      </c>
      <c r="BE190" s="205">
        <f>IF(N190="základná",J190,0)</f>
        <v>0</v>
      </c>
      <c r="BF190" s="205">
        <f>IF(N190="znížená",J190,0)</f>
        <v>0</v>
      </c>
      <c r="BG190" s="205">
        <f>IF(N190="zákl. prenesená",J190,0)</f>
        <v>0</v>
      </c>
      <c r="BH190" s="205">
        <f>IF(N190="zníž. prenesená",J190,0)</f>
        <v>0</v>
      </c>
      <c r="BI190" s="205">
        <f>IF(N190="nulová",J190,0)</f>
        <v>0</v>
      </c>
      <c r="BJ190" s="16" t="s">
        <v>155</v>
      </c>
      <c r="BK190" s="206">
        <f>ROUND(I190*H190,3)</f>
        <v>0</v>
      </c>
      <c r="BL190" s="16" t="s">
        <v>933</v>
      </c>
      <c r="BM190" s="204" t="s">
        <v>2896</v>
      </c>
    </row>
    <row r="191" s="2" customFormat="1" ht="21.75" customHeight="1">
      <c r="A191" s="35"/>
      <c r="B191" s="157"/>
      <c r="C191" s="212" t="s">
        <v>362</v>
      </c>
      <c r="D191" s="212" t="s">
        <v>439</v>
      </c>
      <c r="E191" s="213" t="s">
        <v>2897</v>
      </c>
      <c r="F191" s="214" t="s">
        <v>2898</v>
      </c>
      <c r="G191" s="215" t="s">
        <v>258</v>
      </c>
      <c r="H191" s="216">
        <v>1</v>
      </c>
      <c r="I191" s="217"/>
      <c r="J191" s="216">
        <f>ROUND(I191*H191,3)</f>
        <v>0</v>
      </c>
      <c r="K191" s="218"/>
      <c r="L191" s="219"/>
      <c r="M191" s="220" t="s">
        <v>1</v>
      </c>
      <c r="N191" s="221" t="s">
        <v>40</v>
      </c>
      <c r="O191" s="79"/>
      <c r="P191" s="202">
        <f>O191*H191</f>
        <v>0</v>
      </c>
      <c r="Q191" s="202">
        <v>6.0000000000000002E-05</v>
      </c>
      <c r="R191" s="202">
        <f>Q191*H191</f>
        <v>6.0000000000000002E-05</v>
      </c>
      <c r="S191" s="202">
        <v>0</v>
      </c>
      <c r="T191" s="203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04" t="s">
        <v>933</v>
      </c>
      <c r="AT191" s="204" t="s">
        <v>439</v>
      </c>
      <c r="AU191" s="204" t="s">
        <v>189</v>
      </c>
      <c r="AY191" s="16" t="s">
        <v>177</v>
      </c>
      <c r="BE191" s="205">
        <f>IF(N191="základná",J191,0)</f>
        <v>0</v>
      </c>
      <c r="BF191" s="205">
        <f>IF(N191="znížená",J191,0)</f>
        <v>0</v>
      </c>
      <c r="BG191" s="205">
        <f>IF(N191="zákl. prenesená",J191,0)</f>
        <v>0</v>
      </c>
      <c r="BH191" s="205">
        <f>IF(N191="zníž. prenesená",J191,0)</f>
        <v>0</v>
      </c>
      <c r="BI191" s="205">
        <f>IF(N191="nulová",J191,0)</f>
        <v>0</v>
      </c>
      <c r="BJ191" s="16" t="s">
        <v>155</v>
      </c>
      <c r="BK191" s="206">
        <f>ROUND(I191*H191,3)</f>
        <v>0</v>
      </c>
      <c r="BL191" s="16" t="s">
        <v>933</v>
      </c>
      <c r="BM191" s="204" t="s">
        <v>2899</v>
      </c>
    </row>
    <row r="192" s="2" customFormat="1" ht="16.5" customHeight="1">
      <c r="A192" s="35"/>
      <c r="B192" s="157"/>
      <c r="C192" s="193" t="s">
        <v>366</v>
      </c>
      <c r="D192" s="193" t="s">
        <v>180</v>
      </c>
      <c r="E192" s="194" t="s">
        <v>2831</v>
      </c>
      <c r="F192" s="195" t="s">
        <v>2832</v>
      </c>
      <c r="G192" s="196" t="s">
        <v>258</v>
      </c>
      <c r="H192" s="197">
        <v>1</v>
      </c>
      <c r="I192" s="198"/>
      <c r="J192" s="197">
        <f>ROUND(I192*H192,3)</f>
        <v>0</v>
      </c>
      <c r="K192" s="199"/>
      <c r="L192" s="36"/>
      <c r="M192" s="200" t="s">
        <v>1</v>
      </c>
      <c r="N192" s="201" t="s">
        <v>40</v>
      </c>
      <c r="O192" s="79"/>
      <c r="P192" s="202">
        <f>O192*H192</f>
        <v>0</v>
      </c>
      <c r="Q192" s="202">
        <v>0</v>
      </c>
      <c r="R192" s="202">
        <f>Q192*H192</f>
        <v>0</v>
      </c>
      <c r="S192" s="202">
        <v>0</v>
      </c>
      <c r="T192" s="203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4" t="s">
        <v>446</v>
      </c>
      <c r="AT192" s="204" t="s">
        <v>180</v>
      </c>
      <c r="AU192" s="204" t="s">
        <v>189</v>
      </c>
      <c r="AY192" s="16" t="s">
        <v>177</v>
      </c>
      <c r="BE192" s="205">
        <f>IF(N192="základná",J192,0)</f>
        <v>0</v>
      </c>
      <c r="BF192" s="205">
        <f>IF(N192="znížená",J192,0)</f>
        <v>0</v>
      </c>
      <c r="BG192" s="205">
        <f>IF(N192="zákl. prenesená",J192,0)</f>
        <v>0</v>
      </c>
      <c r="BH192" s="205">
        <f>IF(N192="zníž. prenesená",J192,0)</f>
        <v>0</v>
      </c>
      <c r="BI192" s="205">
        <f>IF(N192="nulová",J192,0)</f>
        <v>0</v>
      </c>
      <c r="BJ192" s="16" t="s">
        <v>155</v>
      </c>
      <c r="BK192" s="206">
        <f>ROUND(I192*H192,3)</f>
        <v>0</v>
      </c>
      <c r="BL192" s="16" t="s">
        <v>446</v>
      </c>
      <c r="BM192" s="204" t="s">
        <v>2900</v>
      </c>
    </row>
    <row r="193" s="2" customFormat="1" ht="21.75" customHeight="1">
      <c r="A193" s="35"/>
      <c r="B193" s="157"/>
      <c r="C193" s="212" t="s">
        <v>372</v>
      </c>
      <c r="D193" s="212" t="s">
        <v>439</v>
      </c>
      <c r="E193" s="213" t="s">
        <v>2901</v>
      </c>
      <c r="F193" s="214" t="s">
        <v>2902</v>
      </c>
      <c r="G193" s="215" t="s">
        <v>258</v>
      </c>
      <c r="H193" s="216">
        <v>1</v>
      </c>
      <c r="I193" s="217"/>
      <c r="J193" s="216">
        <f>ROUND(I193*H193,3)</f>
        <v>0</v>
      </c>
      <c r="K193" s="218"/>
      <c r="L193" s="219"/>
      <c r="M193" s="220" t="s">
        <v>1</v>
      </c>
      <c r="N193" s="221" t="s">
        <v>40</v>
      </c>
      <c r="O193" s="79"/>
      <c r="P193" s="202">
        <f>O193*H193</f>
        <v>0</v>
      </c>
      <c r="Q193" s="202">
        <v>0.00031</v>
      </c>
      <c r="R193" s="202">
        <f>Q193*H193</f>
        <v>0.00031</v>
      </c>
      <c r="S193" s="202">
        <v>0</v>
      </c>
      <c r="T193" s="203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4" t="s">
        <v>933</v>
      </c>
      <c r="AT193" s="204" t="s">
        <v>439</v>
      </c>
      <c r="AU193" s="204" t="s">
        <v>189</v>
      </c>
      <c r="AY193" s="16" t="s">
        <v>177</v>
      </c>
      <c r="BE193" s="205">
        <f>IF(N193="základná",J193,0)</f>
        <v>0</v>
      </c>
      <c r="BF193" s="205">
        <f>IF(N193="znížená",J193,0)</f>
        <v>0</v>
      </c>
      <c r="BG193" s="205">
        <f>IF(N193="zákl. prenesená",J193,0)</f>
        <v>0</v>
      </c>
      <c r="BH193" s="205">
        <f>IF(N193="zníž. prenesená",J193,0)</f>
        <v>0</v>
      </c>
      <c r="BI193" s="205">
        <f>IF(N193="nulová",J193,0)</f>
        <v>0</v>
      </c>
      <c r="BJ193" s="16" t="s">
        <v>155</v>
      </c>
      <c r="BK193" s="206">
        <f>ROUND(I193*H193,3)</f>
        <v>0</v>
      </c>
      <c r="BL193" s="16" t="s">
        <v>933</v>
      </c>
      <c r="BM193" s="204" t="s">
        <v>2903</v>
      </c>
    </row>
    <row r="194" s="2" customFormat="1" ht="16.5" customHeight="1">
      <c r="A194" s="35"/>
      <c r="B194" s="157"/>
      <c r="C194" s="193" t="s">
        <v>376</v>
      </c>
      <c r="D194" s="193" t="s">
        <v>180</v>
      </c>
      <c r="E194" s="194" t="s">
        <v>2904</v>
      </c>
      <c r="F194" s="195" t="s">
        <v>2905</v>
      </c>
      <c r="G194" s="196" t="s">
        <v>258</v>
      </c>
      <c r="H194" s="197">
        <v>1</v>
      </c>
      <c r="I194" s="198"/>
      <c r="J194" s="197">
        <f>ROUND(I194*H194,3)</f>
        <v>0</v>
      </c>
      <c r="K194" s="199"/>
      <c r="L194" s="36"/>
      <c r="M194" s="200" t="s">
        <v>1</v>
      </c>
      <c r="N194" s="201" t="s">
        <v>40</v>
      </c>
      <c r="O194" s="79"/>
      <c r="P194" s="202">
        <f>O194*H194</f>
        <v>0</v>
      </c>
      <c r="Q194" s="202">
        <v>0</v>
      </c>
      <c r="R194" s="202">
        <f>Q194*H194</f>
        <v>0</v>
      </c>
      <c r="S194" s="202">
        <v>0</v>
      </c>
      <c r="T194" s="203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04" t="s">
        <v>446</v>
      </c>
      <c r="AT194" s="204" t="s">
        <v>180</v>
      </c>
      <c r="AU194" s="204" t="s">
        <v>189</v>
      </c>
      <c r="AY194" s="16" t="s">
        <v>177</v>
      </c>
      <c r="BE194" s="205">
        <f>IF(N194="základná",J194,0)</f>
        <v>0</v>
      </c>
      <c r="BF194" s="205">
        <f>IF(N194="znížená",J194,0)</f>
        <v>0</v>
      </c>
      <c r="BG194" s="205">
        <f>IF(N194="zákl. prenesená",J194,0)</f>
        <v>0</v>
      </c>
      <c r="BH194" s="205">
        <f>IF(N194="zníž. prenesená",J194,0)</f>
        <v>0</v>
      </c>
      <c r="BI194" s="205">
        <f>IF(N194="nulová",J194,0)</f>
        <v>0</v>
      </c>
      <c r="BJ194" s="16" t="s">
        <v>155</v>
      </c>
      <c r="BK194" s="206">
        <f>ROUND(I194*H194,3)</f>
        <v>0</v>
      </c>
      <c r="BL194" s="16" t="s">
        <v>446</v>
      </c>
      <c r="BM194" s="204" t="s">
        <v>2906</v>
      </c>
    </row>
    <row r="195" s="2" customFormat="1" ht="37.8" customHeight="1">
      <c r="A195" s="35"/>
      <c r="B195" s="157"/>
      <c r="C195" s="212" t="s">
        <v>382</v>
      </c>
      <c r="D195" s="212" t="s">
        <v>439</v>
      </c>
      <c r="E195" s="213" t="s">
        <v>2907</v>
      </c>
      <c r="F195" s="214" t="s">
        <v>2908</v>
      </c>
      <c r="G195" s="215" t="s">
        <v>258</v>
      </c>
      <c r="H195" s="216">
        <v>1</v>
      </c>
      <c r="I195" s="217"/>
      <c r="J195" s="216">
        <f>ROUND(I195*H195,3)</f>
        <v>0</v>
      </c>
      <c r="K195" s="218"/>
      <c r="L195" s="219"/>
      <c r="M195" s="220" t="s">
        <v>1</v>
      </c>
      <c r="N195" s="221" t="s">
        <v>40</v>
      </c>
      <c r="O195" s="79"/>
      <c r="P195" s="202">
        <f>O195*H195</f>
        <v>0</v>
      </c>
      <c r="Q195" s="202">
        <v>0.00012999999999999999</v>
      </c>
      <c r="R195" s="202">
        <f>Q195*H195</f>
        <v>0.00012999999999999999</v>
      </c>
      <c r="S195" s="202">
        <v>0</v>
      </c>
      <c r="T195" s="203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04" t="s">
        <v>933</v>
      </c>
      <c r="AT195" s="204" t="s">
        <v>439</v>
      </c>
      <c r="AU195" s="204" t="s">
        <v>189</v>
      </c>
      <c r="AY195" s="16" t="s">
        <v>177</v>
      </c>
      <c r="BE195" s="205">
        <f>IF(N195="základná",J195,0)</f>
        <v>0</v>
      </c>
      <c r="BF195" s="205">
        <f>IF(N195="znížená",J195,0)</f>
        <v>0</v>
      </c>
      <c r="BG195" s="205">
        <f>IF(N195="zákl. prenesená",J195,0)</f>
        <v>0</v>
      </c>
      <c r="BH195" s="205">
        <f>IF(N195="zníž. prenesená",J195,0)</f>
        <v>0</v>
      </c>
      <c r="BI195" s="205">
        <f>IF(N195="nulová",J195,0)</f>
        <v>0</v>
      </c>
      <c r="BJ195" s="16" t="s">
        <v>155</v>
      </c>
      <c r="BK195" s="206">
        <f>ROUND(I195*H195,3)</f>
        <v>0</v>
      </c>
      <c r="BL195" s="16" t="s">
        <v>933</v>
      </c>
      <c r="BM195" s="204" t="s">
        <v>2909</v>
      </c>
    </row>
    <row r="196" s="2" customFormat="1" ht="33" customHeight="1">
      <c r="A196" s="35"/>
      <c r="B196" s="157"/>
      <c r="C196" s="193" t="s">
        <v>386</v>
      </c>
      <c r="D196" s="193" t="s">
        <v>180</v>
      </c>
      <c r="E196" s="194" t="s">
        <v>2910</v>
      </c>
      <c r="F196" s="195" t="s">
        <v>2911</v>
      </c>
      <c r="G196" s="196" t="s">
        <v>258</v>
      </c>
      <c r="H196" s="197">
        <v>180</v>
      </c>
      <c r="I196" s="198"/>
      <c r="J196" s="197">
        <f>ROUND(I196*H196,3)</f>
        <v>0</v>
      </c>
      <c r="K196" s="199"/>
      <c r="L196" s="36"/>
      <c r="M196" s="200" t="s">
        <v>1</v>
      </c>
      <c r="N196" s="201" t="s">
        <v>40</v>
      </c>
      <c r="O196" s="79"/>
      <c r="P196" s="202">
        <f>O196*H196</f>
        <v>0</v>
      </c>
      <c r="Q196" s="202">
        <v>0</v>
      </c>
      <c r="R196" s="202">
        <f>Q196*H196</f>
        <v>0</v>
      </c>
      <c r="S196" s="202">
        <v>0</v>
      </c>
      <c r="T196" s="203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04" t="s">
        <v>446</v>
      </c>
      <c r="AT196" s="204" t="s">
        <v>180</v>
      </c>
      <c r="AU196" s="204" t="s">
        <v>189</v>
      </c>
      <c r="AY196" s="16" t="s">
        <v>177</v>
      </c>
      <c r="BE196" s="205">
        <f>IF(N196="základná",J196,0)</f>
        <v>0</v>
      </c>
      <c r="BF196" s="205">
        <f>IF(N196="znížená",J196,0)</f>
        <v>0</v>
      </c>
      <c r="BG196" s="205">
        <f>IF(N196="zákl. prenesená",J196,0)</f>
        <v>0</v>
      </c>
      <c r="BH196" s="205">
        <f>IF(N196="zníž. prenesená",J196,0)</f>
        <v>0</v>
      </c>
      <c r="BI196" s="205">
        <f>IF(N196="nulová",J196,0)</f>
        <v>0</v>
      </c>
      <c r="BJ196" s="16" t="s">
        <v>155</v>
      </c>
      <c r="BK196" s="206">
        <f>ROUND(I196*H196,3)</f>
        <v>0</v>
      </c>
      <c r="BL196" s="16" t="s">
        <v>446</v>
      </c>
      <c r="BM196" s="204" t="s">
        <v>2912</v>
      </c>
    </row>
    <row r="197" s="2" customFormat="1" ht="24.15" customHeight="1">
      <c r="A197" s="35"/>
      <c r="B197" s="157"/>
      <c r="C197" s="212" t="s">
        <v>390</v>
      </c>
      <c r="D197" s="212" t="s">
        <v>439</v>
      </c>
      <c r="E197" s="213" t="s">
        <v>2913</v>
      </c>
      <c r="F197" s="214" t="s">
        <v>2914</v>
      </c>
      <c r="G197" s="215" t="s">
        <v>258</v>
      </c>
      <c r="H197" s="216">
        <v>180</v>
      </c>
      <c r="I197" s="217"/>
      <c r="J197" s="216">
        <f>ROUND(I197*H197,3)</f>
        <v>0</v>
      </c>
      <c r="K197" s="218"/>
      <c r="L197" s="219"/>
      <c r="M197" s="220" t="s">
        <v>1</v>
      </c>
      <c r="N197" s="221" t="s">
        <v>40</v>
      </c>
      <c r="O197" s="79"/>
      <c r="P197" s="202">
        <f>O197*H197</f>
        <v>0</v>
      </c>
      <c r="Q197" s="202">
        <v>3.0000000000000001E-05</v>
      </c>
      <c r="R197" s="202">
        <f>Q197*H197</f>
        <v>0.0054000000000000003</v>
      </c>
      <c r="S197" s="202">
        <v>0</v>
      </c>
      <c r="T197" s="203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04" t="s">
        <v>933</v>
      </c>
      <c r="AT197" s="204" t="s">
        <v>439</v>
      </c>
      <c r="AU197" s="204" t="s">
        <v>189</v>
      </c>
      <c r="AY197" s="16" t="s">
        <v>177</v>
      </c>
      <c r="BE197" s="205">
        <f>IF(N197="základná",J197,0)</f>
        <v>0</v>
      </c>
      <c r="BF197" s="205">
        <f>IF(N197="znížená",J197,0)</f>
        <v>0</v>
      </c>
      <c r="BG197" s="205">
        <f>IF(N197="zákl. prenesená",J197,0)</f>
        <v>0</v>
      </c>
      <c r="BH197" s="205">
        <f>IF(N197="zníž. prenesená",J197,0)</f>
        <v>0</v>
      </c>
      <c r="BI197" s="205">
        <f>IF(N197="nulová",J197,0)</f>
        <v>0</v>
      </c>
      <c r="BJ197" s="16" t="s">
        <v>155</v>
      </c>
      <c r="BK197" s="206">
        <f>ROUND(I197*H197,3)</f>
        <v>0</v>
      </c>
      <c r="BL197" s="16" t="s">
        <v>933</v>
      </c>
      <c r="BM197" s="204" t="s">
        <v>2915</v>
      </c>
    </row>
    <row r="198" s="2" customFormat="1" ht="16.5" customHeight="1">
      <c r="A198" s="35"/>
      <c r="B198" s="157"/>
      <c r="C198" s="212" t="s">
        <v>394</v>
      </c>
      <c r="D198" s="212" t="s">
        <v>439</v>
      </c>
      <c r="E198" s="213" t="s">
        <v>2916</v>
      </c>
      <c r="F198" s="214" t="s">
        <v>2917</v>
      </c>
      <c r="G198" s="215" t="s">
        <v>258</v>
      </c>
      <c r="H198" s="216">
        <v>12</v>
      </c>
      <c r="I198" s="217"/>
      <c r="J198" s="216">
        <f>ROUND(I198*H198,3)</f>
        <v>0</v>
      </c>
      <c r="K198" s="218"/>
      <c r="L198" s="219"/>
      <c r="M198" s="220" t="s">
        <v>1</v>
      </c>
      <c r="N198" s="221" t="s">
        <v>40</v>
      </c>
      <c r="O198" s="79"/>
      <c r="P198" s="202">
        <f>O198*H198</f>
        <v>0</v>
      </c>
      <c r="Q198" s="202">
        <v>0</v>
      </c>
      <c r="R198" s="202">
        <f>Q198*H198</f>
        <v>0</v>
      </c>
      <c r="S198" s="202">
        <v>0</v>
      </c>
      <c r="T198" s="203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4" t="s">
        <v>933</v>
      </c>
      <c r="AT198" s="204" t="s">
        <v>439</v>
      </c>
      <c r="AU198" s="204" t="s">
        <v>189</v>
      </c>
      <c r="AY198" s="16" t="s">
        <v>177</v>
      </c>
      <c r="BE198" s="205">
        <f>IF(N198="základná",J198,0)</f>
        <v>0</v>
      </c>
      <c r="BF198" s="205">
        <f>IF(N198="znížená",J198,0)</f>
        <v>0</v>
      </c>
      <c r="BG198" s="205">
        <f>IF(N198="zákl. prenesená",J198,0)</f>
        <v>0</v>
      </c>
      <c r="BH198" s="205">
        <f>IF(N198="zníž. prenesená",J198,0)</f>
        <v>0</v>
      </c>
      <c r="BI198" s="205">
        <f>IF(N198="nulová",J198,0)</f>
        <v>0</v>
      </c>
      <c r="BJ198" s="16" t="s">
        <v>155</v>
      </c>
      <c r="BK198" s="206">
        <f>ROUND(I198*H198,3)</f>
        <v>0</v>
      </c>
      <c r="BL198" s="16" t="s">
        <v>933</v>
      </c>
      <c r="BM198" s="204" t="s">
        <v>2918</v>
      </c>
    </row>
    <row r="199" s="2" customFormat="1" ht="16.5" customHeight="1">
      <c r="A199" s="35"/>
      <c r="B199" s="157"/>
      <c r="C199" s="212" t="s">
        <v>400</v>
      </c>
      <c r="D199" s="212" t="s">
        <v>439</v>
      </c>
      <c r="E199" s="213" t="s">
        <v>2919</v>
      </c>
      <c r="F199" s="214" t="s">
        <v>2920</v>
      </c>
      <c r="G199" s="215" t="s">
        <v>258</v>
      </c>
      <c r="H199" s="216">
        <v>12</v>
      </c>
      <c r="I199" s="217"/>
      <c r="J199" s="216">
        <f>ROUND(I199*H199,3)</f>
        <v>0</v>
      </c>
      <c r="K199" s="218"/>
      <c r="L199" s="219"/>
      <c r="M199" s="220" t="s">
        <v>1</v>
      </c>
      <c r="N199" s="221" t="s">
        <v>40</v>
      </c>
      <c r="O199" s="79"/>
      <c r="P199" s="202">
        <f>O199*H199</f>
        <v>0</v>
      </c>
      <c r="Q199" s="202">
        <v>0</v>
      </c>
      <c r="R199" s="202">
        <f>Q199*H199</f>
        <v>0</v>
      </c>
      <c r="S199" s="202">
        <v>0</v>
      </c>
      <c r="T199" s="203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04" t="s">
        <v>933</v>
      </c>
      <c r="AT199" s="204" t="s">
        <v>439</v>
      </c>
      <c r="AU199" s="204" t="s">
        <v>189</v>
      </c>
      <c r="AY199" s="16" t="s">
        <v>177</v>
      </c>
      <c r="BE199" s="205">
        <f>IF(N199="základná",J199,0)</f>
        <v>0</v>
      </c>
      <c r="BF199" s="205">
        <f>IF(N199="znížená",J199,0)</f>
        <v>0</v>
      </c>
      <c r="BG199" s="205">
        <f>IF(N199="zákl. prenesená",J199,0)</f>
        <v>0</v>
      </c>
      <c r="BH199" s="205">
        <f>IF(N199="zníž. prenesená",J199,0)</f>
        <v>0</v>
      </c>
      <c r="BI199" s="205">
        <f>IF(N199="nulová",J199,0)</f>
        <v>0</v>
      </c>
      <c r="BJ199" s="16" t="s">
        <v>155</v>
      </c>
      <c r="BK199" s="206">
        <f>ROUND(I199*H199,3)</f>
        <v>0</v>
      </c>
      <c r="BL199" s="16" t="s">
        <v>933</v>
      </c>
      <c r="BM199" s="204" t="s">
        <v>2921</v>
      </c>
    </row>
    <row r="200" s="2" customFormat="1" ht="33" customHeight="1">
      <c r="A200" s="35"/>
      <c r="B200" s="157"/>
      <c r="C200" s="193" t="s">
        <v>404</v>
      </c>
      <c r="D200" s="193" t="s">
        <v>180</v>
      </c>
      <c r="E200" s="194" t="s">
        <v>2922</v>
      </c>
      <c r="F200" s="195" t="s">
        <v>2923</v>
      </c>
      <c r="G200" s="196" t="s">
        <v>258</v>
      </c>
      <c r="H200" s="197">
        <v>50</v>
      </c>
      <c r="I200" s="198"/>
      <c r="J200" s="197">
        <f>ROUND(I200*H200,3)</f>
        <v>0</v>
      </c>
      <c r="K200" s="199"/>
      <c r="L200" s="36"/>
      <c r="M200" s="200" t="s">
        <v>1</v>
      </c>
      <c r="N200" s="201" t="s">
        <v>40</v>
      </c>
      <c r="O200" s="79"/>
      <c r="P200" s="202">
        <f>O200*H200</f>
        <v>0</v>
      </c>
      <c r="Q200" s="202">
        <v>0</v>
      </c>
      <c r="R200" s="202">
        <f>Q200*H200</f>
        <v>0</v>
      </c>
      <c r="S200" s="202">
        <v>0</v>
      </c>
      <c r="T200" s="203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04" t="s">
        <v>446</v>
      </c>
      <c r="AT200" s="204" t="s">
        <v>180</v>
      </c>
      <c r="AU200" s="204" t="s">
        <v>189</v>
      </c>
      <c r="AY200" s="16" t="s">
        <v>177</v>
      </c>
      <c r="BE200" s="205">
        <f>IF(N200="základná",J200,0)</f>
        <v>0</v>
      </c>
      <c r="BF200" s="205">
        <f>IF(N200="znížená",J200,0)</f>
        <v>0</v>
      </c>
      <c r="BG200" s="205">
        <f>IF(N200="zákl. prenesená",J200,0)</f>
        <v>0</v>
      </c>
      <c r="BH200" s="205">
        <f>IF(N200="zníž. prenesená",J200,0)</f>
        <v>0</v>
      </c>
      <c r="BI200" s="205">
        <f>IF(N200="nulová",J200,0)</f>
        <v>0</v>
      </c>
      <c r="BJ200" s="16" t="s">
        <v>155</v>
      </c>
      <c r="BK200" s="206">
        <f>ROUND(I200*H200,3)</f>
        <v>0</v>
      </c>
      <c r="BL200" s="16" t="s">
        <v>446</v>
      </c>
      <c r="BM200" s="204" t="s">
        <v>2924</v>
      </c>
    </row>
    <row r="201" s="2" customFormat="1" ht="16.5" customHeight="1">
      <c r="A201" s="35"/>
      <c r="B201" s="157"/>
      <c r="C201" s="212" t="s">
        <v>408</v>
      </c>
      <c r="D201" s="212" t="s">
        <v>439</v>
      </c>
      <c r="E201" s="213" t="s">
        <v>2925</v>
      </c>
      <c r="F201" s="214" t="s">
        <v>2926</v>
      </c>
      <c r="G201" s="215" t="s">
        <v>258</v>
      </c>
      <c r="H201" s="216">
        <v>50</v>
      </c>
      <c r="I201" s="217"/>
      <c r="J201" s="216">
        <f>ROUND(I201*H201,3)</f>
        <v>0</v>
      </c>
      <c r="K201" s="218"/>
      <c r="L201" s="219"/>
      <c r="M201" s="220" t="s">
        <v>1</v>
      </c>
      <c r="N201" s="221" t="s">
        <v>40</v>
      </c>
      <c r="O201" s="79"/>
      <c r="P201" s="202">
        <f>O201*H201</f>
        <v>0</v>
      </c>
      <c r="Q201" s="202">
        <v>1.0000000000000001E-05</v>
      </c>
      <c r="R201" s="202">
        <f>Q201*H201</f>
        <v>0.00050000000000000001</v>
      </c>
      <c r="S201" s="202">
        <v>0</v>
      </c>
      <c r="T201" s="203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04" t="s">
        <v>933</v>
      </c>
      <c r="AT201" s="204" t="s">
        <v>439</v>
      </c>
      <c r="AU201" s="204" t="s">
        <v>189</v>
      </c>
      <c r="AY201" s="16" t="s">
        <v>177</v>
      </c>
      <c r="BE201" s="205">
        <f>IF(N201="základná",J201,0)</f>
        <v>0</v>
      </c>
      <c r="BF201" s="205">
        <f>IF(N201="znížená",J201,0)</f>
        <v>0</v>
      </c>
      <c r="BG201" s="205">
        <f>IF(N201="zákl. prenesená",J201,0)</f>
        <v>0</v>
      </c>
      <c r="BH201" s="205">
        <f>IF(N201="zníž. prenesená",J201,0)</f>
        <v>0</v>
      </c>
      <c r="BI201" s="205">
        <f>IF(N201="nulová",J201,0)</f>
        <v>0</v>
      </c>
      <c r="BJ201" s="16" t="s">
        <v>155</v>
      </c>
      <c r="BK201" s="206">
        <f>ROUND(I201*H201,3)</f>
        <v>0</v>
      </c>
      <c r="BL201" s="16" t="s">
        <v>933</v>
      </c>
      <c r="BM201" s="204" t="s">
        <v>2927</v>
      </c>
    </row>
    <row r="202" s="2" customFormat="1" ht="16.5" customHeight="1">
      <c r="A202" s="35"/>
      <c r="B202" s="157"/>
      <c r="C202" s="212" t="s">
        <v>415</v>
      </c>
      <c r="D202" s="212" t="s">
        <v>439</v>
      </c>
      <c r="E202" s="213" t="s">
        <v>2916</v>
      </c>
      <c r="F202" s="214" t="s">
        <v>2917</v>
      </c>
      <c r="G202" s="215" t="s">
        <v>258</v>
      </c>
      <c r="H202" s="216">
        <v>2</v>
      </c>
      <c r="I202" s="217"/>
      <c r="J202" s="216">
        <f>ROUND(I202*H202,3)</f>
        <v>0</v>
      </c>
      <c r="K202" s="218"/>
      <c r="L202" s="219"/>
      <c r="M202" s="220" t="s">
        <v>1</v>
      </c>
      <c r="N202" s="221" t="s">
        <v>40</v>
      </c>
      <c r="O202" s="79"/>
      <c r="P202" s="202">
        <f>O202*H202</f>
        <v>0</v>
      </c>
      <c r="Q202" s="202">
        <v>0</v>
      </c>
      <c r="R202" s="202">
        <f>Q202*H202</f>
        <v>0</v>
      </c>
      <c r="S202" s="202">
        <v>0</v>
      </c>
      <c r="T202" s="203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04" t="s">
        <v>933</v>
      </c>
      <c r="AT202" s="204" t="s">
        <v>439</v>
      </c>
      <c r="AU202" s="204" t="s">
        <v>189</v>
      </c>
      <c r="AY202" s="16" t="s">
        <v>177</v>
      </c>
      <c r="BE202" s="205">
        <f>IF(N202="základná",J202,0)</f>
        <v>0</v>
      </c>
      <c r="BF202" s="205">
        <f>IF(N202="znížená",J202,0)</f>
        <v>0</v>
      </c>
      <c r="BG202" s="205">
        <f>IF(N202="zákl. prenesená",J202,0)</f>
        <v>0</v>
      </c>
      <c r="BH202" s="205">
        <f>IF(N202="zníž. prenesená",J202,0)</f>
        <v>0</v>
      </c>
      <c r="BI202" s="205">
        <f>IF(N202="nulová",J202,0)</f>
        <v>0</v>
      </c>
      <c r="BJ202" s="16" t="s">
        <v>155</v>
      </c>
      <c r="BK202" s="206">
        <f>ROUND(I202*H202,3)</f>
        <v>0</v>
      </c>
      <c r="BL202" s="16" t="s">
        <v>933</v>
      </c>
      <c r="BM202" s="204" t="s">
        <v>2928</v>
      </c>
    </row>
    <row r="203" s="2" customFormat="1" ht="16.5" customHeight="1">
      <c r="A203" s="35"/>
      <c r="B203" s="157"/>
      <c r="C203" s="212" t="s">
        <v>421</v>
      </c>
      <c r="D203" s="212" t="s">
        <v>439</v>
      </c>
      <c r="E203" s="213" t="s">
        <v>2919</v>
      </c>
      <c r="F203" s="214" t="s">
        <v>2920</v>
      </c>
      <c r="G203" s="215" t="s">
        <v>258</v>
      </c>
      <c r="H203" s="216">
        <v>2</v>
      </c>
      <c r="I203" s="217"/>
      <c r="J203" s="216">
        <f>ROUND(I203*H203,3)</f>
        <v>0</v>
      </c>
      <c r="K203" s="218"/>
      <c r="L203" s="219"/>
      <c r="M203" s="220" t="s">
        <v>1</v>
      </c>
      <c r="N203" s="221" t="s">
        <v>40</v>
      </c>
      <c r="O203" s="79"/>
      <c r="P203" s="202">
        <f>O203*H203</f>
        <v>0</v>
      </c>
      <c r="Q203" s="202">
        <v>0</v>
      </c>
      <c r="R203" s="202">
        <f>Q203*H203</f>
        <v>0</v>
      </c>
      <c r="S203" s="202">
        <v>0</v>
      </c>
      <c r="T203" s="203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4" t="s">
        <v>933</v>
      </c>
      <c r="AT203" s="204" t="s">
        <v>439</v>
      </c>
      <c r="AU203" s="204" t="s">
        <v>189</v>
      </c>
      <c r="AY203" s="16" t="s">
        <v>177</v>
      </c>
      <c r="BE203" s="205">
        <f>IF(N203="základná",J203,0)</f>
        <v>0</v>
      </c>
      <c r="BF203" s="205">
        <f>IF(N203="znížená",J203,0)</f>
        <v>0</v>
      </c>
      <c r="BG203" s="205">
        <f>IF(N203="zákl. prenesená",J203,0)</f>
        <v>0</v>
      </c>
      <c r="BH203" s="205">
        <f>IF(N203="zníž. prenesená",J203,0)</f>
        <v>0</v>
      </c>
      <c r="BI203" s="205">
        <f>IF(N203="nulová",J203,0)</f>
        <v>0</v>
      </c>
      <c r="BJ203" s="16" t="s">
        <v>155</v>
      </c>
      <c r="BK203" s="206">
        <f>ROUND(I203*H203,3)</f>
        <v>0</v>
      </c>
      <c r="BL203" s="16" t="s">
        <v>933</v>
      </c>
      <c r="BM203" s="204" t="s">
        <v>2929</v>
      </c>
    </row>
    <row r="204" s="2" customFormat="1" ht="33" customHeight="1">
      <c r="A204" s="35"/>
      <c r="B204" s="157"/>
      <c r="C204" s="193" t="s">
        <v>425</v>
      </c>
      <c r="D204" s="193" t="s">
        <v>180</v>
      </c>
      <c r="E204" s="194" t="s">
        <v>2930</v>
      </c>
      <c r="F204" s="195" t="s">
        <v>2931</v>
      </c>
      <c r="G204" s="196" t="s">
        <v>258</v>
      </c>
      <c r="H204" s="197">
        <v>4</v>
      </c>
      <c r="I204" s="198"/>
      <c r="J204" s="197">
        <f>ROUND(I204*H204,3)</f>
        <v>0</v>
      </c>
      <c r="K204" s="199"/>
      <c r="L204" s="36"/>
      <c r="M204" s="200" t="s">
        <v>1</v>
      </c>
      <c r="N204" s="201" t="s">
        <v>40</v>
      </c>
      <c r="O204" s="79"/>
      <c r="P204" s="202">
        <f>O204*H204</f>
        <v>0</v>
      </c>
      <c r="Q204" s="202">
        <v>0</v>
      </c>
      <c r="R204" s="202">
        <f>Q204*H204</f>
        <v>0</v>
      </c>
      <c r="S204" s="202">
        <v>0</v>
      </c>
      <c r="T204" s="203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4" t="s">
        <v>446</v>
      </c>
      <c r="AT204" s="204" t="s">
        <v>180</v>
      </c>
      <c r="AU204" s="204" t="s">
        <v>189</v>
      </c>
      <c r="AY204" s="16" t="s">
        <v>177</v>
      </c>
      <c r="BE204" s="205">
        <f>IF(N204="základná",J204,0)</f>
        <v>0</v>
      </c>
      <c r="BF204" s="205">
        <f>IF(N204="znížená",J204,0)</f>
        <v>0</v>
      </c>
      <c r="BG204" s="205">
        <f>IF(N204="zákl. prenesená",J204,0)</f>
        <v>0</v>
      </c>
      <c r="BH204" s="205">
        <f>IF(N204="zníž. prenesená",J204,0)</f>
        <v>0</v>
      </c>
      <c r="BI204" s="205">
        <f>IF(N204="nulová",J204,0)</f>
        <v>0</v>
      </c>
      <c r="BJ204" s="16" t="s">
        <v>155</v>
      </c>
      <c r="BK204" s="206">
        <f>ROUND(I204*H204,3)</f>
        <v>0</v>
      </c>
      <c r="BL204" s="16" t="s">
        <v>446</v>
      </c>
      <c r="BM204" s="204" t="s">
        <v>2932</v>
      </c>
    </row>
    <row r="205" s="2" customFormat="1" ht="24.15" customHeight="1">
      <c r="A205" s="35"/>
      <c r="B205" s="157"/>
      <c r="C205" s="212" t="s">
        <v>431</v>
      </c>
      <c r="D205" s="212" t="s">
        <v>439</v>
      </c>
      <c r="E205" s="213" t="s">
        <v>2933</v>
      </c>
      <c r="F205" s="214" t="s">
        <v>2934</v>
      </c>
      <c r="G205" s="215" t="s">
        <v>258</v>
      </c>
      <c r="H205" s="216">
        <v>4</v>
      </c>
      <c r="I205" s="217"/>
      <c r="J205" s="216">
        <f>ROUND(I205*H205,3)</f>
        <v>0</v>
      </c>
      <c r="K205" s="218"/>
      <c r="L205" s="219"/>
      <c r="M205" s="220" t="s">
        <v>1</v>
      </c>
      <c r="N205" s="221" t="s">
        <v>40</v>
      </c>
      <c r="O205" s="79"/>
      <c r="P205" s="202">
        <f>O205*H205</f>
        <v>0</v>
      </c>
      <c r="Q205" s="202">
        <v>0.00014999999999999999</v>
      </c>
      <c r="R205" s="202">
        <f>Q205*H205</f>
        <v>0.00059999999999999995</v>
      </c>
      <c r="S205" s="202">
        <v>0</v>
      </c>
      <c r="T205" s="203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04" t="s">
        <v>933</v>
      </c>
      <c r="AT205" s="204" t="s">
        <v>439</v>
      </c>
      <c r="AU205" s="204" t="s">
        <v>189</v>
      </c>
      <c r="AY205" s="16" t="s">
        <v>177</v>
      </c>
      <c r="BE205" s="205">
        <f>IF(N205="základná",J205,0)</f>
        <v>0</v>
      </c>
      <c r="BF205" s="205">
        <f>IF(N205="znížená",J205,0)</f>
        <v>0</v>
      </c>
      <c r="BG205" s="205">
        <f>IF(N205="zákl. prenesená",J205,0)</f>
        <v>0</v>
      </c>
      <c r="BH205" s="205">
        <f>IF(N205="zníž. prenesená",J205,0)</f>
        <v>0</v>
      </c>
      <c r="BI205" s="205">
        <f>IF(N205="nulová",J205,0)</f>
        <v>0</v>
      </c>
      <c r="BJ205" s="16" t="s">
        <v>155</v>
      </c>
      <c r="BK205" s="206">
        <f>ROUND(I205*H205,3)</f>
        <v>0</v>
      </c>
      <c r="BL205" s="16" t="s">
        <v>933</v>
      </c>
      <c r="BM205" s="204" t="s">
        <v>2935</v>
      </c>
    </row>
    <row r="206" s="2" customFormat="1" ht="16.5" customHeight="1">
      <c r="A206" s="35"/>
      <c r="B206" s="157"/>
      <c r="C206" s="212" t="s">
        <v>435</v>
      </c>
      <c r="D206" s="212" t="s">
        <v>439</v>
      </c>
      <c r="E206" s="213" t="s">
        <v>2916</v>
      </c>
      <c r="F206" s="214" t="s">
        <v>2917</v>
      </c>
      <c r="G206" s="215" t="s">
        <v>258</v>
      </c>
      <c r="H206" s="216">
        <v>2</v>
      </c>
      <c r="I206" s="217"/>
      <c r="J206" s="216">
        <f>ROUND(I206*H206,3)</f>
        <v>0</v>
      </c>
      <c r="K206" s="218"/>
      <c r="L206" s="219"/>
      <c r="M206" s="220" t="s">
        <v>1</v>
      </c>
      <c r="N206" s="221" t="s">
        <v>40</v>
      </c>
      <c r="O206" s="79"/>
      <c r="P206" s="202">
        <f>O206*H206</f>
        <v>0</v>
      </c>
      <c r="Q206" s="202">
        <v>0</v>
      </c>
      <c r="R206" s="202">
        <f>Q206*H206</f>
        <v>0</v>
      </c>
      <c r="S206" s="202">
        <v>0</v>
      </c>
      <c r="T206" s="203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4" t="s">
        <v>933</v>
      </c>
      <c r="AT206" s="204" t="s">
        <v>439</v>
      </c>
      <c r="AU206" s="204" t="s">
        <v>189</v>
      </c>
      <c r="AY206" s="16" t="s">
        <v>177</v>
      </c>
      <c r="BE206" s="205">
        <f>IF(N206="základná",J206,0)</f>
        <v>0</v>
      </c>
      <c r="BF206" s="205">
        <f>IF(N206="znížená",J206,0)</f>
        <v>0</v>
      </c>
      <c r="BG206" s="205">
        <f>IF(N206="zákl. prenesená",J206,0)</f>
        <v>0</v>
      </c>
      <c r="BH206" s="205">
        <f>IF(N206="zníž. prenesená",J206,0)</f>
        <v>0</v>
      </c>
      <c r="BI206" s="205">
        <f>IF(N206="nulová",J206,0)</f>
        <v>0</v>
      </c>
      <c r="BJ206" s="16" t="s">
        <v>155</v>
      </c>
      <c r="BK206" s="206">
        <f>ROUND(I206*H206,3)</f>
        <v>0</v>
      </c>
      <c r="BL206" s="16" t="s">
        <v>933</v>
      </c>
      <c r="BM206" s="204" t="s">
        <v>2936</v>
      </c>
    </row>
    <row r="207" s="2" customFormat="1" ht="16.5" customHeight="1">
      <c r="A207" s="35"/>
      <c r="B207" s="157"/>
      <c r="C207" s="212" t="s">
        <v>443</v>
      </c>
      <c r="D207" s="212" t="s">
        <v>439</v>
      </c>
      <c r="E207" s="213" t="s">
        <v>2919</v>
      </c>
      <c r="F207" s="214" t="s">
        <v>2920</v>
      </c>
      <c r="G207" s="215" t="s">
        <v>258</v>
      </c>
      <c r="H207" s="216">
        <v>2</v>
      </c>
      <c r="I207" s="217"/>
      <c r="J207" s="216">
        <f>ROUND(I207*H207,3)</f>
        <v>0</v>
      </c>
      <c r="K207" s="218"/>
      <c r="L207" s="219"/>
      <c r="M207" s="220" t="s">
        <v>1</v>
      </c>
      <c r="N207" s="221" t="s">
        <v>40</v>
      </c>
      <c r="O207" s="79"/>
      <c r="P207" s="202">
        <f>O207*H207</f>
        <v>0</v>
      </c>
      <c r="Q207" s="202">
        <v>0</v>
      </c>
      <c r="R207" s="202">
        <f>Q207*H207</f>
        <v>0</v>
      </c>
      <c r="S207" s="202">
        <v>0</v>
      </c>
      <c r="T207" s="203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4" t="s">
        <v>933</v>
      </c>
      <c r="AT207" s="204" t="s">
        <v>439</v>
      </c>
      <c r="AU207" s="204" t="s">
        <v>189</v>
      </c>
      <c r="AY207" s="16" t="s">
        <v>177</v>
      </c>
      <c r="BE207" s="205">
        <f>IF(N207="základná",J207,0)</f>
        <v>0</v>
      </c>
      <c r="BF207" s="205">
        <f>IF(N207="znížená",J207,0)</f>
        <v>0</v>
      </c>
      <c r="BG207" s="205">
        <f>IF(N207="zákl. prenesená",J207,0)</f>
        <v>0</v>
      </c>
      <c r="BH207" s="205">
        <f>IF(N207="zníž. prenesená",J207,0)</f>
        <v>0</v>
      </c>
      <c r="BI207" s="205">
        <f>IF(N207="nulová",J207,0)</f>
        <v>0</v>
      </c>
      <c r="BJ207" s="16" t="s">
        <v>155</v>
      </c>
      <c r="BK207" s="206">
        <f>ROUND(I207*H207,3)</f>
        <v>0</v>
      </c>
      <c r="BL207" s="16" t="s">
        <v>933</v>
      </c>
      <c r="BM207" s="204" t="s">
        <v>2937</v>
      </c>
    </row>
    <row r="208" s="2" customFormat="1" ht="33" customHeight="1">
      <c r="A208" s="35"/>
      <c r="B208" s="157"/>
      <c r="C208" s="193" t="s">
        <v>659</v>
      </c>
      <c r="D208" s="193" t="s">
        <v>180</v>
      </c>
      <c r="E208" s="194" t="s">
        <v>2938</v>
      </c>
      <c r="F208" s="195" t="s">
        <v>2939</v>
      </c>
      <c r="G208" s="196" t="s">
        <v>258</v>
      </c>
      <c r="H208" s="197">
        <v>4</v>
      </c>
      <c r="I208" s="198"/>
      <c r="J208" s="197">
        <f>ROUND(I208*H208,3)</f>
        <v>0</v>
      </c>
      <c r="K208" s="199"/>
      <c r="L208" s="36"/>
      <c r="M208" s="200" t="s">
        <v>1</v>
      </c>
      <c r="N208" s="201" t="s">
        <v>40</v>
      </c>
      <c r="O208" s="79"/>
      <c r="P208" s="202">
        <f>O208*H208</f>
        <v>0</v>
      </c>
      <c r="Q208" s="202">
        <v>0</v>
      </c>
      <c r="R208" s="202">
        <f>Q208*H208</f>
        <v>0</v>
      </c>
      <c r="S208" s="202">
        <v>0</v>
      </c>
      <c r="T208" s="203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04" t="s">
        <v>446</v>
      </c>
      <c r="AT208" s="204" t="s">
        <v>180</v>
      </c>
      <c r="AU208" s="204" t="s">
        <v>189</v>
      </c>
      <c r="AY208" s="16" t="s">
        <v>177</v>
      </c>
      <c r="BE208" s="205">
        <f>IF(N208="základná",J208,0)</f>
        <v>0</v>
      </c>
      <c r="BF208" s="205">
        <f>IF(N208="znížená",J208,0)</f>
        <v>0</v>
      </c>
      <c r="BG208" s="205">
        <f>IF(N208="zákl. prenesená",J208,0)</f>
        <v>0</v>
      </c>
      <c r="BH208" s="205">
        <f>IF(N208="zníž. prenesená",J208,0)</f>
        <v>0</v>
      </c>
      <c r="BI208" s="205">
        <f>IF(N208="nulová",J208,0)</f>
        <v>0</v>
      </c>
      <c r="BJ208" s="16" t="s">
        <v>155</v>
      </c>
      <c r="BK208" s="206">
        <f>ROUND(I208*H208,3)</f>
        <v>0</v>
      </c>
      <c r="BL208" s="16" t="s">
        <v>446</v>
      </c>
      <c r="BM208" s="204" t="s">
        <v>2940</v>
      </c>
    </row>
    <row r="209" s="2" customFormat="1" ht="16.5" customHeight="1">
      <c r="A209" s="35"/>
      <c r="B209" s="157"/>
      <c r="C209" s="212" t="s">
        <v>663</v>
      </c>
      <c r="D209" s="212" t="s">
        <v>439</v>
      </c>
      <c r="E209" s="213" t="s">
        <v>2941</v>
      </c>
      <c r="F209" s="214" t="s">
        <v>2942</v>
      </c>
      <c r="G209" s="215" t="s">
        <v>258</v>
      </c>
      <c r="H209" s="216">
        <v>4</v>
      </c>
      <c r="I209" s="217"/>
      <c r="J209" s="216">
        <f>ROUND(I209*H209,3)</f>
        <v>0</v>
      </c>
      <c r="K209" s="218"/>
      <c r="L209" s="219"/>
      <c r="M209" s="220" t="s">
        <v>1</v>
      </c>
      <c r="N209" s="221" t="s">
        <v>40</v>
      </c>
      <c r="O209" s="79"/>
      <c r="P209" s="202">
        <f>O209*H209</f>
        <v>0</v>
      </c>
      <c r="Q209" s="202">
        <v>0.00020000000000000001</v>
      </c>
      <c r="R209" s="202">
        <f>Q209*H209</f>
        <v>0.00080000000000000004</v>
      </c>
      <c r="S209" s="202">
        <v>0</v>
      </c>
      <c r="T209" s="203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04" t="s">
        <v>933</v>
      </c>
      <c r="AT209" s="204" t="s">
        <v>439</v>
      </c>
      <c r="AU209" s="204" t="s">
        <v>189</v>
      </c>
      <c r="AY209" s="16" t="s">
        <v>177</v>
      </c>
      <c r="BE209" s="205">
        <f>IF(N209="základná",J209,0)</f>
        <v>0</v>
      </c>
      <c r="BF209" s="205">
        <f>IF(N209="znížená",J209,0)</f>
        <v>0</v>
      </c>
      <c r="BG209" s="205">
        <f>IF(N209="zákl. prenesená",J209,0)</f>
        <v>0</v>
      </c>
      <c r="BH209" s="205">
        <f>IF(N209="zníž. prenesená",J209,0)</f>
        <v>0</v>
      </c>
      <c r="BI209" s="205">
        <f>IF(N209="nulová",J209,0)</f>
        <v>0</v>
      </c>
      <c r="BJ209" s="16" t="s">
        <v>155</v>
      </c>
      <c r="BK209" s="206">
        <f>ROUND(I209*H209,3)</f>
        <v>0</v>
      </c>
      <c r="BL209" s="16" t="s">
        <v>933</v>
      </c>
      <c r="BM209" s="204" t="s">
        <v>2943</v>
      </c>
    </row>
    <row r="210" s="2" customFormat="1" ht="16.5" customHeight="1">
      <c r="A210" s="35"/>
      <c r="B210" s="157"/>
      <c r="C210" s="212" t="s">
        <v>667</v>
      </c>
      <c r="D210" s="212" t="s">
        <v>439</v>
      </c>
      <c r="E210" s="213" t="s">
        <v>2919</v>
      </c>
      <c r="F210" s="214" t="s">
        <v>2920</v>
      </c>
      <c r="G210" s="215" t="s">
        <v>258</v>
      </c>
      <c r="H210" s="216">
        <v>2</v>
      </c>
      <c r="I210" s="217"/>
      <c r="J210" s="216">
        <f>ROUND(I210*H210,3)</f>
        <v>0</v>
      </c>
      <c r="K210" s="218"/>
      <c r="L210" s="219"/>
      <c r="M210" s="220" t="s">
        <v>1</v>
      </c>
      <c r="N210" s="221" t="s">
        <v>40</v>
      </c>
      <c r="O210" s="79"/>
      <c r="P210" s="202">
        <f>O210*H210</f>
        <v>0</v>
      </c>
      <c r="Q210" s="202">
        <v>0</v>
      </c>
      <c r="R210" s="202">
        <f>Q210*H210</f>
        <v>0</v>
      </c>
      <c r="S210" s="202">
        <v>0</v>
      </c>
      <c r="T210" s="203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04" t="s">
        <v>933</v>
      </c>
      <c r="AT210" s="204" t="s">
        <v>439</v>
      </c>
      <c r="AU210" s="204" t="s">
        <v>189</v>
      </c>
      <c r="AY210" s="16" t="s">
        <v>177</v>
      </c>
      <c r="BE210" s="205">
        <f>IF(N210="základná",J210,0)</f>
        <v>0</v>
      </c>
      <c r="BF210" s="205">
        <f>IF(N210="znížená",J210,0)</f>
        <v>0</v>
      </c>
      <c r="BG210" s="205">
        <f>IF(N210="zákl. prenesená",J210,0)</f>
        <v>0</v>
      </c>
      <c r="BH210" s="205">
        <f>IF(N210="zníž. prenesená",J210,0)</f>
        <v>0</v>
      </c>
      <c r="BI210" s="205">
        <f>IF(N210="nulová",J210,0)</f>
        <v>0</v>
      </c>
      <c r="BJ210" s="16" t="s">
        <v>155</v>
      </c>
      <c r="BK210" s="206">
        <f>ROUND(I210*H210,3)</f>
        <v>0</v>
      </c>
      <c r="BL210" s="16" t="s">
        <v>933</v>
      </c>
      <c r="BM210" s="204" t="s">
        <v>2944</v>
      </c>
    </row>
    <row r="211" s="2" customFormat="1" ht="21.75" customHeight="1">
      <c r="A211" s="35"/>
      <c r="B211" s="157"/>
      <c r="C211" s="193" t="s">
        <v>446</v>
      </c>
      <c r="D211" s="193" t="s">
        <v>180</v>
      </c>
      <c r="E211" s="194" t="s">
        <v>2945</v>
      </c>
      <c r="F211" s="195" t="s">
        <v>2946</v>
      </c>
      <c r="G211" s="196" t="s">
        <v>1792</v>
      </c>
      <c r="H211" s="197">
        <v>1</v>
      </c>
      <c r="I211" s="198"/>
      <c r="J211" s="197">
        <f>ROUND(I211*H211,3)</f>
        <v>0</v>
      </c>
      <c r="K211" s="199"/>
      <c r="L211" s="36"/>
      <c r="M211" s="200" t="s">
        <v>1</v>
      </c>
      <c r="N211" s="201" t="s">
        <v>40</v>
      </c>
      <c r="O211" s="79"/>
      <c r="P211" s="202">
        <f>O211*H211</f>
        <v>0</v>
      </c>
      <c r="Q211" s="202">
        <v>0</v>
      </c>
      <c r="R211" s="202">
        <f>Q211*H211</f>
        <v>0</v>
      </c>
      <c r="S211" s="202">
        <v>0</v>
      </c>
      <c r="T211" s="203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04" t="s">
        <v>446</v>
      </c>
      <c r="AT211" s="204" t="s">
        <v>180</v>
      </c>
      <c r="AU211" s="204" t="s">
        <v>189</v>
      </c>
      <c r="AY211" s="16" t="s">
        <v>177</v>
      </c>
      <c r="BE211" s="205">
        <f>IF(N211="základná",J211,0)</f>
        <v>0</v>
      </c>
      <c r="BF211" s="205">
        <f>IF(N211="znížená",J211,0)</f>
        <v>0</v>
      </c>
      <c r="BG211" s="205">
        <f>IF(N211="zákl. prenesená",J211,0)</f>
        <v>0</v>
      </c>
      <c r="BH211" s="205">
        <f>IF(N211="zníž. prenesená",J211,0)</f>
        <v>0</v>
      </c>
      <c r="BI211" s="205">
        <f>IF(N211="nulová",J211,0)</f>
        <v>0</v>
      </c>
      <c r="BJ211" s="16" t="s">
        <v>155</v>
      </c>
      <c r="BK211" s="206">
        <f>ROUND(I211*H211,3)</f>
        <v>0</v>
      </c>
      <c r="BL211" s="16" t="s">
        <v>446</v>
      </c>
      <c r="BM211" s="204" t="s">
        <v>2947</v>
      </c>
    </row>
    <row r="212" s="2" customFormat="1" ht="24.15" customHeight="1">
      <c r="A212" s="35"/>
      <c r="B212" s="157"/>
      <c r="C212" s="212" t="s">
        <v>674</v>
      </c>
      <c r="D212" s="212" t="s">
        <v>439</v>
      </c>
      <c r="E212" s="213" t="s">
        <v>2948</v>
      </c>
      <c r="F212" s="214" t="s">
        <v>2949</v>
      </c>
      <c r="G212" s="215" t="s">
        <v>258</v>
      </c>
      <c r="H212" s="216">
        <v>1</v>
      </c>
      <c r="I212" s="217"/>
      <c r="J212" s="216">
        <f>ROUND(I212*H212,3)</f>
        <v>0</v>
      </c>
      <c r="K212" s="218"/>
      <c r="L212" s="219"/>
      <c r="M212" s="220" t="s">
        <v>1</v>
      </c>
      <c r="N212" s="221" t="s">
        <v>40</v>
      </c>
      <c r="O212" s="79"/>
      <c r="P212" s="202">
        <f>O212*H212</f>
        <v>0</v>
      </c>
      <c r="Q212" s="202">
        <v>0</v>
      </c>
      <c r="R212" s="202">
        <f>Q212*H212</f>
        <v>0</v>
      </c>
      <c r="S212" s="202">
        <v>0</v>
      </c>
      <c r="T212" s="203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04" t="s">
        <v>2772</v>
      </c>
      <c r="AT212" s="204" t="s">
        <v>439</v>
      </c>
      <c r="AU212" s="204" t="s">
        <v>189</v>
      </c>
      <c r="AY212" s="16" t="s">
        <v>177</v>
      </c>
      <c r="BE212" s="205">
        <f>IF(N212="základná",J212,0)</f>
        <v>0</v>
      </c>
      <c r="BF212" s="205">
        <f>IF(N212="znížená",J212,0)</f>
        <v>0</v>
      </c>
      <c r="BG212" s="205">
        <f>IF(N212="zákl. prenesená",J212,0)</f>
        <v>0</v>
      </c>
      <c r="BH212" s="205">
        <f>IF(N212="zníž. prenesená",J212,0)</f>
        <v>0</v>
      </c>
      <c r="BI212" s="205">
        <f>IF(N212="nulová",J212,0)</f>
        <v>0</v>
      </c>
      <c r="BJ212" s="16" t="s">
        <v>155</v>
      </c>
      <c r="BK212" s="206">
        <f>ROUND(I212*H212,3)</f>
        <v>0</v>
      </c>
      <c r="BL212" s="16" t="s">
        <v>446</v>
      </c>
      <c r="BM212" s="204" t="s">
        <v>2950</v>
      </c>
    </row>
    <row r="213" s="2" customFormat="1" ht="16.5" customHeight="1">
      <c r="A213" s="35"/>
      <c r="B213" s="157"/>
      <c r="C213" s="212" t="s">
        <v>678</v>
      </c>
      <c r="D213" s="212" t="s">
        <v>439</v>
      </c>
      <c r="E213" s="213" t="s">
        <v>2951</v>
      </c>
      <c r="F213" s="214" t="s">
        <v>2952</v>
      </c>
      <c r="G213" s="215" t="s">
        <v>258</v>
      </c>
      <c r="H213" s="216">
        <v>1</v>
      </c>
      <c r="I213" s="217"/>
      <c r="J213" s="216">
        <f>ROUND(I213*H213,3)</f>
        <v>0</v>
      </c>
      <c r="K213" s="218"/>
      <c r="L213" s="219"/>
      <c r="M213" s="220" t="s">
        <v>1</v>
      </c>
      <c r="N213" s="221" t="s">
        <v>40</v>
      </c>
      <c r="O213" s="79"/>
      <c r="P213" s="202">
        <f>O213*H213</f>
        <v>0</v>
      </c>
      <c r="Q213" s="202">
        <v>0</v>
      </c>
      <c r="R213" s="202">
        <f>Q213*H213</f>
        <v>0</v>
      </c>
      <c r="S213" s="202">
        <v>0</v>
      </c>
      <c r="T213" s="203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04" t="s">
        <v>2772</v>
      </c>
      <c r="AT213" s="204" t="s">
        <v>439</v>
      </c>
      <c r="AU213" s="204" t="s">
        <v>189</v>
      </c>
      <c r="AY213" s="16" t="s">
        <v>177</v>
      </c>
      <c r="BE213" s="205">
        <f>IF(N213="základná",J213,0)</f>
        <v>0</v>
      </c>
      <c r="BF213" s="205">
        <f>IF(N213="znížená",J213,0)</f>
        <v>0</v>
      </c>
      <c r="BG213" s="205">
        <f>IF(N213="zákl. prenesená",J213,0)</f>
        <v>0</v>
      </c>
      <c r="BH213" s="205">
        <f>IF(N213="zníž. prenesená",J213,0)</f>
        <v>0</v>
      </c>
      <c r="BI213" s="205">
        <f>IF(N213="nulová",J213,0)</f>
        <v>0</v>
      </c>
      <c r="BJ213" s="16" t="s">
        <v>155</v>
      </c>
      <c r="BK213" s="206">
        <f>ROUND(I213*H213,3)</f>
        <v>0</v>
      </c>
      <c r="BL213" s="16" t="s">
        <v>446</v>
      </c>
      <c r="BM213" s="204" t="s">
        <v>2953</v>
      </c>
    </row>
    <row r="214" s="2" customFormat="1" ht="16.5" customHeight="1">
      <c r="A214" s="35"/>
      <c r="B214" s="157"/>
      <c r="C214" s="212" t="s">
        <v>682</v>
      </c>
      <c r="D214" s="212" t="s">
        <v>439</v>
      </c>
      <c r="E214" s="213" t="s">
        <v>2954</v>
      </c>
      <c r="F214" s="214" t="s">
        <v>2955</v>
      </c>
      <c r="G214" s="215" t="s">
        <v>258</v>
      </c>
      <c r="H214" s="216">
        <v>1</v>
      </c>
      <c r="I214" s="217"/>
      <c r="J214" s="216">
        <f>ROUND(I214*H214,3)</f>
        <v>0</v>
      </c>
      <c r="K214" s="218"/>
      <c r="L214" s="219"/>
      <c r="M214" s="220" t="s">
        <v>1</v>
      </c>
      <c r="N214" s="221" t="s">
        <v>40</v>
      </c>
      <c r="O214" s="79"/>
      <c r="P214" s="202">
        <f>O214*H214</f>
        <v>0</v>
      </c>
      <c r="Q214" s="202">
        <v>0</v>
      </c>
      <c r="R214" s="202">
        <f>Q214*H214</f>
        <v>0</v>
      </c>
      <c r="S214" s="202">
        <v>0</v>
      </c>
      <c r="T214" s="203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04" t="s">
        <v>2772</v>
      </c>
      <c r="AT214" s="204" t="s">
        <v>439</v>
      </c>
      <c r="AU214" s="204" t="s">
        <v>189</v>
      </c>
      <c r="AY214" s="16" t="s">
        <v>177</v>
      </c>
      <c r="BE214" s="205">
        <f>IF(N214="základná",J214,0)</f>
        <v>0</v>
      </c>
      <c r="BF214" s="205">
        <f>IF(N214="znížená",J214,0)</f>
        <v>0</v>
      </c>
      <c r="BG214" s="205">
        <f>IF(N214="zákl. prenesená",J214,0)</f>
        <v>0</v>
      </c>
      <c r="BH214" s="205">
        <f>IF(N214="zníž. prenesená",J214,0)</f>
        <v>0</v>
      </c>
      <c r="BI214" s="205">
        <f>IF(N214="nulová",J214,0)</f>
        <v>0</v>
      </c>
      <c r="BJ214" s="16" t="s">
        <v>155</v>
      </c>
      <c r="BK214" s="206">
        <f>ROUND(I214*H214,3)</f>
        <v>0</v>
      </c>
      <c r="BL214" s="16" t="s">
        <v>446</v>
      </c>
      <c r="BM214" s="204" t="s">
        <v>2956</v>
      </c>
    </row>
    <row r="215" s="2" customFormat="1" ht="24.15" customHeight="1">
      <c r="A215" s="35"/>
      <c r="B215" s="157"/>
      <c r="C215" s="212" t="s">
        <v>686</v>
      </c>
      <c r="D215" s="212" t="s">
        <v>439</v>
      </c>
      <c r="E215" s="213" t="s">
        <v>2957</v>
      </c>
      <c r="F215" s="214" t="s">
        <v>2958</v>
      </c>
      <c r="G215" s="215" t="s">
        <v>258</v>
      </c>
      <c r="H215" s="216">
        <v>1</v>
      </c>
      <c r="I215" s="217"/>
      <c r="J215" s="216">
        <f>ROUND(I215*H215,3)</f>
        <v>0</v>
      </c>
      <c r="K215" s="218"/>
      <c r="L215" s="219"/>
      <c r="M215" s="220" t="s">
        <v>1</v>
      </c>
      <c r="N215" s="221" t="s">
        <v>40</v>
      </c>
      <c r="O215" s="79"/>
      <c r="P215" s="202">
        <f>O215*H215</f>
        <v>0</v>
      </c>
      <c r="Q215" s="202">
        <v>0</v>
      </c>
      <c r="R215" s="202">
        <f>Q215*H215</f>
        <v>0</v>
      </c>
      <c r="S215" s="202">
        <v>0</v>
      </c>
      <c r="T215" s="203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4" t="s">
        <v>2772</v>
      </c>
      <c r="AT215" s="204" t="s">
        <v>439</v>
      </c>
      <c r="AU215" s="204" t="s">
        <v>189</v>
      </c>
      <c r="AY215" s="16" t="s">
        <v>177</v>
      </c>
      <c r="BE215" s="205">
        <f>IF(N215="základná",J215,0)</f>
        <v>0</v>
      </c>
      <c r="BF215" s="205">
        <f>IF(N215="znížená",J215,0)</f>
        <v>0</v>
      </c>
      <c r="BG215" s="205">
        <f>IF(N215="zákl. prenesená",J215,0)</f>
        <v>0</v>
      </c>
      <c r="BH215" s="205">
        <f>IF(N215="zníž. prenesená",J215,0)</f>
        <v>0</v>
      </c>
      <c r="BI215" s="205">
        <f>IF(N215="nulová",J215,0)</f>
        <v>0</v>
      </c>
      <c r="BJ215" s="16" t="s">
        <v>155</v>
      </c>
      <c r="BK215" s="206">
        <f>ROUND(I215*H215,3)</f>
        <v>0</v>
      </c>
      <c r="BL215" s="16" t="s">
        <v>446</v>
      </c>
      <c r="BM215" s="204" t="s">
        <v>2959</v>
      </c>
    </row>
    <row r="216" s="2" customFormat="1" ht="24.15" customHeight="1">
      <c r="A216" s="35"/>
      <c r="B216" s="157"/>
      <c r="C216" s="212" t="s">
        <v>690</v>
      </c>
      <c r="D216" s="212" t="s">
        <v>439</v>
      </c>
      <c r="E216" s="213" t="s">
        <v>2960</v>
      </c>
      <c r="F216" s="214" t="s">
        <v>2961</v>
      </c>
      <c r="G216" s="215" t="s">
        <v>258</v>
      </c>
      <c r="H216" s="216">
        <v>1</v>
      </c>
      <c r="I216" s="217"/>
      <c r="J216" s="216">
        <f>ROUND(I216*H216,3)</f>
        <v>0</v>
      </c>
      <c r="K216" s="218"/>
      <c r="L216" s="219"/>
      <c r="M216" s="220" t="s">
        <v>1</v>
      </c>
      <c r="N216" s="221" t="s">
        <v>40</v>
      </c>
      <c r="O216" s="79"/>
      <c r="P216" s="202">
        <f>O216*H216</f>
        <v>0</v>
      </c>
      <c r="Q216" s="202">
        <v>0</v>
      </c>
      <c r="R216" s="202">
        <f>Q216*H216</f>
        <v>0</v>
      </c>
      <c r="S216" s="202">
        <v>0</v>
      </c>
      <c r="T216" s="203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4" t="s">
        <v>2772</v>
      </c>
      <c r="AT216" s="204" t="s">
        <v>439</v>
      </c>
      <c r="AU216" s="204" t="s">
        <v>189</v>
      </c>
      <c r="AY216" s="16" t="s">
        <v>177</v>
      </c>
      <c r="BE216" s="205">
        <f>IF(N216="základná",J216,0)</f>
        <v>0</v>
      </c>
      <c r="BF216" s="205">
        <f>IF(N216="znížená",J216,0)</f>
        <v>0</v>
      </c>
      <c r="BG216" s="205">
        <f>IF(N216="zákl. prenesená",J216,0)</f>
        <v>0</v>
      </c>
      <c r="BH216" s="205">
        <f>IF(N216="zníž. prenesená",J216,0)</f>
        <v>0</v>
      </c>
      <c r="BI216" s="205">
        <f>IF(N216="nulová",J216,0)</f>
        <v>0</v>
      </c>
      <c r="BJ216" s="16" t="s">
        <v>155</v>
      </c>
      <c r="BK216" s="206">
        <f>ROUND(I216*H216,3)</f>
        <v>0</v>
      </c>
      <c r="BL216" s="16" t="s">
        <v>446</v>
      </c>
      <c r="BM216" s="204" t="s">
        <v>2962</v>
      </c>
    </row>
    <row r="217" s="2" customFormat="1" ht="21.75" customHeight="1">
      <c r="A217" s="35"/>
      <c r="B217" s="157"/>
      <c r="C217" s="212" t="s">
        <v>694</v>
      </c>
      <c r="D217" s="212" t="s">
        <v>439</v>
      </c>
      <c r="E217" s="213" t="s">
        <v>2963</v>
      </c>
      <c r="F217" s="214" t="s">
        <v>2964</v>
      </c>
      <c r="G217" s="215" t="s">
        <v>258</v>
      </c>
      <c r="H217" s="216">
        <v>1</v>
      </c>
      <c r="I217" s="217"/>
      <c r="J217" s="216">
        <f>ROUND(I217*H217,3)</f>
        <v>0</v>
      </c>
      <c r="K217" s="218"/>
      <c r="L217" s="219"/>
      <c r="M217" s="220" t="s">
        <v>1</v>
      </c>
      <c r="N217" s="221" t="s">
        <v>40</v>
      </c>
      <c r="O217" s="79"/>
      <c r="P217" s="202">
        <f>O217*H217</f>
        <v>0</v>
      </c>
      <c r="Q217" s="202">
        <v>0</v>
      </c>
      <c r="R217" s="202">
        <f>Q217*H217</f>
        <v>0</v>
      </c>
      <c r="S217" s="202">
        <v>0</v>
      </c>
      <c r="T217" s="203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04" t="s">
        <v>2772</v>
      </c>
      <c r="AT217" s="204" t="s">
        <v>439</v>
      </c>
      <c r="AU217" s="204" t="s">
        <v>189</v>
      </c>
      <c r="AY217" s="16" t="s">
        <v>177</v>
      </c>
      <c r="BE217" s="205">
        <f>IF(N217="základná",J217,0)</f>
        <v>0</v>
      </c>
      <c r="BF217" s="205">
        <f>IF(N217="znížená",J217,0)</f>
        <v>0</v>
      </c>
      <c r="BG217" s="205">
        <f>IF(N217="zákl. prenesená",J217,0)</f>
        <v>0</v>
      </c>
      <c r="BH217" s="205">
        <f>IF(N217="zníž. prenesená",J217,0)</f>
        <v>0</v>
      </c>
      <c r="BI217" s="205">
        <f>IF(N217="nulová",J217,0)</f>
        <v>0</v>
      </c>
      <c r="BJ217" s="16" t="s">
        <v>155</v>
      </c>
      <c r="BK217" s="206">
        <f>ROUND(I217*H217,3)</f>
        <v>0</v>
      </c>
      <c r="BL217" s="16" t="s">
        <v>446</v>
      </c>
      <c r="BM217" s="204" t="s">
        <v>2965</v>
      </c>
    </row>
    <row r="218" s="2" customFormat="1" ht="24.15" customHeight="1">
      <c r="A218" s="35"/>
      <c r="B218" s="157"/>
      <c r="C218" s="212" t="s">
        <v>698</v>
      </c>
      <c r="D218" s="212" t="s">
        <v>439</v>
      </c>
      <c r="E218" s="213" t="s">
        <v>2966</v>
      </c>
      <c r="F218" s="214" t="s">
        <v>2967</v>
      </c>
      <c r="G218" s="215" t="s">
        <v>258</v>
      </c>
      <c r="H218" s="216">
        <v>1</v>
      </c>
      <c r="I218" s="217"/>
      <c r="J218" s="216">
        <f>ROUND(I218*H218,3)</f>
        <v>0</v>
      </c>
      <c r="K218" s="218"/>
      <c r="L218" s="219"/>
      <c r="M218" s="220" t="s">
        <v>1</v>
      </c>
      <c r="N218" s="221" t="s">
        <v>40</v>
      </c>
      <c r="O218" s="79"/>
      <c r="P218" s="202">
        <f>O218*H218</f>
        <v>0</v>
      </c>
      <c r="Q218" s="202">
        <v>0</v>
      </c>
      <c r="R218" s="202">
        <f>Q218*H218</f>
        <v>0</v>
      </c>
      <c r="S218" s="202">
        <v>0</v>
      </c>
      <c r="T218" s="203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04" t="s">
        <v>2772</v>
      </c>
      <c r="AT218" s="204" t="s">
        <v>439</v>
      </c>
      <c r="AU218" s="204" t="s">
        <v>189</v>
      </c>
      <c r="AY218" s="16" t="s">
        <v>177</v>
      </c>
      <c r="BE218" s="205">
        <f>IF(N218="základná",J218,0)</f>
        <v>0</v>
      </c>
      <c r="BF218" s="205">
        <f>IF(N218="znížená",J218,0)</f>
        <v>0</v>
      </c>
      <c r="BG218" s="205">
        <f>IF(N218="zákl. prenesená",J218,0)</f>
        <v>0</v>
      </c>
      <c r="BH218" s="205">
        <f>IF(N218="zníž. prenesená",J218,0)</f>
        <v>0</v>
      </c>
      <c r="BI218" s="205">
        <f>IF(N218="nulová",J218,0)</f>
        <v>0</v>
      </c>
      <c r="BJ218" s="16" t="s">
        <v>155</v>
      </c>
      <c r="BK218" s="206">
        <f>ROUND(I218*H218,3)</f>
        <v>0</v>
      </c>
      <c r="BL218" s="16" t="s">
        <v>446</v>
      </c>
      <c r="BM218" s="204" t="s">
        <v>2968</v>
      </c>
    </row>
    <row r="219" s="12" customFormat="1" ht="20.88" customHeight="1">
      <c r="A219" s="12"/>
      <c r="B219" s="180"/>
      <c r="C219" s="12"/>
      <c r="D219" s="181" t="s">
        <v>73</v>
      </c>
      <c r="E219" s="191" t="s">
        <v>2969</v>
      </c>
      <c r="F219" s="191" t="s">
        <v>2970</v>
      </c>
      <c r="G219" s="12"/>
      <c r="H219" s="12"/>
      <c r="I219" s="183"/>
      <c r="J219" s="192">
        <f>BK219</f>
        <v>0</v>
      </c>
      <c r="K219" s="12"/>
      <c r="L219" s="180"/>
      <c r="M219" s="185"/>
      <c r="N219" s="186"/>
      <c r="O219" s="186"/>
      <c r="P219" s="187">
        <f>SUM(P220:P257)</f>
        <v>0</v>
      </c>
      <c r="Q219" s="186"/>
      <c r="R219" s="187">
        <f>SUM(R220:R257)</f>
        <v>0.019220000000000001</v>
      </c>
      <c r="S219" s="186"/>
      <c r="T219" s="188">
        <f>SUM(T220:T257)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181" t="s">
        <v>189</v>
      </c>
      <c r="AT219" s="189" t="s">
        <v>73</v>
      </c>
      <c r="AU219" s="189" t="s">
        <v>155</v>
      </c>
      <c r="AY219" s="181" t="s">
        <v>177</v>
      </c>
      <c r="BK219" s="190">
        <f>SUM(BK220:BK257)</f>
        <v>0</v>
      </c>
    </row>
    <row r="220" s="2" customFormat="1" ht="33" customHeight="1">
      <c r="A220" s="35"/>
      <c r="B220" s="157"/>
      <c r="C220" s="193" t="s">
        <v>702</v>
      </c>
      <c r="D220" s="193" t="s">
        <v>180</v>
      </c>
      <c r="E220" s="194" t="s">
        <v>2971</v>
      </c>
      <c r="F220" s="195" t="s">
        <v>2972</v>
      </c>
      <c r="G220" s="196" t="s">
        <v>258</v>
      </c>
      <c r="H220" s="197">
        <v>1</v>
      </c>
      <c r="I220" s="198"/>
      <c r="J220" s="197">
        <f>ROUND(I220*H220,3)</f>
        <v>0</v>
      </c>
      <c r="K220" s="199"/>
      <c r="L220" s="36"/>
      <c r="M220" s="200" t="s">
        <v>1</v>
      </c>
      <c r="N220" s="201" t="s">
        <v>40</v>
      </c>
      <c r="O220" s="79"/>
      <c r="P220" s="202">
        <f>O220*H220</f>
        <v>0</v>
      </c>
      <c r="Q220" s="202">
        <v>0</v>
      </c>
      <c r="R220" s="202">
        <f>Q220*H220</f>
        <v>0</v>
      </c>
      <c r="S220" s="202">
        <v>0</v>
      </c>
      <c r="T220" s="203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04" t="s">
        <v>446</v>
      </c>
      <c r="AT220" s="204" t="s">
        <v>180</v>
      </c>
      <c r="AU220" s="204" t="s">
        <v>189</v>
      </c>
      <c r="AY220" s="16" t="s">
        <v>177</v>
      </c>
      <c r="BE220" s="205">
        <f>IF(N220="základná",J220,0)</f>
        <v>0</v>
      </c>
      <c r="BF220" s="205">
        <f>IF(N220="znížená",J220,0)</f>
        <v>0</v>
      </c>
      <c r="BG220" s="205">
        <f>IF(N220="zákl. prenesená",J220,0)</f>
        <v>0</v>
      </c>
      <c r="BH220" s="205">
        <f>IF(N220="zníž. prenesená",J220,0)</f>
        <v>0</v>
      </c>
      <c r="BI220" s="205">
        <f>IF(N220="nulová",J220,0)</f>
        <v>0</v>
      </c>
      <c r="BJ220" s="16" t="s">
        <v>155</v>
      </c>
      <c r="BK220" s="206">
        <f>ROUND(I220*H220,3)</f>
        <v>0</v>
      </c>
      <c r="BL220" s="16" t="s">
        <v>446</v>
      </c>
      <c r="BM220" s="204" t="s">
        <v>2973</v>
      </c>
    </row>
    <row r="221" s="2" customFormat="1" ht="33" customHeight="1">
      <c r="A221" s="35"/>
      <c r="B221" s="157"/>
      <c r="C221" s="212" t="s">
        <v>706</v>
      </c>
      <c r="D221" s="212" t="s">
        <v>439</v>
      </c>
      <c r="E221" s="213" t="s">
        <v>2974</v>
      </c>
      <c r="F221" s="214" t="s">
        <v>2975</v>
      </c>
      <c r="G221" s="215" t="s">
        <v>258</v>
      </c>
      <c r="H221" s="216">
        <v>1</v>
      </c>
      <c r="I221" s="217"/>
      <c r="J221" s="216">
        <f>ROUND(I221*H221,3)</f>
        <v>0</v>
      </c>
      <c r="K221" s="218"/>
      <c r="L221" s="219"/>
      <c r="M221" s="220" t="s">
        <v>1</v>
      </c>
      <c r="N221" s="221" t="s">
        <v>40</v>
      </c>
      <c r="O221" s="79"/>
      <c r="P221" s="202">
        <f>O221*H221</f>
        <v>0</v>
      </c>
      <c r="Q221" s="202">
        <v>0</v>
      </c>
      <c r="R221" s="202">
        <f>Q221*H221</f>
        <v>0</v>
      </c>
      <c r="S221" s="202">
        <v>0</v>
      </c>
      <c r="T221" s="203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04" t="s">
        <v>2772</v>
      </c>
      <c r="AT221" s="204" t="s">
        <v>439</v>
      </c>
      <c r="AU221" s="204" t="s">
        <v>189</v>
      </c>
      <c r="AY221" s="16" t="s">
        <v>177</v>
      </c>
      <c r="BE221" s="205">
        <f>IF(N221="základná",J221,0)</f>
        <v>0</v>
      </c>
      <c r="BF221" s="205">
        <f>IF(N221="znížená",J221,0)</f>
        <v>0</v>
      </c>
      <c r="BG221" s="205">
        <f>IF(N221="zákl. prenesená",J221,0)</f>
        <v>0</v>
      </c>
      <c r="BH221" s="205">
        <f>IF(N221="zníž. prenesená",J221,0)</f>
        <v>0</v>
      </c>
      <c r="BI221" s="205">
        <f>IF(N221="nulová",J221,0)</f>
        <v>0</v>
      </c>
      <c r="BJ221" s="16" t="s">
        <v>155</v>
      </c>
      <c r="BK221" s="206">
        <f>ROUND(I221*H221,3)</f>
        <v>0</v>
      </c>
      <c r="BL221" s="16" t="s">
        <v>446</v>
      </c>
      <c r="BM221" s="204" t="s">
        <v>2976</v>
      </c>
    </row>
    <row r="222" s="2" customFormat="1" ht="24.15" customHeight="1">
      <c r="A222" s="35"/>
      <c r="B222" s="157"/>
      <c r="C222" s="193" t="s">
        <v>710</v>
      </c>
      <c r="D222" s="193" t="s">
        <v>180</v>
      </c>
      <c r="E222" s="194" t="s">
        <v>2786</v>
      </c>
      <c r="F222" s="195" t="s">
        <v>2787</v>
      </c>
      <c r="G222" s="196" t="s">
        <v>258</v>
      </c>
      <c r="H222" s="197">
        <v>5</v>
      </c>
      <c r="I222" s="198"/>
      <c r="J222" s="197">
        <f>ROUND(I222*H222,3)</f>
        <v>0</v>
      </c>
      <c r="K222" s="199"/>
      <c r="L222" s="36"/>
      <c r="M222" s="200" t="s">
        <v>1</v>
      </c>
      <c r="N222" s="201" t="s">
        <v>40</v>
      </c>
      <c r="O222" s="79"/>
      <c r="P222" s="202">
        <f>O222*H222</f>
        <v>0</v>
      </c>
      <c r="Q222" s="202">
        <v>0</v>
      </c>
      <c r="R222" s="202">
        <f>Q222*H222</f>
        <v>0</v>
      </c>
      <c r="S222" s="202">
        <v>0</v>
      </c>
      <c r="T222" s="203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04" t="s">
        <v>446</v>
      </c>
      <c r="AT222" s="204" t="s">
        <v>180</v>
      </c>
      <c r="AU222" s="204" t="s">
        <v>189</v>
      </c>
      <c r="AY222" s="16" t="s">
        <v>177</v>
      </c>
      <c r="BE222" s="205">
        <f>IF(N222="základná",J222,0)</f>
        <v>0</v>
      </c>
      <c r="BF222" s="205">
        <f>IF(N222="znížená",J222,0)</f>
        <v>0</v>
      </c>
      <c r="BG222" s="205">
        <f>IF(N222="zákl. prenesená",J222,0)</f>
        <v>0</v>
      </c>
      <c r="BH222" s="205">
        <f>IF(N222="zníž. prenesená",J222,0)</f>
        <v>0</v>
      </c>
      <c r="BI222" s="205">
        <f>IF(N222="nulová",J222,0)</f>
        <v>0</v>
      </c>
      <c r="BJ222" s="16" t="s">
        <v>155</v>
      </c>
      <c r="BK222" s="206">
        <f>ROUND(I222*H222,3)</f>
        <v>0</v>
      </c>
      <c r="BL222" s="16" t="s">
        <v>446</v>
      </c>
      <c r="BM222" s="204" t="s">
        <v>2977</v>
      </c>
    </row>
    <row r="223" s="2" customFormat="1" ht="24.15" customHeight="1">
      <c r="A223" s="35"/>
      <c r="B223" s="157"/>
      <c r="C223" s="212" t="s">
        <v>714</v>
      </c>
      <c r="D223" s="212" t="s">
        <v>439</v>
      </c>
      <c r="E223" s="213" t="s">
        <v>2789</v>
      </c>
      <c r="F223" s="214" t="s">
        <v>2790</v>
      </c>
      <c r="G223" s="215" t="s">
        <v>258</v>
      </c>
      <c r="H223" s="216">
        <v>5</v>
      </c>
      <c r="I223" s="217"/>
      <c r="J223" s="216">
        <f>ROUND(I223*H223,3)</f>
        <v>0</v>
      </c>
      <c r="K223" s="218"/>
      <c r="L223" s="219"/>
      <c r="M223" s="220" t="s">
        <v>1</v>
      </c>
      <c r="N223" s="221" t="s">
        <v>40</v>
      </c>
      <c r="O223" s="79"/>
      <c r="P223" s="202">
        <f>O223*H223</f>
        <v>0</v>
      </c>
      <c r="Q223" s="202">
        <v>0.00048999999999999998</v>
      </c>
      <c r="R223" s="202">
        <f>Q223*H223</f>
        <v>0.0024499999999999999</v>
      </c>
      <c r="S223" s="202">
        <v>0</v>
      </c>
      <c r="T223" s="203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4" t="s">
        <v>933</v>
      </c>
      <c r="AT223" s="204" t="s">
        <v>439</v>
      </c>
      <c r="AU223" s="204" t="s">
        <v>189</v>
      </c>
      <c r="AY223" s="16" t="s">
        <v>177</v>
      </c>
      <c r="BE223" s="205">
        <f>IF(N223="základná",J223,0)</f>
        <v>0</v>
      </c>
      <c r="BF223" s="205">
        <f>IF(N223="znížená",J223,0)</f>
        <v>0</v>
      </c>
      <c r="BG223" s="205">
        <f>IF(N223="zákl. prenesená",J223,0)</f>
        <v>0</v>
      </c>
      <c r="BH223" s="205">
        <f>IF(N223="zníž. prenesená",J223,0)</f>
        <v>0</v>
      </c>
      <c r="BI223" s="205">
        <f>IF(N223="nulová",J223,0)</f>
        <v>0</v>
      </c>
      <c r="BJ223" s="16" t="s">
        <v>155</v>
      </c>
      <c r="BK223" s="206">
        <f>ROUND(I223*H223,3)</f>
        <v>0</v>
      </c>
      <c r="BL223" s="16" t="s">
        <v>933</v>
      </c>
      <c r="BM223" s="204" t="s">
        <v>2978</v>
      </c>
    </row>
    <row r="224" s="2" customFormat="1" ht="21.75" customHeight="1">
      <c r="A224" s="35"/>
      <c r="B224" s="157"/>
      <c r="C224" s="212" t="s">
        <v>718</v>
      </c>
      <c r="D224" s="212" t="s">
        <v>439</v>
      </c>
      <c r="E224" s="213" t="s">
        <v>2792</v>
      </c>
      <c r="F224" s="214" t="s">
        <v>2793</v>
      </c>
      <c r="G224" s="215" t="s">
        <v>258</v>
      </c>
      <c r="H224" s="216">
        <v>12</v>
      </c>
      <c r="I224" s="217"/>
      <c r="J224" s="216">
        <f>ROUND(I224*H224,3)</f>
        <v>0</v>
      </c>
      <c r="K224" s="218"/>
      <c r="L224" s="219"/>
      <c r="M224" s="220" t="s">
        <v>1</v>
      </c>
      <c r="N224" s="221" t="s">
        <v>40</v>
      </c>
      <c r="O224" s="79"/>
      <c r="P224" s="202">
        <f>O224*H224</f>
        <v>0</v>
      </c>
      <c r="Q224" s="202">
        <v>6.0000000000000002E-05</v>
      </c>
      <c r="R224" s="202">
        <f>Q224*H224</f>
        <v>0.00072000000000000005</v>
      </c>
      <c r="S224" s="202">
        <v>0</v>
      </c>
      <c r="T224" s="203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04" t="s">
        <v>933</v>
      </c>
      <c r="AT224" s="204" t="s">
        <v>439</v>
      </c>
      <c r="AU224" s="204" t="s">
        <v>189</v>
      </c>
      <c r="AY224" s="16" t="s">
        <v>177</v>
      </c>
      <c r="BE224" s="205">
        <f>IF(N224="základná",J224,0)</f>
        <v>0</v>
      </c>
      <c r="BF224" s="205">
        <f>IF(N224="znížená",J224,0)</f>
        <v>0</v>
      </c>
      <c r="BG224" s="205">
        <f>IF(N224="zákl. prenesená",J224,0)</f>
        <v>0</v>
      </c>
      <c r="BH224" s="205">
        <f>IF(N224="zníž. prenesená",J224,0)</f>
        <v>0</v>
      </c>
      <c r="BI224" s="205">
        <f>IF(N224="nulová",J224,0)</f>
        <v>0</v>
      </c>
      <c r="BJ224" s="16" t="s">
        <v>155</v>
      </c>
      <c r="BK224" s="206">
        <f>ROUND(I224*H224,3)</f>
        <v>0</v>
      </c>
      <c r="BL224" s="16" t="s">
        <v>933</v>
      </c>
      <c r="BM224" s="204" t="s">
        <v>2979</v>
      </c>
    </row>
    <row r="225" s="2" customFormat="1" ht="21.75" customHeight="1">
      <c r="A225" s="35"/>
      <c r="B225" s="157"/>
      <c r="C225" s="193" t="s">
        <v>722</v>
      </c>
      <c r="D225" s="193" t="s">
        <v>180</v>
      </c>
      <c r="E225" s="194" t="s">
        <v>2837</v>
      </c>
      <c r="F225" s="195" t="s">
        <v>2838</v>
      </c>
      <c r="G225" s="196" t="s">
        <v>258</v>
      </c>
      <c r="H225" s="197">
        <v>38</v>
      </c>
      <c r="I225" s="198"/>
      <c r="J225" s="197">
        <f>ROUND(I225*H225,3)</f>
        <v>0</v>
      </c>
      <c r="K225" s="199"/>
      <c r="L225" s="36"/>
      <c r="M225" s="200" t="s">
        <v>1</v>
      </c>
      <c r="N225" s="201" t="s">
        <v>40</v>
      </c>
      <c r="O225" s="79"/>
      <c r="P225" s="202">
        <f>O225*H225</f>
        <v>0</v>
      </c>
      <c r="Q225" s="202">
        <v>0</v>
      </c>
      <c r="R225" s="202">
        <f>Q225*H225</f>
        <v>0</v>
      </c>
      <c r="S225" s="202">
        <v>0</v>
      </c>
      <c r="T225" s="203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04" t="s">
        <v>446</v>
      </c>
      <c r="AT225" s="204" t="s">
        <v>180</v>
      </c>
      <c r="AU225" s="204" t="s">
        <v>189</v>
      </c>
      <c r="AY225" s="16" t="s">
        <v>177</v>
      </c>
      <c r="BE225" s="205">
        <f>IF(N225="základná",J225,0)</f>
        <v>0</v>
      </c>
      <c r="BF225" s="205">
        <f>IF(N225="znížená",J225,0)</f>
        <v>0</v>
      </c>
      <c r="BG225" s="205">
        <f>IF(N225="zákl. prenesená",J225,0)</f>
        <v>0</v>
      </c>
      <c r="BH225" s="205">
        <f>IF(N225="zníž. prenesená",J225,0)</f>
        <v>0</v>
      </c>
      <c r="BI225" s="205">
        <f>IF(N225="nulová",J225,0)</f>
        <v>0</v>
      </c>
      <c r="BJ225" s="16" t="s">
        <v>155</v>
      </c>
      <c r="BK225" s="206">
        <f>ROUND(I225*H225,3)</f>
        <v>0</v>
      </c>
      <c r="BL225" s="16" t="s">
        <v>446</v>
      </c>
      <c r="BM225" s="204" t="s">
        <v>2980</v>
      </c>
    </row>
    <row r="226" s="2" customFormat="1" ht="33" customHeight="1">
      <c r="A226" s="35"/>
      <c r="B226" s="157"/>
      <c r="C226" s="212" t="s">
        <v>727</v>
      </c>
      <c r="D226" s="212" t="s">
        <v>439</v>
      </c>
      <c r="E226" s="213" t="s">
        <v>2840</v>
      </c>
      <c r="F226" s="214" t="s">
        <v>2841</v>
      </c>
      <c r="G226" s="215" t="s">
        <v>258</v>
      </c>
      <c r="H226" s="216">
        <v>24</v>
      </c>
      <c r="I226" s="217"/>
      <c r="J226" s="216">
        <f>ROUND(I226*H226,3)</f>
        <v>0</v>
      </c>
      <c r="K226" s="218"/>
      <c r="L226" s="219"/>
      <c r="M226" s="220" t="s">
        <v>1</v>
      </c>
      <c r="N226" s="221" t="s">
        <v>40</v>
      </c>
      <c r="O226" s="79"/>
      <c r="P226" s="202">
        <f>O226*H226</f>
        <v>0</v>
      </c>
      <c r="Q226" s="202">
        <v>0.00020000000000000001</v>
      </c>
      <c r="R226" s="202">
        <f>Q226*H226</f>
        <v>0.0048000000000000004</v>
      </c>
      <c r="S226" s="202">
        <v>0</v>
      </c>
      <c r="T226" s="203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04" t="s">
        <v>933</v>
      </c>
      <c r="AT226" s="204" t="s">
        <v>439</v>
      </c>
      <c r="AU226" s="204" t="s">
        <v>189</v>
      </c>
      <c r="AY226" s="16" t="s">
        <v>177</v>
      </c>
      <c r="BE226" s="205">
        <f>IF(N226="základná",J226,0)</f>
        <v>0</v>
      </c>
      <c r="BF226" s="205">
        <f>IF(N226="znížená",J226,0)</f>
        <v>0</v>
      </c>
      <c r="BG226" s="205">
        <f>IF(N226="zákl. prenesená",J226,0)</f>
        <v>0</v>
      </c>
      <c r="BH226" s="205">
        <f>IF(N226="zníž. prenesená",J226,0)</f>
        <v>0</v>
      </c>
      <c r="BI226" s="205">
        <f>IF(N226="nulová",J226,0)</f>
        <v>0</v>
      </c>
      <c r="BJ226" s="16" t="s">
        <v>155</v>
      </c>
      <c r="BK226" s="206">
        <f>ROUND(I226*H226,3)</f>
        <v>0</v>
      </c>
      <c r="BL226" s="16" t="s">
        <v>933</v>
      </c>
      <c r="BM226" s="204" t="s">
        <v>2981</v>
      </c>
    </row>
    <row r="227" s="2" customFormat="1" ht="33" customHeight="1">
      <c r="A227" s="35"/>
      <c r="B227" s="157"/>
      <c r="C227" s="212" t="s">
        <v>731</v>
      </c>
      <c r="D227" s="212" t="s">
        <v>439</v>
      </c>
      <c r="E227" s="213" t="s">
        <v>2846</v>
      </c>
      <c r="F227" s="214" t="s">
        <v>2847</v>
      </c>
      <c r="G227" s="215" t="s">
        <v>258</v>
      </c>
      <c r="H227" s="216">
        <v>8</v>
      </c>
      <c r="I227" s="217"/>
      <c r="J227" s="216">
        <f>ROUND(I227*H227,3)</f>
        <v>0</v>
      </c>
      <c r="K227" s="218"/>
      <c r="L227" s="219"/>
      <c r="M227" s="220" t="s">
        <v>1</v>
      </c>
      <c r="N227" s="221" t="s">
        <v>40</v>
      </c>
      <c r="O227" s="79"/>
      <c r="P227" s="202">
        <f>O227*H227</f>
        <v>0</v>
      </c>
      <c r="Q227" s="202">
        <v>0.00020000000000000001</v>
      </c>
      <c r="R227" s="202">
        <f>Q227*H227</f>
        <v>0.0016000000000000001</v>
      </c>
      <c r="S227" s="202">
        <v>0</v>
      </c>
      <c r="T227" s="203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04" t="s">
        <v>933</v>
      </c>
      <c r="AT227" s="204" t="s">
        <v>439</v>
      </c>
      <c r="AU227" s="204" t="s">
        <v>189</v>
      </c>
      <c r="AY227" s="16" t="s">
        <v>177</v>
      </c>
      <c r="BE227" s="205">
        <f>IF(N227="základná",J227,0)</f>
        <v>0</v>
      </c>
      <c r="BF227" s="205">
        <f>IF(N227="znížená",J227,0)</f>
        <v>0</v>
      </c>
      <c r="BG227" s="205">
        <f>IF(N227="zákl. prenesená",J227,0)</f>
        <v>0</v>
      </c>
      <c r="BH227" s="205">
        <f>IF(N227="zníž. prenesená",J227,0)</f>
        <v>0</v>
      </c>
      <c r="BI227" s="205">
        <f>IF(N227="nulová",J227,0)</f>
        <v>0</v>
      </c>
      <c r="BJ227" s="16" t="s">
        <v>155</v>
      </c>
      <c r="BK227" s="206">
        <f>ROUND(I227*H227,3)</f>
        <v>0</v>
      </c>
      <c r="BL227" s="16" t="s">
        <v>933</v>
      </c>
      <c r="BM227" s="204" t="s">
        <v>2982</v>
      </c>
    </row>
    <row r="228" s="2" customFormat="1" ht="33" customHeight="1">
      <c r="A228" s="35"/>
      <c r="B228" s="157"/>
      <c r="C228" s="212" t="s">
        <v>735</v>
      </c>
      <c r="D228" s="212" t="s">
        <v>439</v>
      </c>
      <c r="E228" s="213" t="s">
        <v>2843</v>
      </c>
      <c r="F228" s="214" t="s">
        <v>2844</v>
      </c>
      <c r="G228" s="215" t="s">
        <v>258</v>
      </c>
      <c r="H228" s="216">
        <v>6</v>
      </c>
      <c r="I228" s="217"/>
      <c r="J228" s="216">
        <f>ROUND(I228*H228,3)</f>
        <v>0</v>
      </c>
      <c r="K228" s="218"/>
      <c r="L228" s="219"/>
      <c r="M228" s="220" t="s">
        <v>1</v>
      </c>
      <c r="N228" s="221" t="s">
        <v>40</v>
      </c>
      <c r="O228" s="79"/>
      <c r="P228" s="202">
        <f>O228*H228</f>
        <v>0</v>
      </c>
      <c r="Q228" s="202">
        <v>0.00020000000000000001</v>
      </c>
      <c r="R228" s="202">
        <f>Q228*H228</f>
        <v>0.0012000000000000001</v>
      </c>
      <c r="S228" s="202">
        <v>0</v>
      </c>
      <c r="T228" s="203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04" t="s">
        <v>933</v>
      </c>
      <c r="AT228" s="204" t="s">
        <v>439</v>
      </c>
      <c r="AU228" s="204" t="s">
        <v>189</v>
      </c>
      <c r="AY228" s="16" t="s">
        <v>177</v>
      </c>
      <c r="BE228" s="205">
        <f>IF(N228="základná",J228,0)</f>
        <v>0</v>
      </c>
      <c r="BF228" s="205">
        <f>IF(N228="znížená",J228,0)</f>
        <v>0</v>
      </c>
      <c r="BG228" s="205">
        <f>IF(N228="zákl. prenesená",J228,0)</f>
        <v>0</v>
      </c>
      <c r="BH228" s="205">
        <f>IF(N228="zníž. prenesená",J228,0)</f>
        <v>0</v>
      </c>
      <c r="BI228" s="205">
        <f>IF(N228="nulová",J228,0)</f>
        <v>0</v>
      </c>
      <c r="BJ228" s="16" t="s">
        <v>155</v>
      </c>
      <c r="BK228" s="206">
        <f>ROUND(I228*H228,3)</f>
        <v>0</v>
      </c>
      <c r="BL228" s="16" t="s">
        <v>933</v>
      </c>
      <c r="BM228" s="204" t="s">
        <v>2983</v>
      </c>
    </row>
    <row r="229" s="2" customFormat="1" ht="24.15" customHeight="1">
      <c r="A229" s="35"/>
      <c r="B229" s="157"/>
      <c r="C229" s="193" t="s">
        <v>739</v>
      </c>
      <c r="D229" s="193" t="s">
        <v>180</v>
      </c>
      <c r="E229" s="194" t="s">
        <v>2891</v>
      </c>
      <c r="F229" s="195" t="s">
        <v>2892</v>
      </c>
      <c r="G229" s="196" t="s">
        <v>258</v>
      </c>
      <c r="H229" s="197">
        <v>2</v>
      </c>
      <c r="I229" s="198"/>
      <c r="J229" s="197">
        <f>ROUND(I229*H229,3)</f>
        <v>0</v>
      </c>
      <c r="K229" s="199"/>
      <c r="L229" s="36"/>
      <c r="M229" s="200" t="s">
        <v>1</v>
      </c>
      <c r="N229" s="201" t="s">
        <v>40</v>
      </c>
      <c r="O229" s="79"/>
      <c r="P229" s="202">
        <f>O229*H229</f>
        <v>0</v>
      </c>
      <c r="Q229" s="202">
        <v>0</v>
      </c>
      <c r="R229" s="202">
        <f>Q229*H229</f>
        <v>0</v>
      </c>
      <c r="S229" s="202">
        <v>0</v>
      </c>
      <c r="T229" s="203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04" t="s">
        <v>446</v>
      </c>
      <c r="AT229" s="204" t="s">
        <v>180</v>
      </c>
      <c r="AU229" s="204" t="s">
        <v>189</v>
      </c>
      <c r="AY229" s="16" t="s">
        <v>177</v>
      </c>
      <c r="BE229" s="205">
        <f>IF(N229="základná",J229,0)</f>
        <v>0</v>
      </c>
      <c r="BF229" s="205">
        <f>IF(N229="znížená",J229,0)</f>
        <v>0</v>
      </c>
      <c r="BG229" s="205">
        <f>IF(N229="zákl. prenesená",J229,0)</f>
        <v>0</v>
      </c>
      <c r="BH229" s="205">
        <f>IF(N229="zníž. prenesená",J229,0)</f>
        <v>0</v>
      </c>
      <c r="BI229" s="205">
        <f>IF(N229="nulová",J229,0)</f>
        <v>0</v>
      </c>
      <c r="BJ229" s="16" t="s">
        <v>155</v>
      </c>
      <c r="BK229" s="206">
        <f>ROUND(I229*H229,3)</f>
        <v>0</v>
      </c>
      <c r="BL229" s="16" t="s">
        <v>446</v>
      </c>
      <c r="BM229" s="204" t="s">
        <v>2984</v>
      </c>
    </row>
    <row r="230" s="2" customFormat="1" ht="24.15" customHeight="1">
      <c r="A230" s="35"/>
      <c r="B230" s="157"/>
      <c r="C230" s="212" t="s">
        <v>743</v>
      </c>
      <c r="D230" s="212" t="s">
        <v>439</v>
      </c>
      <c r="E230" s="213" t="s">
        <v>2894</v>
      </c>
      <c r="F230" s="214" t="s">
        <v>2895</v>
      </c>
      <c r="G230" s="215" t="s">
        <v>258</v>
      </c>
      <c r="H230" s="216">
        <v>2</v>
      </c>
      <c r="I230" s="217"/>
      <c r="J230" s="216">
        <f>ROUND(I230*H230,3)</f>
        <v>0</v>
      </c>
      <c r="K230" s="218"/>
      <c r="L230" s="219"/>
      <c r="M230" s="220" t="s">
        <v>1</v>
      </c>
      <c r="N230" s="221" t="s">
        <v>40</v>
      </c>
      <c r="O230" s="79"/>
      <c r="P230" s="202">
        <f>O230*H230</f>
        <v>0</v>
      </c>
      <c r="Q230" s="202">
        <v>0.00016000000000000001</v>
      </c>
      <c r="R230" s="202">
        <f>Q230*H230</f>
        <v>0.00032000000000000003</v>
      </c>
      <c r="S230" s="202">
        <v>0</v>
      </c>
      <c r="T230" s="203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04" t="s">
        <v>933</v>
      </c>
      <c r="AT230" s="204" t="s">
        <v>439</v>
      </c>
      <c r="AU230" s="204" t="s">
        <v>189</v>
      </c>
      <c r="AY230" s="16" t="s">
        <v>177</v>
      </c>
      <c r="BE230" s="205">
        <f>IF(N230="základná",J230,0)</f>
        <v>0</v>
      </c>
      <c r="BF230" s="205">
        <f>IF(N230="znížená",J230,0)</f>
        <v>0</v>
      </c>
      <c r="BG230" s="205">
        <f>IF(N230="zákl. prenesená",J230,0)</f>
        <v>0</v>
      </c>
      <c r="BH230" s="205">
        <f>IF(N230="zníž. prenesená",J230,0)</f>
        <v>0</v>
      </c>
      <c r="BI230" s="205">
        <f>IF(N230="nulová",J230,0)</f>
        <v>0</v>
      </c>
      <c r="BJ230" s="16" t="s">
        <v>155</v>
      </c>
      <c r="BK230" s="206">
        <f>ROUND(I230*H230,3)</f>
        <v>0</v>
      </c>
      <c r="BL230" s="16" t="s">
        <v>933</v>
      </c>
      <c r="BM230" s="204" t="s">
        <v>2985</v>
      </c>
    </row>
    <row r="231" s="2" customFormat="1" ht="21.75" customHeight="1">
      <c r="A231" s="35"/>
      <c r="B231" s="157"/>
      <c r="C231" s="212" t="s">
        <v>747</v>
      </c>
      <c r="D231" s="212" t="s">
        <v>439</v>
      </c>
      <c r="E231" s="213" t="s">
        <v>2897</v>
      </c>
      <c r="F231" s="214" t="s">
        <v>2898</v>
      </c>
      <c r="G231" s="215" t="s">
        <v>258</v>
      </c>
      <c r="H231" s="216">
        <v>2</v>
      </c>
      <c r="I231" s="217"/>
      <c r="J231" s="216">
        <f>ROUND(I231*H231,3)</f>
        <v>0</v>
      </c>
      <c r="K231" s="218"/>
      <c r="L231" s="219"/>
      <c r="M231" s="220" t="s">
        <v>1</v>
      </c>
      <c r="N231" s="221" t="s">
        <v>40</v>
      </c>
      <c r="O231" s="79"/>
      <c r="P231" s="202">
        <f>O231*H231</f>
        <v>0</v>
      </c>
      <c r="Q231" s="202">
        <v>6.0000000000000002E-05</v>
      </c>
      <c r="R231" s="202">
        <f>Q231*H231</f>
        <v>0.00012</v>
      </c>
      <c r="S231" s="202">
        <v>0</v>
      </c>
      <c r="T231" s="203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04" t="s">
        <v>933</v>
      </c>
      <c r="AT231" s="204" t="s">
        <v>439</v>
      </c>
      <c r="AU231" s="204" t="s">
        <v>189</v>
      </c>
      <c r="AY231" s="16" t="s">
        <v>177</v>
      </c>
      <c r="BE231" s="205">
        <f>IF(N231="základná",J231,0)</f>
        <v>0</v>
      </c>
      <c r="BF231" s="205">
        <f>IF(N231="znížená",J231,0)</f>
        <v>0</v>
      </c>
      <c r="BG231" s="205">
        <f>IF(N231="zákl. prenesená",J231,0)</f>
        <v>0</v>
      </c>
      <c r="BH231" s="205">
        <f>IF(N231="zníž. prenesená",J231,0)</f>
        <v>0</v>
      </c>
      <c r="BI231" s="205">
        <f>IF(N231="nulová",J231,0)</f>
        <v>0</v>
      </c>
      <c r="BJ231" s="16" t="s">
        <v>155</v>
      </c>
      <c r="BK231" s="206">
        <f>ROUND(I231*H231,3)</f>
        <v>0</v>
      </c>
      <c r="BL231" s="16" t="s">
        <v>933</v>
      </c>
      <c r="BM231" s="204" t="s">
        <v>2986</v>
      </c>
    </row>
    <row r="232" s="2" customFormat="1" ht="16.5" customHeight="1">
      <c r="A232" s="35"/>
      <c r="B232" s="157"/>
      <c r="C232" s="193" t="s">
        <v>752</v>
      </c>
      <c r="D232" s="193" t="s">
        <v>180</v>
      </c>
      <c r="E232" s="194" t="s">
        <v>2987</v>
      </c>
      <c r="F232" s="195" t="s">
        <v>2988</v>
      </c>
      <c r="G232" s="196" t="s">
        <v>258</v>
      </c>
      <c r="H232" s="197">
        <v>2</v>
      </c>
      <c r="I232" s="198"/>
      <c r="J232" s="197">
        <f>ROUND(I232*H232,3)</f>
        <v>0</v>
      </c>
      <c r="K232" s="199"/>
      <c r="L232" s="36"/>
      <c r="M232" s="200" t="s">
        <v>1</v>
      </c>
      <c r="N232" s="201" t="s">
        <v>40</v>
      </c>
      <c r="O232" s="79"/>
      <c r="P232" s="202">
        <f>O232*H232</f>
        <v>0</v>
      </c>
      <c r="Q232" s="202">
        <v>0</v>
      </c>
      <c r="R232" s="202">
        <f>Q232*H232</f>
        <v>0</v>
      </c>
      <c r="S232" s="202">
        <v>0</v>
      </c>
      <c r="T232" s="203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04" t="s">
        <v>446</v>
      </c>
      <c r="AT232" s="204" t="s">
        <v>180</v>
      </c>
      <c r="AU232" s="204" t="s">
        <v>189</v>
      </c>
      <c r="AY232" s="16" t="s">
        <v>177</v>
      </c>
      <c r="BE232" s="205">
        <f>IF(N232="základná",J232,0)</f>
        <v>0</v>
      </c>
      <c r="BF232" s="205">
        <f>IF(N232="znížená",J232,0)</f>
        <v>0</v>
      </c>
      <c r="BG232" s="205">
        <f>IF(N232="zákl. prenesená",J232,0)</f>
        <v>0</v>
      </c>
      <c r="BH232" s="205">
        <f>IF(N232="zníž. prenesená",J232,0)</f>
        <v>0</v>
      </c>
      <c r="BI232" s="205">
        <f>IF(N232="nulová",J232,0)</f>
        <v>0</v>
      </c>
      <c r="BJ232" s="16" t="s">
        <v>155</v>
      </c>
      <c r="BK232" s="206">
        <f>ROUND(I232*H232,3)</f>
        <v>0</v>
      </c>
      <c r="BL232" s="16" t="s">
        <v>446</v>
      </c>
      <c r="BM232" s="204" t="s">
        <v>2989</v>
      </c>
    </row>
    <row r="233" s="2" customFormat="1" ht="37.8" customHeight="1">
      <c r="A233" s="35"/>
      <c r="B233" s="157"/>
      <c r="C233" s="212" t="s">
        <v>754</v>
      </c>
      <c r="D233" s="212" t="s">
        <v>439</v>
      </c>
      <c r="E233" s="213" t="s">
        <v>2990</v>
      </c>
      <c r="F233" s="214" t="s">
        <v>2991</v>
      </c>
      <c r="G233" s="215" t="s">
        <v>258</v>
      </c>
      <c r="H233" s="216">
        <v>2</v>
      </c>
      <c r="I233" s="217"/>
      <c r="J233" s="216">
        <f>ROUND(I233*H233,3)</f>
        <v>0</v>
      </c>
      <c r="K233" s="218"/>
      <c r="L233" s="219"/>
      <c r="M233" s="220" t="s">
        <v>1</v>
      </c>
      <c r="N233" s="221" t="s">
        <v>40</v>
      </c>
      <c r="O233" s="79"/>
      <c r="P233" s="202">
        <f>O233*H233</f>
        <v>0</v>
      </c>
      <c r="Q233" s="202">
        <v>0.00046000000000000001</v>
      </c>
      <c r="R233" s="202">
        <f>Q233*H233</f>
        <v>0.00092000000000000003</v>
      </c>
      <c r="S233" s="202">
        <v>0</v>
      </c>
      <c r="T233" s="203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04" t="s">
        <v>2772</v>
      </c>
      <c r="AT233" s="204" t="s">
        <v>439</v>
      </c>
      <c r="AU233" s="204" t="s">
        <v>189</v>
      </c>
      <c r="AY233" s="16" t="s">
        <v>177</v>
      </c>
      <c r="BE233" s="205">
        <f>IF(N233="základná",J233,0)</f>
        <v>0</v>
      </c>
      <c r="BF233" s="205">
        <f>IF(N233="znížená",J233,0)</f>
        <v>0</v>
      </c>
      <c r="BG233" s="205">
        <f>IF(N233="zákl. prenesená",J233,0)</f>
        <v>0</v>
      </c>
      <c r="BH233" s="205">
        <f>IF(N233="zníž. prenesená",J233,0)</f>
        <v>0</v>
      </c>
      <c r="BI233" s="205">
        <f>IF(N233="nulová",J233,0)</f>
        <v>0</v>
      </c>
      <c r="BJ233" s="16" t="s">
        <v>155</v>
      </c>
      <c r="BK233" s="206">
        <f>ROUND(I233*H233,3)</f>
        <v>0</v>
      </c>
      <c r="BL233" s="16" t="s">
        <v>446</v>
      </c>
      <c r="BM233" s="204" t="s">
        <v>2992</v>
      </c>
    </row>
    <row r="234" s="2" customFormat="1" ht="16.5" customHeight="1">
      <c r="A234" s="35"/>
      <c r="B234" s="157"/>
      <c r="C234" s="193" t="s">
        <v>758</v>
      </c>
      <c r="D234" s="193" t="s">
        <v>180</v>
      </c>
      <c r="E234" s="194" t="s">
        <v>2993</v>
      </c>
      <c r="F234" s="195" t="s">
        <v>2994</v>
      </c>
      <c r="G234" s="196" t="s">
        <v>258</v>
      </c>
      <c r="H234" s="197">
        <v>2</v>
      </c>
      <c r="I234" s="198"/>
      <c r="J234" s="197">
        <f>ROUND(I234*H234,3)</f>
        <v>0</v>
      </c>
      <c r="K234" s="199"/>
      <c r="L234" s="36"/>
      <c r="M234" s="200" t="s">
        <v>1</v>
      </c>
      <c r="N234" s="201" t="s">
        <v>40</v>
      </c>
      <c r="O234" s="79"/>
      <c r="P234" s="202">
        <f>O234*H234</f>
        <v>0</v>
      </c>
      <c r="Q234" s="202">
        <v>0</v>
      </c>
      <c r="R234" s="202">
        <f>Q234*H234</f>
        <v>0</v>
      </c>
      <c r="S234" s="202">
        <v>0</v>
      </c>
      <c r="T234" s="203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04" t="s">
        <v>446</v>
      </c>
      <c r="AT234" s="204" t="s">
        <v>180</v>
      </c>
      <c r="AU234" s="204" t="s">
        <v>189</v>
      </c>
      <c r="AY234" s="16" t="s">
        <v>177</v>
      </c>
      <c r="BE234" s="205">
        <f>IF(N234="základná",J234,0)</f>
        <v>0</v>
      </c>
      <c r="BF234" s="205">
        <f>IF(N234="znížená",J234,0)</f>
        <v>0</v>
      </c>
      <c r="BG234" s="205">
        <f>IF(N234="zákl. prenesená",J234,0)</f>
        <v>0</v>
      </c>
      <c r="BH234" s="205">
        <f>IF(N234="zníž. prenesená",J234,0)</f>
        <v>0</v>
      </c>
      <c r="BI234" s="205">
        <f>IF(N234="nulová",J234,0)</f>
        <v>0</v>
      </c>
      <c r="BJ234" s="16" t="s">
        <v>155</v>
      </c>
      <c r="BK234" s="206">
        <f>ROUND(I234*H234,3)</f>
        <v>0</v>
      </c>
      <c r="BL234" s="16" t="s">
        <v>446</v>
      </c>
      <c r="BM234" s="204" t="s">
        <v>2995</v>
      </c>
    </row>
    <row r="235" s="2" customFormat="1" ht="21.75" customHeight="1">
      <c r="A235" s="35"/>
      <c r="B235" s="157"/>
      <c r="C235" s="212" t="s">
        <v>764</v>
      </c>
      <c r="D235" s="212" t="s">
        <v>439</v>
      </c>
      <c r="E235" s="213" t="s">
        <v>2996</v>
      </c>
      <c r="F235" s="214" t="s">
        <v>2997</v>
      </c>
      <c r="G235" s="215" t="s">
        <v>258</v>
      </c>
      <c r="H235" s="216">
        <v>2</v>
      </c>
      <c r="I235" s="217"/>
      <c r="J235" s="216">
        <f>ROUND(I235*H235,3)</f>
        <v>0</v>
      </c>
      <c r="K235" s="218"/>
      <c r="L235" s="219"/>
      <c r="M235" s="220" t="s">
        <v>1</v>
      </c>
      <c r="N235" s="221" t="s">
        <v>40</v>
      </c>
      <c r="O235" s="79"/>
      <c r="P235" s="202">
        <f>O235*H235</f>
        <v>0</v>
      </c>
      <c r="Q235" s="202">
        <v>0.00032000000000000003</v>
      </c>
      <c r="R235" s="202">
        <f>Q235*H235</f>
        <v>0.00064000000000000005</v>
      </c>
      <c r="S235" s="202">
        <v>0</v>
      </c>
      <c r="T235" s="203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04" t="s">
        <v>933</v>
      </c>
      <c r="AT235" s="204" t="s">
        <v>439</v>
      </c>
      <c r="AU235" s="204" t="s">
        <v>189</v>
      </c>
      <c r="AY235" s="16" t="s">
        <v>177</v>
      </c>
      <c r="BE235" s="205">
        <f>IF(N235="základná",J235,0)</f>
        <v>0</v>
      </c>
      <c r="BF235" s="205">
        <f>IF(N235="znížená",J235,0)</f>
        <v>0</v>
      </c>
      <c r="BG235" s="205">
        <f>IF(N235="zákl. prenesená",J235,0)</f>
        <v>0</v>
      </c>
      <c r="BH235" s="205">
        <f>IF(N235="zníž. prenesená",J235,0)</f>
        <v>0</v>
      </c>
      <c r="BI235" s="205">
        <f>IF(N235="nulová",J235,0)</f>
        <v>0</v>
      </c>
      <c r="BJ235" s="16" t="s">
        <v>155</v>
      </c>
      <c r="BK235" s="206">
        <f>ROUND(I235*H235,3)</f>
        <v>0</v>
      </c>
      <c r="BL235" s="16" t="s">
        <v>933</v>
      </c>
      <c r="BM235" s="204" t="s">
        <v>2998</v>
      </c>
    </row>
    <row r="236" s="2" customFormat="1" ht="16.5" customHeight="1">
      <c r="A236" s="35"/>
      <c r="B236" s="157"/>
      <c r="C236" s="193" t="s">
        <v>771</v>
      </c>
      <c r="D236" s="193" t="s">
        <v>180</v>
      </c>
      <c r="E236" s="194" t="s">
        <v>2804</v>
      </c>
      <c r="F236" s="195" t="s">
        <v>2805</v>
      </c>
      <c r="G236" s="196" t="s">
        <v>258</v>
      </c>
      <c r="H236" s="197">
        <v>1</v>
      </c>
      <c r="I236" s="198"/>
      <c r="J236" s="197">
        <f>ROUND(I236*H236,3)</f>
        <v>0</v>
      </c>
      <c r="K236" s="199"/>
      <c r="L236" s="36"/>
      <c r="M236" s="200" t="s">
        <v>1</v>
      </c>
      <c r="N236" s="201" t="s">
        <v>40</v>
      </c>
      <c r="O236" s="79"/>
      <c r="P236" s="202">
        <f>O236*H236</f>
        <v>0</v>
      </c>
      <c r="Q236" s="202">
        <v>0</v>
      </c>
      <c r="R236" s="202">
        <f>Q236*H236</f>
        <v>0</v>
      </c>
      <c r="S236" s="202">
        <v>0</v>
      </c>
      <c r="T236" s="203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04" t="s">
        <v>446</v>
      </c>
      <c r="AT236" s="204" t="s">
        <v>180</v>
      </c>
      <c r="AU236" s="204" t="s">
        <v>189</v>
      </c>
      <c r="AY236" s="16" t="s">
        <v>177</v>
      </c>
      <c r="BE236" s="205">
        <f>IF(N236="základná",J236,0)</f>
        <v>0</v>
      </c>
      <c r="BF236" s="205">
        <f>IF(N236="znížená",J236,0)</f>
        <v>0</v>
      </c>
      <c r="BG236" s="205">
        <f>IF(N236="zákl. prenesená",J236,0)</f>
        <v>0</v>
      </c>
      <c r="BH236" s="205">
        <f>IF(N236="zníž. prenesená",J236,0)</f>
        <v>0</v>
      </c>
      <c r="BI236" s="205">
        <f>IF(N236="nulová",J236,0)</f>
        <v>0</v>
      </c>
      <c r="BJ236" s="16" t="s">
        <v>155</v>
      </c>
      <c r="BK236" s="206">
        <f>ROUND(I236*H236,3)</f>
        <v>0</v>
      </c>
      <c r="BL236" s="16" t="s">
        <v>446</v>
      </c>
      <c r="BM236" s="204" t="s">
        <v>2999</v>
      </c>
    </row>
    <row r="237" s="2" customFormat="1" ht="16.5" customHeight="1">
      <c r="A237" s="35"/>
      <c r="B237" s="157"/>
      <c r="C237" s="212" t="s">
        <v>775</v>
      </c>
      <c r="D237" s="212" t="s">
        <v>439</v>
      </c>
      <c r="E237" s="213" t="s">
        <v>2807</v>
      </c>
      <c r="F237" s="214" t="s">
        <v>2808</v>
      </c>
      <c r="G237" s="215" t="s">
        <v>258</v>
      </c>
      <c r="H237" s="216">
        <v>1</v>
      </c>
      <c r="I237" s="217"/>
      <c r="J237" s="216">
        <f>ROUND(I237*H237,3)</f>
        <v>0</v>
      </c>
      <c r="K237" s="218"/>
      <c r="L237" s="219"/>
      <c r="M237" s="220" t="s">
        <v>1</v>
      </c>
      <c r="N237" s="221" t="s">
        <v>40</v>
      </c>
      <c r="O237" s="79"/>
      <c r="P237" s="202">
        <f>O237*H237</f>
        <v>0</v>
      </c>
      <c r="Q237" s="202">
        <v>0.00016000000000000001</v>
      </c>
      <c r="R237" s="202">
        <f>Q237*H237</f>
        <v>0.00016000000000000001</v>
      </c>
      <c r="S237" s="202">
        <v>0</v>
      </c>
      <c r="T237" s="203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04" t="s">
        <v>933</v>
      </c>
      <c r="AT237" s="204" t="s">
        <v>439</v>
      </c>
      <c r="AU237" s="204" t="s">
        <v>189</v>
      </c>
      <c r="AY237" s="16" t="s">
        <v>177</v>
      </c>
      <c r="BE237" s="205">
        <f>IF(N237="základná",J237,0)</f>
        <v>0</v>
      </c>
      <c r="BF237" s="205">
        <f>IF(N237="znížená",J237,0)</f>
        <v>0</v>
      </c>
      <c r="BG237" s="205">
        <f>IF(N237="zákl. prenesená",J237,0)</f>
        <v>0</v>
      </c>
      <c r="BH237" s="205">
        <f>IF(N237="zníž. prenesená",J237,0)</f>
        <v>0</v>
      </c>
      <c r="BI237" s="205">
        <f>IF(N237="nulová",J237,0)</f>
        <v>0</v>
      </c>
      <c r="BJ237" s="16" t="s">
        <v>155</v>
      </c>
      <c r="BK237" s="206">
        <f>ROUND(I237*H237,3)</f>
        <v>0</v>
      </c>
      <c r="BL237" s="16" t="s">
        <v>933</v>
      </c>
      <c r="BM237" s="204" t="s">
        <v>3000</v>
      </c>
    </row>
    <row r="238" s="2" customFormat="1" ht="16.5" customHeight="1">
      <c r="A238" s="35"/>
      <c r="B238" s="157"/>
      <c r="C238" s="193" t="s">
        <v>779</v>
      </c>
      <c r="D238" s="193" t="s">
        <v>180</v>
      </c>
      <c r="E238" s="194" t="s">
        <v>2813</v>
      </c>
      <c r="F238" s="195" t="s">
        <v>2814</v>
      </c>
      <c r="G238" s="196" t="s">
        <v>258</v>
      </c>
      <c r="H238" s="197">
        <v>1</v>
      </c>
      <c r="I238" s="198"/>
      <c r="J238" s="197">
        <f>ROUND(I238*H238,3)</f>
        <v>0</v>
      </c>
      <c r="K238" s="199"/>
      <c r="L238" s="36"/>
      <c r="M238" s="200" t="s">
        <v>1</v>
      </c>
      <c r="N238" s="201" t="s">
        <v>40</v>
      </c>
      <c r="O238" s="79"/>
      <c r="P238" s="202">
        <f>O238*H238</f>
        <v>0</v>
      </c>
      <c r="Q238" s="202">
        <v>0</v>
      </c>
      <c r="R238" s="202">
        <f>Q238*H238</f>
        <v>0</v>
      </c>
      <c r="S238" s="202">
        <v>0</v>
      </c>
      <c r="T238" s="203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04" t="s">
        <v>446</v>
      </c>
      <c r="AT238" s="204" t="s">
        <v>180</v>
      </c>
      <c r="AU238" s="204" t="s">
        <v>189</v>
      </c>
      <c r="AY238" s="16" t="s">
        <v>177</v>
      </c>
      <c r="BE238" s="205">
        <f>IF(N238="základná",J238,0)</f>
        <v>0</v>
      </c>
      <c r="BF238" s="205">
        <f>IF(N238="znížená",J238,0)</f>
        <v>0</v>
      </c>
      <c r="BG238" s="205">
        <f>IF(N238="zákl. prenesená",J238,0)</f>
        <v>0</v>
      </c>
      <c r="BH238" s="205">
        <f>IF(N238="zníž. prenesená",J238,0)</f>
        <v>0</v>
      </c>
      <c r="BI238" s="205">
        <f>IF(N238="nulová",J238,0)</f>
        <v>0</v>
      </c>
      <c r="BJ238" s="16" t="s">
        <v>155</v>
      </c>
      <c r="BK238" s="206">
        <f>ROUND(I238*H238,3)</f>
        <v>0</v>
      </c>
      <c r="BL238" s="16" t="s">
        <v>446</v>
      </c>
      <c r="BM238" s="204" t="s">
        <v>3001</v>
      </c>
    </row>
    <row r="239" s="2" customFormat="1" ht="21.75" customHeight="1">
      <c r="A239" s="35"/>
      <c r="B239" s="157"/>
      <c r="C239" s="212" t="s">
        <v>783</v>
      </c>
      <c r="D239" s="212" t="s">
        <v>439</v>
      </c>
      <c r="E239" s="213" t="s">
        <v>2828</v>
      </c>
      <c r="F239" s="214" t="s">
        <v>2829</v>
      </c>
      <c r="G239" s="215" t="s">
        <v>258</v>
      </c>
      <c r="H239" s="216">
        <v>1</v>
      </c>
      <c r="I239" s="217"/>
      <c r="J239" s="216">
        <f>ROUND(I239*H239,3)</f>
        <v>0</v>
      </c>
      <c r="K239" s="218"/>
      <c r="L239" s="219"/>
      <c r="M239" s="220" t="s">
        <v>1</v>
      </c>
      <c r="N239" s="221" t="s">
        <v>40</v>
      </c>
      <c r="O239" s="79"/>
      <c r="P239" s="202">
        <f>O239*H239</f>
        <v>0</v>
      </c>
      <c r="Q239" s="202">
        <v>0.00042999999999999999</v>
      </c>
      <c r="R239" s="202">
        <f>Q239*H239</f>
        <v>0.00042999999999999999</v>
      </c>
      <c r="S239" s="202">
        <v>0</v>
      </c>
      <c r="T239" s="203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04" t="s">
        <v>933</v>
      </c>
      <c r="AT239" s="204" t="s">
        <v>439</v>
      </c>
      <c r="AU239" s="204" t="s">
        <v>189</v>
      </c>
      <c r="AY239" s="16" t="s">
        <v>177</v>
      </c>
      <c r="BE239" s="205">
        <f>IF(N239="základná",J239,0)</f>
        <v>0</v>
      </c>
      <c r="BF239" s="205">
        <f>IF(N239="znížená",J239,0)</f>
        <v>0</v>
      </c>
      <c r="BG239" s="205">
        <f>IF(N239="zákl. prenesená",J239,0)</f>
        <v>0</v>
      </c>
      <c r="BH239" s="205">
        <f>IF(N239="zníž. prenesená",J239,0)</f>
        <v>0</v>
      </c>
      <c r="BI239" s="205">
        <f>IF(N239="nulová",J239,0)</f>
        <v>0</v>
      </c>
      <c r="BJ239" s="16" t="s">
        <v>155</v>
      </c>
      <c r="BK239" s="206">
        <f>ROUND(I239*H239,3)</f>
        <v>0</v>
      </c>
      <c r="BL239" s="16" t="s">
        <v>933</v>
      </c>
      <c r="BM239" s="204" t="s">
        <v>3002</v>
      </c>
    </row>
    <row r="240" s="2" customFormat="1" ht="16.5" customHeight="1">
      <c r="A240" s="35"/>
      <c r="B240" s="157"/>
      <c r="C240" s="193" t="s">
        <v>787</v>
      </c>
      <c r="D240" s="193" t="s">
        <v>180</v>
      </c>
      <c r="E240" s="194" t="s">
        <v>3003</v>
      </c>
      <c r="F240" s="195" t="s">
        <v>3004</v>
      </c>
      <c r="G240" s="196" t="s">
        <v>258</v>
      </c>
      <c r="H240" s="197">
        <v>1</v>
      </c>
      <c r="I240" s="198"/>
      <c r="J240" s="197">
        <f>ROUND(I240*H240,3)</f>
        <v>0</v>
      </c>
      <c r="K240" s="199"/>
      <c r="L240" s="36"/>
      <c r="M240" s="200" t="s">
        <v>1</v>
      </c>
      <c r="N240" s="201" t="s">
        <v>40</v>
      </c>
      <c r="O240" s="79"/>
      <c r="P240" s="202">
        <f>O240*H240</f>
        <v>0</v>
      </c>
      <c r="Q240" s="202">
        <v>0</v>
      </c>
      <c r="R240" s="202">
        <f>Q240*H240</f>
        <v>0</v>
      </c>
      <c r="S240" s="202">
        <v>0</v>
      </c>
      <c r="T240" s="203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04" t="s">
        <v>446</v>
      </c>
      <c r="AT240" s="204" t="s">
        <v>180</v>
      </c>
      <c r="AU240" s="204" t="s">
        <v>189</v>
      </c>
      <c r="AY240" s="16" t="s">
        <v>177</v>
      </c>
      <c r="BE240" s="205">
        <f>IF(N240="základná",J240,0)</f>
        <v>0</v>
      </c>
      <c r="BF240" s="205">
        <f>IF(N240="znížená",J240,0)</f>
        <v>0</v>
      </c>
      <c r="BG240" s="205">
        <f>IF(N240="zákl. prenesená",J240,0)</f>
        <v>0</v>
      </c>
      <c r="BH240" s="205">
        <f>IF(N240="zníž. prenesená",J240,0)</f>
        <v>0</v>
      </c>
      <c r="BI240" s="205">
        <f>IF(N240="nulová",J240,0)</f>
        <v>0</v>
      </c>
      <c r="BJ240" s="16" t="s">
        <v>155</v>
      </c>
      <c r="BK240" s="206">
        <f>ROUND(I240*H240,3)</f>
        <v>0</v>
      </c>
      <c r="BL240" s="16" t="s">
        <v>446</v>
      </c>
      <c r="BM240" s="204" t="s">
        <v>3005</v>
      </c>
    </row>
    <row r="241" s="2" customFormat="1" ht="24.15" customHeight="1">
      <c r="A241" s="35"/>
      <c r="B241" s="157"/>
      <c r="C241" s="212" t="s">
        <v>791</v>
      </c>
      <c r="D241" s="212" t="s">
        <v>439</v>
      </c>
      <c r="E241" s="213" t="s">
        <v>3006</v>
      </c>
      <c r="F241" s="214" t="s">
        <v>3007</v>
      </c>
      <c r="G241" s="215" t="s">
        <v>258</v>
      </c>
      <c r="H241" s="216">
        <v>1</v>
      </c>
      <c r="I241" s="217"/>
      <c r="J241" s="216">
        <f>ROUND(I241*H241,3)</f>
        <v>0</v>
      </c>
      <c r="K241" s="218"/>
      <c r="L241" s="219"/>
      <c r="M241" s="220" t="s">
        <v>1</v>
      </c>
      <c r="N241" s="221" t="s">
        <v>40</v>
      </c>
      <c r="O241" s="79"/>
      <c r="P241" s="202">
        <f>O241*H241</f>
        <v>0</v>
      </c>
      <c r="Q241" s="202">
        <v>0.00025000000000000001</v>
      </c>
      <c r="R241" s="202">
        <f>Q241*H241</f>
        <v>0.00025000000000000001</v>
      </c>
      <c r="S241" s="202">
        <v>0</v>
      </c>
      <c r="T241" s="203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04" t="s">
        <v>933</v>
      </c>
      <c r="AT241" s="204" t="s">
        <v>439</v>
      </c>
      <c r="AU241" s="204" t="s">
        <v>189</v>
      </c>
      <c r="AY241" s="16" t="s">
        <v>177</v>
      </c>
      <c r="BE241" s="205">
        <f>IF(N241="základná",J241,0)</f>
        <v>0</v>
      </c>
      <c r="BF241" s="205">
        <f>IF(N241="znížená",J241,0)</f>
        <v>0</v>
      </c>
      <c r="BG241" s="205">
        <f>IF(N241="zákl. prenesená",J241,0)</f>
        <v>0</v>
      </c>
      <c r="BH241" s="205">
        <f>IF(N241="zníž. prenesená",J241,0)</f>
        <v>0</v>
      </c>
      <c r="BI241" s="205">
        <f>IF(N241="nulová",J241,0)</f>
        <v>0</v>
      </c>
      <c r="BJ241" s="16" t="s">
        <v>155</v>
      </c>
      <c r="BK241" s="206">
        <f>ROUND(I241*H241,3)</f>
        <v>0</v>
      </c>
      <c r="BL241" s="16" t="s">
        <v>933</v>
      </c>
      <c r="BM241" s="204" t="s">
        <v>3008</v>
      </c>
    </row>
    <row r="242" s="2" customFormat="1" ht="16.5" customHeight="1">
      <c r="A242" s="35"/>
      <c r="B242" s="157"/>
      <c r="C242" s="193" t="s">
        <v>795</v>
      </c>
      <c r="D242" s="193" t="s">
        <v>180</v>
      </c>
      <c r="E242" s="194" t="s">
        <v>3009</v>
      </c>
      <c r="F242" s="195" t="s">
        <v>3010</v>
      </c>
      <c r="G242" s="196" t="s">
        <v>258</v>
      </c>
      <c r="H242" s="197">
        <v>1</v>
      </c>
      <c r="I242" s="198"/>
      <c r="J242" s="197">
        <f>ROUND(I242*H242,3)</f>
        <v>0</v>
      </c>
      <c r="K242" s="199"/>
      <c r="L242" s="36"/>
      <c r="M242" s="200" t="s">
        <v>1</v>
      </c>
      <c r="N242" s="201" t="s">
        <v>40</v>
      </c>
      <c r="O242" s="79"/>
      <c r="P242" s="202">
        <f>O242*H242</f>
        <v>0</v>
      </c>
      <c r="Q242" s="202">
        <v>0</v>
      </c>
      <c r="R242" s="202">
        <f>Q242*H242</f>
        <v>0</v>
      </c>
      <c r="S242" s="202">
        <v>0</v>
      </c>
      <c r="T242" s="203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04" t="s">
        <v>446</v>
      </c>
      <c r="AT242" s="204" t="s">
        <v>180</v>
      </c>
      <c r="AU242" s="204" t="s">
        <v>189</v>
      </c>
      <c r="AY242" s="16" t="s">
        <v>177</v>
      </c>
      <c r="BE242" s="205">
        <f>IF(N242="základná",J242,0)</f>
        <v>0</v>
      </c>
      <c r="BF242" s="205">
        <f>IF(N242="znížená",J242,0)</f>
        <v>0</v>
      </c>
      <c r="BG242" s="205">
        <f>IF(N242="zákl. prenesená",J242,0)</f>
        <v>0</v>
      </c>
      <c r="BH242" s="205">
        <f>IF(N242="zníž. prenesená",J242,0)</f>
        <v>0</v>
      </c>
      <c r="BI242" s="205">
        <f>IF(N242="nulová",J242,0)</f>
        <v>0</v>
      </c>
      <c r="BJ242" s="16" t="s">
        <v>155</v>
      </c>
      <c r="BK242" s="206">
        <f>ROUND(I242*H242,3)</f>
        <v>0</v>
      </c>
      <c r="BL242" s="16" t="s">
        <v>446</v>
      </c>
      <c r="BM242" s="204" t="s">
        <v>3011</v>
      </c>
    </row>
    <row r="243" s="2" customFormat="1" ht="24.15" customHeight="1">
      <c r="A243" s="35"/>
      <c r="B243" s="157"/>
      <c r="C243" s="212" t="s">
        <v>799</v>
      </c>
      <c r="D243" s="212" t="s">
        <v>439</v>
      </c>
      <c r="E243" s="213" t="s">
        <v>2966</v>
      </c>
      <c r="F243" s="214" t="s">
        <v>2967</v>
      </c>
      <c r="G243" s="215" t="s">
        <v>258</v>
      </c>
      <c r="H243" s="216">
        <v>1</v>
      </c>
      <c r="I243" s="217"/>
      <c r="J243" s="216">
        <f>ROUND(I243*H243,3)</f>
        <v>0</v>
      </c>
      <c r="K243" s="218"/>
      <c r="L243" s="219"/>
      <c r="M243" s="220" t="s">
        <v>1</v>
      </c>
      <c r="N243" s="221" t="s">
        <v>40</v>
      </c>
      <c r="O243" s="79"/>
      <c r="P243" s="202">
        <f>O243*H243</f>
        <v>0</v>
      </c>
      <c r="Q243" s="202">
        <v>0</v>
      </c>
      <c r="R243" s="202">
        <f>Q243*H243</f>
        <v>0</v>
      </c>
      <c r="S243" s="202">
        <v>0</v>
      </c>
      <c r="T243" s="203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04" t="s">
        <v>2772</v>
      </c>
      <c r="AT243" s="204" t="s">
        <v>439</v>
      </c>
      <c r="AU243" s="204" t="s">
        <v>189</v>
      </c>
      <c r="AY243" s="16" t="s">
        <v>177</v>
      </c>
      <c r="BE243" s="205">
        <f>IF(N243="základná",J243,0)</f>
        <v>0</v>
      </c>
      <c r="BF243" s="205">
        <f>IF(N243="znížená",J243,0)</f>
        <v>0</v>
      </c>
      <c r="BG243" s="205">
        <f>IF(N243="zákl. prenesená",J243,0)</f>
        <v>0</v>
      </c>
      <c r="BH243" s="205">
        <f>IF(N243="zníž. prenesená",J243,0)</f>
        <v>0</v>
      </c>
      <c r="BI243" s="205">
        <f>IF(N243="nulová",J243,0)</f>
        <v>0</v>
      </c>
      <c r="BJ243" s="16" t="s">
        <v>155</v>
      </c>
      <c r="BK243" s="206">
        <f>ROUND(I243*H243,3)</f>
        <v>0</v>
      </c>
      <c r="BL243" s="16" t="s">
        <v>446</v>
      </c>
      <c r="BM243" s="204" t="s">
        <v>3012</v>
      </c>
    </row>
    <row r="244" s="2" customFormat="1" ht="16.5" customHeight="1">
      <c r="A244" s="35"/>
      <c r="B244" s="157"/>
      <c r="C244" s="193" t="s">
        <v>803</v>
      </c>
      <c r="D244" s="193" t="s">
        <v>180</v>
      </c>
      <c r="E244" s="194" t="s">
        <v>2904</v>
      </c>
      <c r="F244" s="195" t="s">
        <v>2905</v>
      </c>
      <c r="G244" s="196" t="s">
        <v>258</v>
      </c>
      <c r="H244" s="197">
        <v>1</v>
      </c>
      <c r="I244" s="198"/>
      <c r="J244" s="197">
        <f>ROUND(I244*H244,3)</f>
        <v>0</v>
      </c>
      <c r="K244" s="199"/>
      <c r="L244" s="36"/>
      <c r="M244" s="200" t="s">
        <v>1</v>
      </c>
      <c r="N244" s="201" t="s">
        <v>40</v>
      </c>
      <c r="O244" s="79"/>
      <c r="P244" s="202">
        <f>O244*H244</f>
        <v>0</v>
      </c>
      <c r="Q244" s="202">
        <v>0</v>
      </c>
      <c r="R244" s="202">
        <f>Q244*H244</f>
        <v>0</v>
      </c>
      <c r="S244" s="202">
        <v>0</v>
      </c>
      <c r="T244" s="203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04" t="s">
        <v>446</v>
      </c>
      <c r="AT244" s="204" t="s">
        <v>180</v>
      </c>
      <c r="AU244" s="204" t="s">
        <v>189</v>
      </c>
      <c r="AY244" s="16" t="s">
        <v>177</v>
      </c>
      <c r="BE244" s="205">
        <f>IF(N244="základná",J244,0)</f>
        <v>0</v>
      </c>
      <c r="BF244" s="205">
        <f>IF(N244="znížená",J244,0)</f>
        <v>0</v>
      </c>
      <c r="BG244" s="205">
        <f>IF(N244="zákl. prenesená",J244,0)</f>
        <v>0</v>
      </c>
      <c r="BH244" s="205">
        <f>IF(N244="zníž. prenesená",J244,0)</f>
        <v>0</v>
      </c>
      <c r="BI244" s="205">
        <f>IF(N244="nulová",J244,0)</f>
        <v>0</v>
      </c>
      <c r="BJ244" s="16" t="s">
        <v>155</v>
      </c>
      <c r="BK244" s="206">
        <f>ROUND(I244*H244,3)</f>
        <v>0</v>
      </c>
      <c r="BL244" s="16" t="s">
        <v>446</v>
      </c>
      <c r="BM244" s="204" t="s">
        <v>3013</v>
      </c>
    </row>
    <row r="245" s="2" customFormat="1" ht="37.8" customHeight="1">
      <c r="A245" s="35"/>
      <c r="B245" s="157"/>
      <c r="C245" s="212" t="s">
        <v>807</v>
      </c>
      <c r="D245" s="212" t="s">
        <v>439</v>
      </c>
      <c r="E245" s="213" t="s">
        <v>2907</v>
      </c>
      <c r="F245" s="214" t="s">
        <v>2908</v>
      </c>
      <c r="G245" s="215" t="s">
        <v>258</v>
      </c>
      <c r="H245" s="216">
        <v>1</v>
      </c>
      <c r="I245" s="217"/>
      <c r="J245" s="216">
        <f>ROUND(I245*H245,3)</f>
        <v>0</v>
      </c>
      <c r="K245" s="218"/>
      <c r="L245" s="219"/>
      <c r="M245" s="220" t="s">
        <v>1</v>
      </c>
      <c r="N245" s="221" t="s">
        <v>40</v>
      </c>
      <c r="O245" s="79"/>
      <c r="P245" s="202">
        <f>O245*H245</f>
        <v>0</v>
      </c>
      <c r="Q245" s="202">
        <v>0.00012999999999999999</v>
      </c>
      <c r="R245" s="202">
        <f>Q245*H245</f>
        <v>0.00012999999999999999</v>
      </c>
      <c r="S245" s="202">
        <v>0</v>
      </c>
      <c r="T245" s="203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4" t="s">
        <v>933</v>
      </c>
      <c r="AT245" s="204" t="s">
        <v>439</v>
      </c>
      <c r="AU245" s="204" t="s">
        <v>189</v>
      </c>
      <c r="AY245" s="16" t="s">
        <v>177</v>
      </c>
      <c r="BE245" s="205">
        <f>IF(N245="základná",J245,0)</f>
        <v>0</v>
      </c>
      <c r="BF245" s="205">
        <f>IF(N245="znížená",J245,0)</f>
        <v>0</v>
      </c>
      <c r="BG245" s="205">
        <f>IF(N245="zákl. prenesená",J245,0)</f>
        <v>0</v>
      </c>
      <c r="BH245" s="205">
        <f>IF(N245="zníž. prenesená",J245,0)</f>
        <v>0</v>
      </c>
      <c r="BI245" s="205">
        <f>IF(N245="nulová",J245,0)</f>
        <v>0</v>
      </c>
      <c r="BJ245" s="16" t="s">
        <v>155</v>
      </c>
      <c r="BK245" s="206">
        <f>ROUND(I245*H245,3)</f>
        <v>0</v>
      </c>
      <c r="BL245" s="16" t="s">
        <v>933</v>
      </c>
      <c r="BM245" s="204" t="s">
        <v>3014</v>
      </c>
    </row>
    <row r="246" s="2" customFormat="1" ht="33" customHeight="1">
      <c r="A246" s="35"/>
      <c r="B246" s="157"/>
      <c r="C246" s="193" t="s">
        <v>809</v>
      </c>
      <c r="D246" s="193" t="s">
        <v>180</v>
      </c>
      <c r="E246" s="194" t="s">
        <v>2910</v>
      </c>
      <c r="F246" s="195" t="s">
        <v>2911</v>
      </c>
      <c r="G246" s="196" t="s">
        <v>258</v>
      </c>
      <c r="H246" s="197">
        <v>100</v>
      </c>
      <c r="I246" s="198"/>
      <c r="J246" s="197">
        <f>ROUND(I246*H246,3)</f>
        <v>0</v>
      </c>
      <c r="K246" s="199"/>
      <c r="L246" s="36"/>
      <c r="M246" s="200" t="s">
        <v>1</v>
      </c>
      <c r="N246" s="201" t="s">
        <v>40</v>
      </c>
      <c r="O246" s="79"/>
      <c r="P246" s="202">
        <f>O246*H246</f>
        <v>0</v>
      </c>
      <c r="Q246" s="202">
        <v>0</v>
      </c>
      <c r="R246" s="202">
        <f>Q246*H246</f>
        <v>0</v>
      </c>
      <c r="S246" s="202">
        <v>0</v>
      </c>
      <c r="T246" s="203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04" t="s">
        <v>446</v>
      </c>
      <c r="AT246" s="204" t="s">
        <v>180</v>
      </c>
      <c r="AU246" s="204" t="s">
        <v>189</v>
      </c>
      <c r="AY246" s="16" t="s">
        <v>177</v>
      </c>
      <c r="BE246" s="205">
        <f>IF(N246="základná",J246,0)</f>
        <v>0</v>
      </c>
      <c r="BF246" s="205">
        <f>IF(N246="znížená",J246,0)</f>
        <v>0</v>
      </c>
      <c r="BG246" s="205">
        <f>IF(N246="zákl. prenesená",J246,0)</f>
        <v>0</v>
      </c>
      <c r="BH246" s="205">
        <f>IF(N246="zníž. prenesená",J246,0)</f>
        <v>0</v>
      </c>
      <c r="BI246" s="205">
        <f>IF(N246="nulová",J246,0)</f>
        <v>0</v>
      </c>
      <c r="BJ246" s="16" t="s">
        <v>155</v>
      </c>
      <c r="BK246" s="206">
        <f>ROUND(I246*H246,3)</f>
        <v>0</v>
      </c>
      <c r="BL246" s="16" t="s">
        <v>446</v>
      </c>
      <c r="BM246" s="204" t="s">
        <v>3015</v>
      </c>
    </row>
    <row r="247" s="2" customFormat="1" ht="24.15" customHeight="1">
      <c r="A247" s="35"/>
      <c r="B247" s="157"/>
      <c r="C247" s="212" t="s">
        <v>762</v>
      </c>
      <c r="D247" s="212" t="s">
        <v>439</v>
      </c>
      <c r="E247" s="213" t="s">
        <v>2913</v>
      </c>
      <c r="F247" s="214" t="s">
        <v>2914</v>
      </c>
      <c r="G247" s="215" t="s">
        <v>258</v>
      </c>
      <c r="H247" s="216">
        <v>100</v>
      </c>
      <c r="I247" s="217"/>
      <c r="J247" s="216">
        <f>ROUND(I247*H247,3)</f>
        <v>0</v>
      </c>
      <c r="K247" s="218"/>
      <c r="L247" s="219"/>
      <c r="M247" s="220" t="s">
        <v>1</v>
      </c>
      <c r="N247" s="221" t="s">
        <v>40</v>
      </c>
      <c r="O247" s="79"/>
      <c r="P247" s="202">
        <f>O247*H247</f>
        <v>0</v>
      </c>
      <c r="Q247" s="202">
        <v>3.0000000000000001E-05</v>
      </c>
      <c r="R247" s="202">
        <f>Q247*H247</f>
        <v>0.0030000000000000001</v>
      </c>
      <c r="S247" s="202">
        <v>0</v>
      </c>
      <c r="T247" s="203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04" t="s">
        <v>933</v>
      </c>
      <c r="AT247" s="204" t="s">
        <v>439</v>
      </c>
      <c r="AU247" s="204" t="s">
        <v>189</v>
      </c>
      <c r="AY247" s="16" t="s">
        <v>177</v>
      </c>
      <c r="BE247" s="205">
        <f>IF(N247="základná",J247,0)</f>
        <v>0</v>
      </c>
      <c r="BF247" s="205">
        <f>IF(N247="znížená",J247,0)</f>
        <v>0</v>
      </c>
      <c r="BG247" s="205">
        <f>IF(N247="zákl. prenesená",J247,0)</f>
        <v>0</v>
      </c>
      <c r="BH247" s="205">
        <f>IF(N247="zníž. prenesená",J247,0)</f>
        <v>0</v>
      </c>
      <c r="BI247" s="205">
        <f>IF(N247="nulová",J247,0)</f>
        <v>0</v>
      </c>
      <c r="BJ247" s="16" t="s">
        <v>155</v>
      </c>
      <c r="BK247" s="206">
        <f>ROUND(I247*H247,3)</f>
        <v>0</v>
      </c>
      <c r="BL247" s="16" t="s">
        <v>933</v>
      </c>
      <c r="BM247" s="204" t="s">
        <v>3016</v>
      </c>
    </row>
    <row r="248" s="2" customFormat="1" ht="16.5" customHeight="1">
      <c r="A248" s="35"/>
      <c r="B248" s="157"/>
      <c r="C248" s="212" t="s">
        <v>1663</v>
      </c>
      <c r="D248" s="212" t="s">
        <v>439</v>
      </c>
      <c r="E248" s="213" t="s">
        <v>2916</v>
      </c>
      <c r="F248" s="214" t="s">
        <v>2917</v>
      </c>
      <c r="G248" s="215" t="s">
        <v>258</v>
      </c>
      <c r="H248" s="216">
        <v>6</v>
      </c>
      <c r="I248" s="217"/>
      <c r="J248" s="216">
        <f>ROUND(I248*H248,3)</f>
        <v>0</v>
      </c>
      <c r="K248" s="218"/>
      <c r="L248" s="219"/>
      <c r="M248" s="220" t="s">
        <v>1</v>
      </c>
      <c r="N248" s="221" t="s">
        <v>40</v>
      </c>
      <c r="O248" s="79"/>
      <c r="P248" s="202">
        <f>O248*H248</f>
        <v>0</v>
      </c>
      <c r="Q248" s="202">
        <v>0</v>
      </c>
      <c r="R248" s="202">
        <f>Q248*H248</f>
        <v>0</v>
      </c>
      <c r="S248" s="202">
        <v>0</v>
      </c>
      <c r="T248" s="203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04" t="s">
        <v>933</v>
      </c>
      <c r="AT248" s="204" t="s">
        <v>439</v>
      </c>
      <c r="AU248" s="204" t="s">
        <v>189</v>
      </c>
      <c r="AY248" s="16" t="s">
        <v>177</v>
      </c>
      <c r="BE248" s="205">
        <f>IF(N248="základná",J248,0)</f>
        <v>0</v>
      </c>
      <c r="BF248" s="205">
        <f>IF(N248="znížená",J248,0)</f>
        <v>0</v>
      </c>
      <c r="BG248" s="205">
        <f>IF(N248="zákl. prenesená",J248,0)</f>
        <v>0</v>
      </c>
      <c r="BH248" s="205">
        <f>IF(N248="zníž. prenesená",J248,0)</f>
        <v>0</v>
      </c>
      <c r="BI248" s="205">
        <f>IF(N248="nulová",J248,0)</f>
        <v>0</v>
      </c>
      <c r="BJ248" s="16" t="s">
        <v>155</v>
      </c>
      <c r="BK248" s="206">
        <f>ROUND(I248*H248,3)</f>
        <v>0</v>
      </c>
      <c r="BL248" s="16" t="s">
        <v>933</v>
      </c>
      <c r="BM248" s="204" t="s">
        <v>3017</v>
      </c>
    </row>
    <row r="249" s="2" customFormat="1" ht="16.5" customHeight="1">
      <c r="A249" s="35"/>
      <c r="B249" s="157"/>
      <c r="C249" s="212" t="s">
        <v>823</v>
      </c>
      <c r="D249" s="212" t="s">
        <v>439</v>
      </c>
      <c r="E249" s="213" t="s">
        <v>2919</v>
      </c>
      <c r="F249" s="214" t="s">
        <v>2920</v>
      </c>
      <c r="G249" s="215" t="s">
        <v>258</v>
      </c>
      <c r="H249" s="216">
        <v>6</v>
      </c>
      <c r="I249" s="217"/>
      <c r="J249" s="216">
        <f>ROUND(I249*H249,3)</f>
        <v>0</v>
      </c>
      <c r="K249" s="218"/>
      <c r="L249" s="219"/>
      <c r="M249" s="220" t="s">
        <v>1</v>
      </c>
      <c r="N249" s="221" t="s">
        <v>40</v>
      </c>
      <c r="O249" s="79"/>
      <c r="P249" s="202">
        <f>O249*H249</f>
        <v>0</v>
      </c>
      <c r="Q249" s="202">
        <v>0</v>
      </c>
      <c r="R249" s="202">
        <f>Q249*H249</f>
        <v>0</v>
      </c>
      <c r="S249" s="202">
        <v>0</v>
      </c>
      <c r="T249" s="203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04" t="s">
        <v>933</v>
      </c>
      <c r="AT249" s="204" t="s">
        <v>439</v>
      </c>
      <c r="AU249" s="204" t="s">
        <v>189</v>
      </c>
      <c r="AY249" s="16" t="s">
        <v>177</v>
      </c>
      <c r="BE249" s="205">
        <f>IF(N249="základná",J249,0)</f>
        <v>0</v>
      </c>
      <c r="BF249" s="205">
        <f>IF(N249="znížená",J249,0)</f>
        <v>0</v>
      </c>
      <c r="BG249" s="205">
        <f>IF(N249="zákl. prenesená",J249,0)</f>
        <v>0</v>
      </c>
      <c r="BH249" s="205">
        <f>IF(N249="zníž. prenesená",J249,0)</f>
        <v>0</v>
      </c>
      <c r="BI249" s="205">
        <f>IF(N249="nulová",J249,0)</f>
        <v>0</v>
      </c>
      <c r="BJ249" s="16" t="s">
        <v>155</v>
      </c>
      <c r="BK249" s="206">
        <f>ROUND(I249*H249,3)</f>
        <v>0</v>
      </c>
      <c r="BL249" s="16" t="s">
        <v>933</v>
      </c>
      <c r="BM249" s="204" t="s">
        <v>3018</v>
      </c>
    </row>
    <row r="250" s="2" customFormat="1" ht="33" customHeight="1">
      <c r="A250" s="35"/>
      <c r="B250" s="157"/>
      <c r="C250" s="193" t="s">
        <v>827</v>
      </c>
      <c r="D250" s="193" t="s">
        <v>180</v>
      </c>
      <c r="E250" s="194" t="s">
        <v>2922</v>
      </c>
      <c r="F250" s="195" t="s">
        <v>2923</v>
      </c>
      <c r="G250" s="196" t="s">
        <v>258</v>
      </c>
      <c r="H250" s="197">
        <v>8</v>
      </c>
      <c r="I250" s="198"/>
      <c r="J250" s="197">
        <f>ROUND(I250*H250,3)</f>
        <v>0</v>
      </c>
      <c r="K250" s="199"/>
      <c r="L250" s="36"/>
      <c r="M250" s="200" t="s">
        <v>1</v>
      </c>
      <c r="N250" s="201" t="s">
        <v>40</v>
      </c>
      <c r="O250" s="79"/>
      <c r="P250" s="202">
        <f>O250*H250</f>
        <v>0</v>
      </c>
      <c r="Q250" s="202">
        <v>0</v>
      </c>
      <c r="R250" s="202">
        <f>Q250*H250</f>
        <v>0</v>
      </c>
      <c r="S250" s="202">
        <v>0</v>
      </c>
      <c r="T250" s="203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04" t="s">
        <v>446</v>
      </c>
      <c r="AT250" s="204" t="s">
        <v>180</v>
      </c>
      <c r="AU250" s="204" t="s">
        <v>189</v>
      </c>
      <c r="AY250" s="16" t="s">
        <v>177</v>
      </c>
      <c r="BE250" s="205">
        <f>IF(N250="základná",J250,0)</f>
        <v>0</v>
      </c>
      <c r="BF250" s="205">
        <f>IF(N250="znížená",J250,0)</f>
        <v>0</v>
      </c>
      <c r="BG250" s="205">
        <f>IF(N250="zákl. prenesená",J250,0)</f>
        <v>0</v>
      </c>
      <c r="BH250" s="205">
        <f>IF(N250="zníž. prenesená",J250,0)</f>
        <v>0</v>
      </c>
      <c r="BI250" s="205">
        <f>IF(N250="nulová",J250,0)</f>
        <v>0</v>
      </c>
      <c r="BJ250" s="16" t="s">
        <v>155</v>
      </c>
      <c r="BK250" s="206">
        <f>ROUND(I250*H250,3)</f>
        <v>0</v>
      </c>
      <c r="BL250" s="16" t="s">
        <v>446</v>
      </c>
      <c r="BM250" s="204" t="s">
        <v>3019</v>
      </c>
    </row>
    <row r="251" s="2" customFormat="1" ht="16.5" customHeight="1">
      <c r="A251" s="35"/>
      <c r="B251" s="157"/>
      <c r="C251" s="212" t="s">
        <v>1677</v>
      </c>
      <c r="D251" s="212" t="s">
        <v>439</v>
      </c>
      <c r="E251" s="213" t="s">
        <v>2925</v>
      </c>
      <c r="F251" s="214" t="s">
        <v>2926</v>
      </c>
      <c r="G251" s="215" t="s">
        <v>258</v>
      </c>
      <c r="H251" s="216">
        <v>8</v>
      </c>
      <c r="I251" s="217"/>
      <c r="J251" s="216">
        <f>ROUND(I251*H251,3)</f>
        <v>0</v>
      </c>
      <c r="K251" s="218"/>
      <c r="L251" s="219"/>
      <c r="M251" s="220" t="s">
        <v>1</v>
      </c>
      <c r="N251" s="221" t="s">
        <v>40</v>
      </c>
      <c r="O251" s="79"/>
      <c r="P251" s="202">
        <f>O251*H251</f>
        <v>0</v>
      </c>
      <c r="Q251" s="202">
        <v>1.0000000000000001E-05</v>
      </c>
      <c r="R251" s="202">
        <f>Q251*H251</f>
        <v>8.0000000000000007E-05</v>
      </c>
      <c r="S251" s="202">
        <v>0</v>
      </c>
      <c r="T251" s="203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04" t="s">
        <v>933</v>
      </c>
      <c r="AT251" s="204" t="s">
        <v>439</v>
      </c>
      <c r="AU251" s="204" t="s">
        <v>189</v>
      </c>
      <c r="AY251" s="16" t="s">
        <v>177</v>
      </c>
      <c r="BE251" s="205">
        <f>IF(N251="základná",J251,0)</f>
        <v>0</v>
      </c>
      <c r="BF251" s="205">
        <f>IF(N251="znížená",J251,0)</f>
        <v>0</v>
      </c>
      <c r="BG251" s="205">
        <f>IF(N251="zákl. prenesená",J251,0)</f>
        <v>0</v>
      </c>
      <c r="BH251" s="205">
        <f>IF(N251="zníž. prenesená",J251,0)</f>
        <v>0</v>
      </c>
      <c r="BI251" s="205">
        <f>IF(N251="nulová",J251,0)</f>
        <v>0</v>
      </c>
      <c r="BJ251" s="16" t="s">
        <v>155</v>
      </c>
      <c r="BK251" s="206">
        <f>ROUND(I251*H251,3)</f>
        <v>0</v>
      </c>
      <c r="BL251" s="16" t="s">
        <v>933</v>
      </c>
      <c r="BM251" s="204" t="s">
        <v>3020</v>
      </c>
    </row>
    <row r="252" s="2" customFormat="1" ht="16.5" customHeight="1">
      <c r="A252" s="35"/>
      <c r="B252" s="157"/>
      <c r="C252" s="212" t="s">
        <v>835</v>
      </c>
      <c r="D252" s="212" t="s">
        <v>439</v>
      </c>
      <c r="E252" s="213" t="s">
        <v>2916</v>
      </c>
      <c r="F252" s="214" t="s">
        <v>2917</v>
      </c>
      <c r="G252" s="215" t="s">
        <v>258</v>
      </c>
      <c r="H252" s="216">
        <v>2</v>
      </c>
      <c r="I252" s="217"/>
      <c r="J252" s="216">
        <f>ROUND(I252*H252,3)</f>
        <v>0</v>
      </c>
      <c r="K252" s="218"/>
      <c r="L252" s="219"/>
      <c r="M252" s="220" t="s">
        <v>1</v>
      </c>
      <c r="N252" s="221" t="s">
        <v>40</v>
      </c>
      <c r="O252" s="79"/>
      <c r="P252" s="202">
        <f>O252*H252</f>
        <v>0</v>
      </c>
      <c r="Q252" s="202">
        <v>0</v>
      </c>
      <c r="R252" s="202">
        <f>Q252*H252</f>
        <v>0</v>
      </c>
      <c r="S252" s="202">
        <v>0</v>
      </c>
      <c r="T252" s="203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04" t="s">
        <v>933</v>
      </c>
      <c r="AT252" s="204" t="s">
        <v>439</v>
      </c>
      <c r="AU252" s="204" t="s">
        <v>189</v>
      </c>
      <c r="AY252" s="16" t="s">
        <v>177</v>
      </c>
      <c r="BE252" s="205">
        <f>IF(N252="základná",J252,0)</f>
        <v>0</v>
      </c>
      <c r="BF252" s="205">
        <f>IF(N252="znížená",J252,0)</f>
        <v>0</v>
      </c>
      <c r="BG252" s="205">
        <f>IF(N252="zákl. prenesená",J252,0)</f>
        <v>0</v>
      </c>
      <c r="BH252" s="205">
        <f>IF(N252="zníž. prenesená",J252,0)</f>
        <v>0</v>
      </c>
      <c r="BI252" s="205">
        <f>IF(N252="nulová",J252,0)</f>
        <v>0</v>
      </c>
      <c r="BJ252" s="16" t="s">
        <v>155</v>
      </c>
      <c r="BK252" s="206">
        <f>ROUND(I252*H252,3)</f>
        <v>0</v>
      </c>
      <c r="BL252" s="16" t="s">
        <v>933</v>
      </c>
      <c r="BM252" s="204" t="s">
        <v>3021</v>
      </c>
    </row>
    <row r="253" s="2" customFormat="1" ht="16.5" customHeight="1">
      <c r="A253" s="35"/>
      <c r="B253" s="157"/>
      <c r="C253" s="212" t="s">
        <v>839</v>
      </c>
      <c r="D253" s="212" t="s">
        <v>439</v>
      </c>
      <c r="E253" s="213" t="s">
        <v>2919</v>
      </c>
      <c r="F253" s="214" t="s">
        <v>2920</v>
      </c>
      <c r="G253" s="215" t="s">
        <v>258</v>
      </c>
      <c r="H253" s="216">
        <v>2</v>
      </c>
      <c r="I253" s="217"/>
      <c r="J253" s="216">
        <f>ROUND(I253*H253,3)</f>
        <v>0</v>
      </c>
      <c r="K253" s="218"/>
      <c r="L253" s="219"/>
      <c r="M253" s="220" t="s">
        <v>1</v>
      </c>
      <c r="N253" s="221" t="s">
        <v>40</v>
      </c>
      <c r="O253" s="79"/>
      <c r="P253" s="202">
        <f>O253*H253</f>
        <v>0</v>
      </c>
      <c r="Q253" s="202">
        <v>0</v>
      </c>
      <c r="R253" s="202">
        <f>Q253*H253</f>
        <v>0</v>
      </c>
      <c r="S253" s="202">
        <v>0</v>
      </c>
      <c r="T253" s="203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04" t="s">
        <v>933</v>
      </c>
      <c r="AT253" s="204" t="s">
        <v>439</v>
      </c>
      <c r="AU253" s="204" t="s">
        <v>189</v>
      </c>
      <c r="AY253" s="16" t="s">
        <v>177</v>
      </c>
      <c r="BE253" s="205">
        <f>IF(N253="základná",J253,0)</f>
        <v>0</v>
      </c>
      <c r="BF253" s="205">
        <f>IF(N253="znížená",J253,0)</f>
        <v>0</v>
      </c>
      <c r="BG253" s="205">
        <f>IF(N253="zákl. prenesená",J253,0)</f>
        <v>0</v>
      </c>
      <c r="BH253" s="205">
        <f>IF(N253="zníž. prenesená",J253,0)</f>
        <v>0</v>
      </c>
      <c r="BI253" s="205">
        <f>IF(N253="nulová",J253,0)</f>
        <v>0</v>
      </c>
      <c r="BJ253" s="16" t="s">
        <v>155</v>
      </c>
      <c r="BK253" s="206">
        <f>ROUND(I253*H253,3)</f>
        <v>0</v>
      </c>
      <c r="BL253" s="16" t="s">
        <v>933</v>
      </c>
      <c r="BM253" s="204" t="s">
        <v>3022</v>
      </c>
    </row>
    <row r="254" s="2" customFormat="1" ht="33" customHeight="1">
      <c r="A254" s="35"/>
      <c r="B254" s="157"/>
      <c r="C254" s="193" t="s">
        <v>843</v>
      </c>
      <c r="D254" s="193" t="s">
        <v>180</v>
      </c>
      <c r="E254" s="194" t="s">
        <v>2930</v>
      </c>
      <c r="F254" s="195" t="s">
        <v>2931</v>
      </c>
      <c r="G254" s="196" t="s">
        <v>258</v>
      </c>
      <c r="H254" s="197">
        <v>16</v>
      </c>
      <c r="I254" s="198"/>
      <c r="J254" s="197">
        <f>ROUND(I254*H254,3)</f>
        <v>0</v>
      </c>
      <c r="K254" s="199"/>
      <c r="L254" s="36"/>
      <c r="M254" s="200" t="s">
        <v>1</v>
      </c>
      <c r="N254" s="201" t="s">
        <v>40</v>
      </c>
      <c r="O254" s="79"/>
      <c r="P254" s="202">
        <f>O254*H254</f>
        <v>0</v>
      </c>
      <c r="Q254" s="202">
        <v>0</v>
      </c>
      <c r="R254" s="202">
        <f>Q254*H254</f>
        <v>0</v>
      </c>
      <c r="S254" s="202">
        <v>0</v>
      </c>
      <c r="T254" s="203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04" t="s">
        <v>446</v>
      </c>
      <c r="AT254" s="204" t="s">
        <v>180</v>
      </c>
      <c r="AU254" s="204" t="s">
        <v>189</v>
      </c>
      <c r="AY254" s="16" t="s">
        <v>177</v>
      </c>
      <c r="BE254" s="205">
        <f>IF(N254="základná",J254,0)</f>
        <v>0</v>
      </c>
      <c r="BF254" s="205">
        <f>IF(N254="znížená",J254,0)</f>
        <v>0</v>
      </c>
      <c r="BG254" s="205">
        <f>IF(N254="zákl. prenesená",J254,0)</f>
        <v>0</v>
      </c>
      <c r="BH254" s="205">
        <f>IF(N254="zníž. prenesená",J254,0)</f>
        <v>0</v>
      </c>
      <c r="BI254" s="205">
        <f>IF(N254="nulová",J254,0)</f>
        <v>0</v>
      </c>
      <c r="BJ254" s="16" t="s">
        <v>155</v>
      </c>
      <c r="BK254" s="206">
        <f>ROUND(I254*H254,3)</f>
        <v>0</v>
      </c>
      <c r="BL254" s="16" t="s">
        <v>446</v>
      </c>
      <c r="BM254" s="204" t="s">
        <v>3023</v>
      </c>
    </row>
    <row r="255" s="2" customFormat="1" ht="24.15" customHeight="1">
      <c r="A255" s="35"/>
      <c r="B255" s="157"/>
      <c r="C255" s="212" t="s">
        <v>847</v>
      </c>
      <c r="D255" s="212" t="s">
        <v>439</v>
      </c>
      <c r="E255" s="213" t="s">
        <v>2933</v>
      </c>
      <c r="F255" s="214" t="s">
        <v>2934</v>
      </c>
      <c r="G255" s="215" t="s">
        <v>258</v>
      </c>
      <c r="H255" s="216">
        <v>16</v>
      </c>
      <c r="I255" s="217"/>
      <c r="J255" s="216">
        <f>ROUND(I255*H255,3)</f>
        <v>0</v>
      </c>
      <c r="K255" s="218"/>
      <c r="L255" s="219"/>
      <c r="M255" s="220" t="s">
        <v>1</v>
      </c>
      <c r="N255" s="221" t="s">
        <v>40</v>
      </c>
      <c r="O255" s="79"/>
      <c r="P255" s="202">
        <f>O255*H255</f>
        <v>0</v>
      </c>
      <c r="Q255" s="202">
        <v>0.00014999999999999999</v>
      </c>
      <c r="R255" s="202">
        <f>Q255*H255</f>
        <v>0.0023999999999999998</v>
      </c>
      <c r="S255" s="202">
        <v>0</v>
      </c>
      <c r="T255" s="203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04" t="s">
        <v>933</v>
      </c>
      <c r="AT255" s="204" t="s">
        <v>439</v>
      </c>
      <c r="AU255" s="204" t="s">
        <v>189</v>
      </c>
      <c r="AY255" s="16" t="s">
        <v>177</v>
      </c>
      <c r="BE255" s="205">
        <f>IF(N255="základná",J255,0)</f>
        <v>0</v>
      </c>
      <c r="BF255" s="205">
        <f>IF(N255="znížená",J255,0)</f>
        <v>0</v>
      </c>
      <c r="BG255" s="205">
        <f>IF(N255="zákl. prenesená",J255,0)</f>
        <v>0</v>
      </c>
      <c r="BH255" s="205">
        <f>IF(N255="zníž. prenesená",J255,0)</f>
        <v>0</v>
      </c>
      <c r="BI255" s="205">
        <f>IF(N255="nulová",J255,0)</f>
        <v>0</v>
      </c>
      <c r="BJ255" s="16" t="s">
        <v>155</v>
      </c>
      <c r="BK255" s="206">
        <f>ROUND(I255*H255,3)</f>
        <v>0</v>
      </c>
      <c r="BL255" s="16" t="s">
        <v>933</v>
      </c>
      <c r="BM255" s="204" t="s">
        <v>3024</v>
      </c>
    </row>
    <row r="256" s="2" customFormat="1" ht="16.5" customHeight="1">
      <c r="A256" s="35"/>
      <c r="B256" s="157"/>
      <c r="C256" s="212" t="s">
        <v>851</v>
      </c>
      <c r="D256" s="212" t="s">
        <v>439</v>
      </c>
      <c r="E256" s="213" t="s">
        <v>2916</v>
      </c>
      <c r="F256" s="214" t="s">
        <v>2917</v>
      </c>
      <c r="G256" s="215" t="s">
        <v>258</v>
      </c>
      <c r="H256" s="216">
        <v>2</v>
      </c>
      <c r="I256" s="217"/>
      <c r="J256" s="216">
        <f>ROUND(I256*H256,3)</f>
        <v>0</v>
      </c>
      <c r="K256" s="218"/>
      <c r="L256" s="219"/>
      <c r="M256" s="220" t="s">
        <v>1</v>
      </c>
      <c r="N256" s="221" t="s">
        <v>40</v>
      </c>
      <c r="O256" s="79"/>
      <c r="P256" s="202">
        <f>O256*H256</f>
        <v>0</v>
      </c>
      <c r="Q256" s="202">
        <v>0</v>
      </c>
      <c r="R256" s="202">
        <f>Q256*H256</f>
        <v>0</v>
      </c>
      <c r="S256" s="202">
        <v>0</v>
      </c>
      <c r="T256" s="203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04" t="s">
        <v>933</v>
      </c>
      <c r="AT256" s="204" t="s">
        <v>439</v>
      </c>
      <c r="AU256" s="204" t="s">
        <v>189</v>
      </c>
      <c r="AY256" s="16" t="s">
        <v>177</v>
      </c>
      <c r="BE256" s="205">
        <f>IF(N256="základná",J256,0)</f>
        <v>0</v>
      </c>
      <c r="BF256" s="205">
        <f>IF(N256="znížená",J256,0)</f>
        <v>0</v>
      </c>
      <c r="BG256" s="205">
        <f>IF(N256="zákl. prenesená",J256,0)</f>
        <v>0</v>
      </c>
      <c r="BH256" s="205">
        <f>IF(N256="zníž. prenesená",J256,0)</f>
        <v>0</v>
      </c>
      <c r="BI256" s="205">
        <f>IF(N256="nulová",J256,0)</f>
        <v>0</v>
      </c>
      <c r="BJ256" s="16" t="s">
        <v>155</v>
      </c>
      <c r="BK256" s="206">
        <f>ROUND(I256*H256,3)</f>
        <v>0</v>
      </c>
      <c r="BL256" s="16" t="s">
        <v>933</v>
      </c>
      <c r="BM256" s="204" t="s">
        <v>3025</v>
      </c>
    </row>
    <row r="257" s="2" customFormat="1" ht="16.5" customHeight="1">
      <c r="A257" s="35"/>
      <c r="B257" s="157"/>
      <c r="C257" s="212" t="s">
        <v>855</v>
      </c>
      <c r="D257" s="212" t="s">
        <v>439</v>
      </c>
      <c r="E257" s="213" t="s">
        <v>2919</v>
      </c>
      <c r="F257" s="214" t="s">
        <v>2920</v>
      </c>
      <c r="G257" s="215" t="s">
        <v>258</v>
      </c>
      <c r="H257" s="216">
        <v>2</v>
      </c>
      <c r="I257" s="217"/>
      <c r="J257" s="216">
        <f>ROUND(I257*H257,3)</f>
        <v>0</v>
      </c>
      <c r="K257" s="218"/>
      <c r="L257" s="219"/>
      <c r="M257" s="220" t="s">
        <v>1</v>
      </c>
      <c r="N257" s="221" t="s">
        <v>40</v>
      </c>
      <c r="O257" s="79"/>
      <c r="P257" s="202">
        <f>O257*H257</f>
        <v>0</v>
      </c>
      <c r="Q257" s="202">
        <v>0</v>
      </c>
      <c r="R257" s="202">
        <f>Q257*H257</f>
        <v>0</v>
      </c>
      <c r="S257" s="202">
        <v>0</v>
      </c>
      <c r="T257" s="203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04" t="s">
        <v>933</v>
      </c>
      <c r="AT257" s="204" t="s">
        <v>439</v>
      </c>
      <c r="AU257" s="204" t="s">
        <v>189</v>
      </c>
      <c r="AY257" s="16" t="s">
        <v>177</v>
      </c>
      <c r="BE257" s="205">
        <f>IF(N257="základná",J257,0)</f>
        <v>0</v>
      </c>
      <c r="BF257" s="205">
        <f>IF(N257="znížená",J257,0)</f>
        <v>0</v>
      </c>
      <c r="BG257" s="205">
        <f>IF(N257="zákl. prenesená",J257,0)</f>
        <v>0</v>
      </c>
      <c r="BH257" s="205">
        <f>IF(N257="zníž. prenesená",J257,0)</f>
        <v>0</v>
      </c>
      <c r="BI257" s="205">
        <f>IF(N257="nulová",J257,0)</f>
        <v>0</v>
      </c>
      <c r="BJ257" s="16" t="s">
        <v>155</v>
      </c>
      <c r="BK257" s="206">
        <f>ROUND(I257*H257,3)</f>
        <v>0</v>
      </c>
      <c r="BL257" s="16" t="s">
        <v>933</v>
      </c>
      <c r="BM257" s="204" t="s">
        <v>3026</v>
      </c>
    </row>
    <row r="258" s="12" customFormat="1" ht="20.88" customHeight="1">
      <c r="A258" s="12"/>
      <c r="B258" s="180"/>
      <c r="C258" s="12"/>
      <c r="D258" s="181" t="s">
        <v>73</v>
      </c>
      <c r="E258" s="191" t="s">
        <v>3027</v>
      </c>
      <c r="F258" s="191" t="s">
        <v>3028</v>
      </c>
      <c r="G258" s="12"/>
      <c r="H258" s="12"/>
      <c r="I258" s="183"/>
      <c r="J258" s="192">
        <f>BK258</f>
        <v>0</v>
      </c>
      <c r="K258" s="12"/>
      <c r="L258" s="180"/>
      <c r="M258" s="185"/>
      <c r="N258" s="186"/>
      <c r="O258" s="186"/>
      <c r="P258" s="187">
        <f>SUM(P259:P270)</f>
        <v>0</v>
      </c>
      <c r="Q258" s="186"/>
      <c r="R258" s="187">
        <f>SUM(R259:R270)</f>
        <v>0.10200000000000001</v>
      </c>
      <c r="S258" s="186"/>
      <c r="T258" s="188">
        <f>SUM(T259:T270)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181" t="s">
        <v>189</v>
      </c>
      <c r="AT258" s="189" t="s">
        <v>73</v>
      </c>
      <c r="AU258" s="189" t="s">
        <v>155</v>
      </c>
      <c r="AY258" s="181" t="s">
        <v>177</v>
      </c>
      <c r="BK258" s="190">
        <f>SUM(BK259:BK270)</f>
        <v>0</v>
      </c>
    </row>
    <row r="259" s="2" customFormat="1" ht="33" customHeight="1">
      <c r="A259" s="35"/>
      <c r="B259" s="157"/>
      <c r="C259" s="193" t="s">
        <v>861</v>
      </c>
      <c r="D259" s="193" t="s">
        <v>180</v>
      </c>
      <c r="E259" s="194" t="s">
        <v>2971</v>
      </c>
      <c r="F259" s="195" t="s">
        <v>2972</v>
      </c>
      <c r="G259" s="196" t="s">
        <v>258</v>
      </c>
      <c r="H259" s="197">
        <v>1</v>
      </c>
      <c r="I259" s="198"/>
      <c r="J259" s="197">
        <f>ROUND(I259*H259,3)</f>
        <v>0</v>
      </c>
      <c r="K259" s="199"/>
      <c r="L259" s="36"/>
      <c r="M259" s="200" t="s">
        <v>1</v>
      </c>
      <c r="N259" s="201" t="s">
        <v>40</v>
      </c>
      <c r="O259" s="79"/>
      <c r="P259" s="202">
        <f>O259*H259</f>
        <v>0</v>
      </c>
      <c r="Q259" s="202">
        <v>0</v>
      </c>
      <c r="R259" s="202">
        <f>Q259*H259</f>
        <v>0</v>
      </c>
      <c r="S259" s="202">
        <v>0</v>
      </c>
      <c r="T259" s="203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04" t="s">
        <v>446</v>
      </c>
      <c r="AT259" s="204" t="s">
        <v>180</v>
      </c>
      <c r="AU259" s="204" t="s">
        <v>189</v>
      </c>
      <c r="AY259" s="16" t="s">
        <v>177</v>
      </c>
      <c r="BE259" s="205">
        <f>IF(N259="základná",J259,0)</f>
        <v>0</v>
      </c>
      <c r="BF259" s="205">
        <f>IF(N259="znížená",J259,0)</f>
        <v>0</v>
      </c>
      <c r="BG259" s="205">
        <f>IF(N259="zákl. prenesená",J259,0)</f>
        <v>0</v>
      </c>
      <c r="BH259" s="205">
        <f>IF(N259="zníž. prenesená",J259,0)</f>
        <v>0</v>
      </c>
      <c r="BI259" s="205">
        <f>IF(N259="nulová",J259,0)</f>
        <v>0</v>
      </c>
      <c r="BJ259" s="16" t="s">
        <v>155</v>
      </c>
      <c r="BK259" s="206">
        <f>ROUND(I259*H259,3)</f>
        <v>0</v>
      </c>
      <c r="BL259" s="16" t="s">
        <v>446</v>
      </c>
      <c r="BM259" s="204" t="s">
        <v>3029</v>
      </c>
    </row>
    <row r="260" s="2" customFormat="1" ht="44.25" customHeight="1">
      <c r="A260" s="35"/>
      <c r="B260" s="157"/>
      <c r="C260" s="212" t="s">
        <v>865</v>
      </c>
      <c r="D260" s="212" t="s">
        <v>439</v>
      </c>
      <c r="E260" s="213" t="s">
        <v>3030</v>
      </c>
      <c r="F260" s="214" t="s">
        <v>3031</v>
      </c>
      <c r="G260" s="215" t="s">
        <v>258</v>
      </c>
      <c r="H260" s="216">
        <v>1</v>
      </c>
      <c r="I260" s="217"/>
      <c r="J260" s="216">
        <f>ROUND(I260*H260,3)</f>
        <v>0</v>
      </c>
      <c r="K260" s="218"/>
      <c r="L260" s="219"/>
      <c r="M260" s="220" t="s">
        <v>1</v>
      </c>
      <c r="N260" s="221" t="s">
        <v>40</v>
      </c>
      <c r="O260" s="79"/>
      <c r="P260" s="202">
        <f>O260*H260</f>
        <v>0</v>
      </c>
      <c r="Q260" s="202">
        <v>0.099540000000000003</v>
      </c>
      <c r="R260" s="202">
        <f>Q260*H260</f>
        <v>0.099540000000000003</v>
      </c>
      <c r="S260" s="202">
        <v>0</v>
      </c>
      <c r="T260" s="203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04" t="s">
        <v>2772</v>
      </c>
      <c r="AT260" s="204" t="s">
        <v>439</v>
      </c>
      <c r="AU260" s="204" t="s">
        <v>189</v>
      </c>
      <c r="AY260" s="16" t="s">
        <v>177</v>
      </c>
      <c r="BE260" s="205">
        <f>IF(N260="základná",J260,0)</f>
        <v>0</v>
      </c>
      <c r="BF260" s="205">
        <f>IF(N260="znížená",J260,0)</f>
        <v>0</v>
      </c>
      <c r="BG260" s="205">
        <f>IF(N260="zákl. prenesená",J260,0)</f>
        <v>0</v>
      </c>
      <c r="BH260" s="205">
        <f>IF(N260="zníž. prenesená",J260,0)</f>
        <v>0</v>
      </c>
      <c r="BI260" s="205">
        <f>IF(N260="nulová",J260,0)</f>
        <v>0</v>
      </c>
      <c r="BJ260" s="16" t="s">
        <v>155</v>
      </c>
      <c r="BK260" s="206">
        <f>ROUND(I260*H260,3)</f>
        <v>0</v>
      </c>
      <c r="BL260" s="16" t="s">
        <v>446</v>
      </c>
      <c r="BM260" s="204" t="s">
        <v>3032</v>
      </c>
    </row>
    <row r="261" s="2" customFormat="1" ht="16.5" customHeight="1">
      <c r="A261" s="35"/>
      <c r="B261" s="157"/>
      <c r="C261" s="193" t="s">
        <v>870</v>
      </c>
      <c r="D261" s="193" t="s">
        <v>180</v>
      </c>
      <c r="E261" s="194" t="s">
        <v>3033</v>
      </c>
      <c r="F261" s="195" t="s">
        <v>3034</v>
      </c>
      <c r="G261" s="196" t="s">
        <v>258</v>
      </c>
      <c r="H261" s="197">
        <v>6</v>
      </c>
      <c r="I261" s="198"/>
      <c r="J261" s="197">
        <f>ROUND(I261*H261,3)</f>
        <v>0</v>
      </c>
      <c r="K261" s="199"/>
      <c r="L261" s="36"/>
      <c r="M261" s="200" t="s">
        <v>1</v>
      </c>
      <c r="N261" s="201" t="s">
        <v>40</v>
      </c>
      <c r="O261" s="79"/>
      <c r="P261" s="202">
        <f>O261*H261</f>
        <v>0</v>
      </c>
      <c r="Q261" s="202">
        <v>0</v>
      </c>
      <c r="R261" s="202">
        <f>Q261*H261</f>
        <v>0</v>
      </c>
      <c r="S261" s="202">
        <v>0</v>
      </c>
      <c r="T261" s="203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04" t="s">
        <v>446</v>
      </c>
      <c r="AT261" s="204" t="s">
        <v>180</v>
      </c>
      <c r="AU261" s="204" t="s">
        <v>189</v>
      </c>
      <c r="AY261" s="16" t="s">
        <v>177</v>
      </c>
      <c r="BE261" s="205">
        <f>IF(N261="základná",J261,0)</f>
        <v>0</v>
      </c>
      <c r="BF261" s="205">
        <f>IF(N261="znížená",J261,0)</f>
        <v>0</v>
      </c>
      <c r="BG261" s="205">
        <f>IF(N261="zákl. prenesená",J261,0)</f>
        <v>0</v>
      </c>
      <c r="BH261" s="205">
        <f>IF(N261="zníž. prenesená",J261,0)</f>
        <v>0</v>
      </c>
      <c r="BI261" s="205">
        <f>IF(N261="nulová",J261,0)</f>
        <v>0</v>
      </c>
      <c r="BJ261" s="16" t="s">
        <v>155</v>
      </c>
      <c r="BK261" s="206">
        <f>ROUND(I261*H261,3)</f>
        <v>0</v>
      </c>
      <c r="BL261" s="16" t="s">
        <v>446</v>
      </c>
      <c r="BM261" s="204" t="s">
        <v>3035</v>
      </c>
    </row>
    <row r="262" s="2" customFormat="1" ht="21.75" customHeight="1">
      <c r="A262" s="35"/>
      <c r="B262" s="157"/>
      <c r="C262" s="212" t="s">
        <v>874</v>
      </c>
      <c r="D262" s="212" t="s">
        <v>439</v>
      </c>
      <c r="E262" s="213" t="s">
        <v>3036</v>
      </c>
      <c r="F262" s="214" t="s">
        <v>3037</v>
      </c>
      <c r="G262" s="215" t="s">
        <v>258</v>
      </c>
      <c r="H262" s="216">
        <v>6</v>
      </c>
      <c r="I262" s="217"/>
      <c r="J262" s="216">
        <f>ROUND(I262*H262,3)</f>
        <v>0</v>
      </c>
      <c r="K262" s="218"/>
      <c r="L262" s="219"/>
      <c r="M262" s="220" t="s">
        <v>1</v>
      </c>
      <c r="N262" s="221" t="s">
        <v>40</v>
      </c>
      <c r="O262" s="79"/>
      <c r="P262" s="202">
        <f>O262*H262</f>
        <v>0</v>
      </c>
      <c r="Q262" s="202">
        <v>0.00029</v>
      </c>
      <c r="R262" s="202">
        <f>Q262*H262</f>
        <v>0.00174</v>
      </c>
      <c r="S262" s="202">
        <v>0</v>
      </c>
      <c r="T262" s="203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04" t="s">
        <v>933</v>
      </c>
      <c r="AT262" s="204" t="s">
        <v>439</v>
      </c>
      <c r="AU262" s="204" t="s">
        <v>189</v>
      </c>
      <c r="AY262" s="16" t="s">
        <v>177</v>
      </c>
      <c r="BE262" s="205">
        <f>IF(N262="základná",J262,0)</f>
        <v>0</v>
      </c>
      <c r="BF262" s="205">
        <f>IF(N262="znížená",J262,0)</f>
        <v>0</v>
      </c>
      <c r="BG262" s="205">
        <f>IF(N262="zákl. prenesená",J262,0)</f>
        <v>0</v>
      </c>
      <c r="BH262" s="205">
        <f>IF(N262="zníž. prenesená",J262,0)</f>
        <v>0</v>
      </c>
      <c r="BI262" s="205">
        <f>IF(N262="nulová",J262,0)</f>
        <v>0</v>
      </c>
      <c r="BJ262" s="16" t="s">
        <v>155</v>
      </c>
      <c r="BK262" s="206">
        <f>ROUND(I262*H262,3)</f>
        <v>0</v>
      </c>
      <c r="BL262" s="16" t="s">
        <v>933</v>
      </c>
      <c r="BM262" s="204" t="s">
        <v>3038</v>
      </c>
    </row>
    <row r="263" s="2" customFormat="1" ht="33" customHeight="1">
      <c r="A263" s="35"/>
      <c r="B263" s="157"/>
      <c r="C263" s="193" t="s">
        <v>878</v>
      </c>
      <c r="D263" s="193" t="s">
        <v>180</v>
      </c>
      <c r="E263" s="194" t="s">
        <v>2910</v>
      </c>
      <c r="F263" s="195" t="s">
        <v>2911</v>
      </c>
      <c r="G263" s="196" t="s">
        <v>258</v>
      </c>
      <c r="H263" s="197">
        <v>4</v>
      </c>
      <c r="I263" s="198"/>
      <c r="J263" s="197">
        <f>ROUND(I263*H263,3)</f>
        <v>0</v>
      </c>
      <c r="K263" s="199"/>
      <c r="L263" s="36"/>
      <c r="M263" s="200" t="s">
        <v>1</v>
      </c>
      <c r="N263" s="201" t="s">
        <v>40</v>
      </c>
      <c r="O263" s="79"/>
      <c r="P263" s="202">
        <f>O263*H263</f>
        <v>0</v>
      </c>
      <c r="Q263" s="202">
        <v>0</v>
      </c>
      <c r="R263" s="202">
        <f>Q263*H263</f>
        <v>0</v>
      </c>
      <c r="S263" s="202">
        <v>0</v>
      </c>
      <c r="T263" s="203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04" t="s">
        <v>446</v>
      </c>
      <c r="AT263" s="204" t="s">
        <v>180</v>
      </c>
      <c r="AU263" s="204" t="s">
        <v>189</v>
      </c>
      <c r="AY263" s="16" t="s">
        <v>177</v>
      </c>
      <c r="BE263" s="205">
        <f>IF(N263="základná",J263,0)</f>
        <v>0</v>
      </c>
      <c r="BF263" s="205">
        <f>IF(N263="znížená",J263,0)</f>
        <v>0</v>
      </c>
      <c r="BG263" s="205">
        <f>IF(N263="zákl. prenesená",J263,0)</f>
        <v>0</v>
      </c>
      <c r="BH263" s="205">
        <f>IF(N263="zníž. prenesená",J263,0)</f>
        <v>0</v>
      </c>
      <c r="BI263" s="205">
        <f>IF(N263="nulová",J263,0)</f>
        <v>0</v>
      </c>
      <c r="BJ263" s="16" t="s">
        <v>155</v>
      </c>
      <c r="BK263" s="206">
        <f>ROUND(I263*H263,3)</f>
        <v>0</v>
      </c>
      <c r="BL263" s="16" t="s">
        <v>446</v>
      </c>
      <c r="BM263" s="204" t="s">
        <v>3039</v>
      </c>
    </row>
    <row r="264" s="2" customFormat="1" ht="24.15" customHeight="1">
      <c r="A264" s="35"/>
      <c r="B264" s="157"/>
      <c r="C264" s="212" t="s">
        <v>882</v>
      </c>
      <c r="D264" s="212" t="s">
        <v>439</v>
      </c>
      <c r="E264" s="213" t="s">
        <v>2913</v>
      </c>
      <c r="F264" s="214" t="s">
        <v>2914</v>
      </c>
      <c r="G264" s="215" t="s">
        <v>258</v>
      </c>
      <c r="H264" s="216">
        <v>4</v>
      </c>
      <c r="I264" s="217"/>
      <c r="J264" s="216">
        <f>ROUND(I264*H264,3)</f>
        <v>0</v>
      </c>
      <c r="K264" s="218"/>
      <c r="L264" s="219"/>
      <c r="M264" s="220" t="s">
        <v>1</v>
      </c>
      <c r="N264" s="221" t="s">
        <v>40</v>
      </c>
      <c r="O264" s="79"/>
      <c r="P264" s="202">
        <f>O264*H264</f>
        <v>0</v>
      </c>
      <c r="Q264" s="202">
        <v>3.0000000000000001E-05</v>
      </c>
      <c r="R264" s="202">
        <f>Q264*H264</f>
        <v>0.00012</v>
      </c>
      <c r="S264" s="202">
        <v>0</v>
      </c>
      <c r="T264" s="203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04" t="s">
        <v>933</v>
      </c>
      <c r="AT264" s="204" t="s">
        <v>439</v>
      </c>
      <c r="AU264" s="204" t="s">
        <v>189</v>
      </c>
      <c r="AY264" s="16" t="s">
        <v>177</v>
      </c>
      <c r="BE264" s="205">
        <f>IF(N264="základná",J264,0)</f>
        <v>0</v>
      </c>
      <c r="BF264" s="205">
        <f>IF(N264="znížená",J264,0)</f>
        <v>0</v>
      </c>
      <c r="BG264" s="205">
        <f>IF(N264="zákl. prenesená",J264,0)</f>
        <v>0</v>
      </c>
      <c r="BH264" s="205">
        <f>IF(N264="zníž. prenesená",J264,0)</f>
        <v>0</v>
      </c>
      <c r="BI264" s="205">
        <f>IF(N264="nulová",J264,0)</f>
        <v>0</v>
      </c>
      <c r="BJ264" s="16" t="s">
        <v>155</v>
      </c>
      <c r="BK264" s="206">
        <f>ROUND(I264*H264,3)</f>
        <v>0</v>
      </c>
      <c r="BL264" s="16" t="s">
        <v>933</v>
      </c>
      <c r="BM264" s="204" t="s">
        <v>3040</v>
      </c>
    </row>
    <row r="265" s="2" customFormat="1" ht="16.5" customHeight="1">
      <c r="A265" s="35"/>
      <c r="B265" s="157"/>
      <c r="C265" s="212" t="s">
        <v>886</v>
      </c>
      <c r="D265" s="212" t="s">
        <v>439</v>
      </c>
      <c r="E265" s="213" t="s">
        <v>2916</v>
      </c>
      <c r="F265" s="214" t="s">
        <v>2917</v>
      </c>
      <c r="G265" s="215" t="s">
        <v>258</v>
      </c>
      <c r="H265" s="216">
        <v>2</v>
      </c>
      <c r="I265" s="217"/>
      <c r="J265" s="216">
        <f>ROUND(I265*H265,3)</f>
        <v>0</v>
      </c>
      <c r="K265" s="218"/>
      <c r="L265" s="219"/>
      <c r="M265" s="220" t="s">
        <v>1</v>
      </c>
      <c r="N265" s="221" t="s">
        <v>40</v>
      </c>
      <c r="O265" s="79"/>
      <c r="P265" s="202">
        <f>O265*H265</f>
        <v>0</v>
      </c>
      <c r="Q265" s="202">
        <v>0</v>
      </c>
      <c r="R265" s="202">
        <f>Q265*H265</f>
        <v>0</v>
      </c>
      <c r="S265" s="202">
        <v>0</v>
      </c>
      <c r="T265" s="203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04" t="s">
        <v>933</v>
      </c>
      <c r="AT265" s="204" t="s">
        <v>439</v>
      </c>
      <c r="AU265" s="204" t="s">
        <v>189</v>
      </c>
      <c r="AY265" s="16" t="s">
        <v>177</v>
      </c>
      <c r="BE265" s="205">
        <f>IF(N265="základná",J265,0)</f>
        <v>0</v>
      </c>
      <c r="BF265" s="205">
        <f>IF(N265="znížená",J265,0)</f>
        <v>0</v>
      </c>
      <c r="BG265" s="205">
        <f>IF(N265="zákl. prenesená",J265,0)</f>
        <v>0</v>
      </c>
      <c r="BH265" s="205">
        <f>IF(N265="zníž. prenesená",J265,0)</f>
        <v>0</v>
      </c>
      <c r="BI265" s="205">
        <f>IF(N265="nulová",J265,0)</f>
        <v>0</v>
      </c>
      <c r="BJ265" s="16" t="s">
        <v>155</v>
      </c>
      <c r="BK265" s="206">
        <f>ROUND(I265*H265,3)</f>
        <v>0</v>
      </c>
      <c r="BL265" s="16" t="s">
        <v>933</v>
      </c>
      <c r="BM265" s="204" t="s">
        <v>3041</v>
      </c>
    </row>
    <row r="266" s="2" customFormat="1" ht="16.5" customHeight="1">
      <c r="A266" s="35"/>
      <c r="B266" s="157"/>
      <c r="C266" s="212" t="s">
        <v>890</v>
      </c>
      <c r="D266" s="212" t="s">
        <v>439</v>
      </c>
      <c r="E266" s="213" t="s">
        <v>2919</v>
      </c>
      <c r="F266" s="214" t="s">
        <v>2920</v>
      </c>
      <c r="G266" s="215" t="s">
        <v>258</v>
      </c>
      <c r="H266" s="216">
        <v>2</v>
      </c>
      <c r="I266" s="217"/>
      <c r="J266" s="216">
        <f>ROUND(I266*H266,3)</f>
        <v>0</v>
      </c>
      <c r="K266" s="218"/>
      <c r="L266" s="219"/>
      <c r="M266" s="220" t="s">
        <v>1</v>
      </c>
      <c r="N266" s="221" t="s">
        <v>40</v>
      </c>
      <c r="O266" s="79"/>
      <c r="P266" s="202">
        <f>O266*H266</f>
        <v>0</v>
      </c>
      <c r="Q266" s="202">
        <v>0</v>
      </c>
      <c r="R266" s="202">
        <f>Q266*H266</f>
        <v>0</v>
      </c>
      <c r="S266" s="202">
        <v>0</v>
      </c>
      <c r="T266" s="203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04" t="s">
        <v>933</v>
      </c>
      <c r="AT266" s="204" t="s">
        <v>439</v>
      </c>
      <c r="AU266" s="204" t="s">
        <v>189</v>
      </c>
      <c r="AY266" s="16" t="s">
        <v>177</v>
      </c>
      <c r="BE266" s="205">
        <f>IF(N266="základná",J266,0)</f>
        <v>0</v>
      </c>
      <c r="BF266" s="205">
        <f>IF(N266="znížená",J266,0)</f>
        <v>0</v>
      </c>
      <c r="BG266" s="205">
        <f>IF(N266="zákl. prenesená",J266,0)</f>
        <v>0</v>
      </c>
      <c r="BH266" s="205">
        <f>IF(N266="zníž. prenesená",J266,0)</f>
        <v>0</v>
      </c>
      <c r="BI266" s="205">
        <f>IF(N266="nulová",J266,0)</f>
        <v>0</v>
      </c>
      <c r="BJ266" s="16" t="s">
        <v>155</v>
      </c>
      <c r="BK266" s="206">
        <f>ROUND(I266*H266,3)</f>
        <v>0</v>
      </c>
      <c r="BL266" s="16" t="s">
        <v>933</v>
      </c>
      <c r="BM266" s="204" t="s">
        <v>3042</v>
      </c>
    </row>
    <row r="267" s="2" customFormat="1" ht="33" customHeight="1">
      <c r="A267" s="35"/>
      <c r="B267" s="157"/>
      <c r="C267" s="193" t="s">
        <v>894</v>
      </c>
      <c r="D267" s="193" t="s">
        <v>180</v>
      </c>
      <c r="E267" s="194" t="s">
        <v>2930</v>
      </c>
      <c r="F267" s="195" t="s">
        <v>2931</v>
      </c>
      <c r="G267" s="196" t="s">
        <v>258</v>
      </c>
      <c r="H267" s="197">
        <v>4</v>
      </c>
      <c r="I267" s="198"/>
      <c r="J267" s="197">
        <f>ROUND(I267*H267,3)</f>
        <v>0</v>
      </c>
      <c r="K267" s="199"/>
      <c r="L267" s="36"/>
      <c r="M267" s="200" t="s">
        <v>1</v>
      </c>
      <c r="N267" s="201" t="s">
        <v>40</v>
      </c>
      <c r="O267" s="79"/>
      <c r="P267" s="202">
        <f>O267*H267</f>
        <v>0</v>
      </c>
      <c r="Q267" s="202">
        <v>0</v>
      </c>
      <c r="R267" s="202">
        <f>Q267*H267</f>
        <v>0</v>
      </c>
      <c r="S267" s="202">
        <v>0</v>
      </c>
      <c r="T267" s="203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04" t="s">
        <v>446</v>
      </c>
      <c r="AT267" s="204" t="s">
        <v>180</v>
      </c>
      <c r="AU267" s="204" t="s">
        <v>189</v>
      </c>
      <c r="AY267" s="16" t="s">
        <v>177</v>
      </c>
      <c r="BE267" s="205">
        <f>IF(N267="základná",J267,0)</f>
        <v>0</v>
      </c>
      <c r="BF267" s="205">
        <f>IF(N267="znížená",J267,0)</f>
        <v>0</v>
      </c>
      <c r="BG267" s="205">
        <f>IF(N267="zákl. prenesená",J267,0)</f>
        <v>0</v>
      </c>
      <c r="BH267" s="205">
        <f>IF(N267="zníž. prenesená",J267,0)</f>
        <v>0</v>
      </c>
      <c r="BI267" s="205">
        <f>IF(N267="nulová",J267,0)</f>
        <v>0</v>
      </c>
      <c r="BJ267" s="16" t="s">
        <v>155</v>
      </c>
      <c r="BK267" s="206">
        <f>ROUND(I267*H267,3)</f>
        <v>0</v>
      </c>
      <c r="BL267" s="16" t="s">
        <v>446</v>
      </c>
      <c r="BM267" s="204" t="s">
        <v>3043</v>
      </c>
    </row>
    <row r="268" s="2" customFormat="1" ht="24.15" customHeight="1">
      <c r="A268" s="35"/>
      <c r="B268" s="157"/>
      <c r="C268" s="212" t="s">
        <v>898</v>
      </c>
      <c r="D268" s="212" t="s">
        <v>439</v>
      </c>
      <c r="E268" s="213" t="s">
        <v>2933</v>
      </c>
      <c r="F268" s="214" t="s">
        <v>2934</v>
      </c>
      <c r="G268" s="215" t="s">
        <v>258</v>
      </c>
      <c r="H268" s="216">
        <v>4</v>
      </c>
      <c r="I268" s="217"/>
      <c r="J268" s="216">
        <f>ROUND(I268*H268,3)</f>
        <v>0</v>
      </c>
      <c r="K268" s="218"/>
      <c r="L268" s="219"/>
      <c r="M268" s="220" t="s">
        <v>1</v>
      </c>
      <c r="N268" s="221" t="s">
        <v>40</v>
      </c>
      <c r="O268" s="79"/>
      <c r="P268" s="202">
        <f>O268*H268</f>
        <v>0</v>
      </c>
      <c r="Q268" s="202">
        <v>0.00014999999999999999</v>
      </c>
      <c r="R268" s="202">
        <f>Q268*H268</f>
        <v>0.00059999999999999995</v>
      </c>
      <c r="S268" s="202">
        <v>0</v>
      </c>
      <c r="T268" s="203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04" t="s">
        <v>933</v>
      </c>
      <c r="AT268" s="204" t="s">
        <v>439</v>
      </c>
      <c r="AU268" s="204" t="s">
        <v>189</v>
      </c>
      <c r="AY268" s="16" t="s">
        <v>177</v>
      </c>
      <c r="BE268" s="205">
        <f>IF(N268="základná",J268,0)</f>
        <v>0</v>
      </c>
      <c r="BF268" s="205">
        <f>IF(N268="znížená",J268,0)</f>
        <v>0</v>
      </c>
      <c r="BG268" s="205">
        <f>IF(N268="zákl. prenesená",J268,0)</f>
        <v>0</v>
      </c>
      <c r="BH268" s="205">
        <f>IF(N268="zníž. prenesená",J268,0)</f>
        <v>0</v>
      </c>
      <c r="BI268" s="205">
        <f>IF(N268="nulová",J268,0)</f>
        <v>0</v>
      </c>
      <c r="BJ268" s="16" t="s">
        <v>155</v>
      </c>
      <c r="BK268" s="206">
        <f>ROUND(I268*H268,3)</f>
        <v>0</v>
      </c>
      <c r="BL268" s="16" t="s">
        <v>933</v>
      </c>
      <c r="BM268" s="204" t="s">
        <v>3044</v>
      </c>
    </row>
    <row r="269" s="2" customFormat="1" ht="16.5" customHeight="1">
      <c r="A269" s="35"/>
      <c r="B269" s="157"/>
      <c r="C269" s="212" t="s">
        <v>900</v>
      </c>
      <c r="D269" s="212" t="s">
        <v>439</v>
      </c>
      <c r="E269" s="213" t="s">
        <v>2916</v>
      </c>
      <c r="F269" s="214" t="s">
        <v>2917</v>
      </c>
      <c r="G269" s="215" t="s">
        <v>258</v>
      </c>
      <c r="H269" s="216">
        <v>2</v>
      </c>
      <c r="I269" s="217"/>
      <c r="J269" s="216">
        <f>ROUND(I269*H269,3)</f>
        <v>0</v>
      </c>
      <c r="K269" s="218"/>
      <c r="L269" s="219"/>
      <c r="M269" s="220" t="s">
        <v>1</v>
      </c>
      <c r="N269" s="221" t="s">
        <v>40</v>
      </c>
      <c r="O269" s="79"/>
      <c r="P269" s="202">
        <f>O269*H269</f>
        <v>0</v>
      </c>
      <c r="Q269" s="202">
        <v>0</v>
      </c>
      <c r="R269" s="202">
        <f>Q269*H269</f>
        <v>0</v>
      </c>
      <c r="S269" s="202">
        <v>0</v>
      </c>
      <c r="T269" s="203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04" t="s">
        <v>933</v>
      </c>
      <c r="AT269" s="204" t="s">
        <v>439</v>
      </c>
      <c r="AU269" s="204" t="s">
        <v>189</v>
      </c>
      <c r="AY269" s="16" t="s">
        <v>177</v>
      </c>
      <c r="BE269" s="205">
        <f>IF(N269="základná",J269,0)</f>
        <v>0</v>
      </c>
      <c r="BF269" s="205">
        <f>IF(N269="znížená",J269,0)</f>
        <v>0</v>
      </c>
      <c r="BG269" s="205">
        <f>IF(N269="zákl. prenesená",J269,0)</f>
        <v>0</v>
      </c>
      <c r="BH269" s="205">
        <f>IF(N269="zníž. prenesená",J269,0)</f>
        <v>0</v>
      </c>
      <c r="BI269" s="205">
        <f>IF(N269="nulová",J269,0)</f>
        <v>0</v>
      </c>
      <c r="BJ269" s="16" t="s">
        <v>155</v>
      </c>
      <c r="BK269" s="206">
        <f>ROUND(I269*H269,3)</f>
        <v>0</v>
      </c>
      <c r="BL269" s="16" t="s">
        <v>933</v>
      </c>
      <c r="BM269" s="204" t="s">
        <v>3045</v>
      </c>
    </row>
    <row r="270" s="2" customFormat="1" ht="16.5" customHeight="1">
      <c r="A270" s="35"/>
      <c r="B270" s="157"/>
      <c r="C270" s="212" t="s">
        <v>904</v>
      </c>
      <c r="D270" s="212" t="s">
        <v>439</v>
      </c>
      <c r="E270" s="213" t="s">
        <v>2919</v>
      </c>
      <c r="F270" s="214" t="s">
        <v>2920</v>
      </c>
      <c r="G270" s="215" t="s">
        <v>258</v>
      </c>
      <c r="H270" s="216">
        <v>2</v>
      </c>
      <c r="I270" s="217"/>
      <c r="J270" s="216">
        <f>ROUND(I270*H270,3)</f>
        <v>0</v>
      </c>
      <c r="K270" s="218"/>
      <c r="L270" s="219"/>
      <c r="M270" s="220" t="s">
        <v>1</v>
      </c>
      <c r="N270" s="221" t="s">
        <v>40</v>
      </c>
      <c r="O270" s="79"/>
      <c r="P270" s="202">
        <f>O270*H270</f>
        <v>0</v>
      </c>
      <c r="Q270" s="202">
        <v>0</v>
      </c>
      <c r="R270" s="202">
        <f>Q270*H270</f>
        <v>0</v>
      </c>
      <c r="S270" s="202">
        <v>0</v>
      </c>
      <c r="T270" s="203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04" t="s">
        <v>933</v>
      </c>
      <c r="AT270" s="204" t="s">
        <v>439</v>
      </c>
      <c r="AU270" s="204" t="s">
        <v>189</v>
      </c>
      <c r="AY270" s="16" t="s">
        <v>177</v>
      </c>
      <c r="BE270" s="205">
        <f>IF(N270="základná",J270,0)</f>
        <v>0</v>
      </c>
      <c r="BF270" s="205">
        <f>IF(N270="znížená",J270,0)</f>
        <v>0</v>
      </c>
      <c r="BG270" s="205">
        <f>IF(N270="zákl. prenesená",J270,0)</f>
        <v>0</v>
      </c>
      <c r="BH270" s="205">
        <f>IF(N270="zníž. prenesená",J270,0)</f>
        <v>0</v>
      </c>
      <c r="BI270" s="205">
        <f>IF(N270="nulová",J270,0)</f>
        <v>0</v>
      </c>
      <c r="BJ270" s="16" t="s">
        <v>155</v>
      </c>
      <c r="BK270" s="206">
        <f>ROUND(I270*H270,3)</f>
        <v>0</v>
      </c>
      <c r="BL270" s="16" t="s">
        <v>933</v>
      </c>
      <c r="BM270" s="204" t="s">
        <v>3046</v>
      </c>
    </row>
    <row r="271" s="12" customFormat="1" ht="20.88" customHeight="1">
      <c r="A271" s="12"/>
      <c r="B271" s="180"/>
      <c r="C271" s="12"/>
      <c r="D271" s="181" t="s">
        <v>73</v>
      </c>
      <c r="E271" s="191" t="s">
        <v>3047</v>
      </c>
      <c r="F271" s="191" t="s">
        <v>3048</v>
      </c>
      <c r="G271" s="12"/>
      <c r="H271" s="12"/>
      <c r="I271" s="183"/>
      <c r="J271" s="192">
        <f>BK271</f>
        <v>0</v>
      </c>
      <c r="K271" s="12"/>
      <c r="L271" s="180"/>
      <c r="M271" s="185"/>
      <c r="N271" s="186"/>
      <c r="O271" s="186"/>
      <c r="P271" s="187">
        <f>SUM(P272:P283)</f>
        <v>0</v>
      </c>
      <c r="Q271" s="186"/>
      <c r="R271" s="187">
        <f>SUM(R272:R283)</f>
        <v>0.10200000000000001</v>
      </c>
      <c r="S271" s="186"/>
      <c r="T271" s="188">
        <f>SUM(T272:T283)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181" t="s">
        <v>189</v>
      </c>
      <c r="AT271" s="189" t="s">
        <v>73</v>
      </c>
      <c r="AU271" s="189" t="s">
        <v>155</v>
      </c>
      <c r="AY271" s="181" t="s">
        <v>177</v>
      </c>
      <c r="BK271" s="190">
        <f>SUM(BK272:BK283)</f>
        <v>0</v>
      </c>
    </row>
    <row r="272" s="2" customFormat="1" ht="33" customHeight="1">
      <c r="A272" s="35"/>
      <c r="B272" s="157"/>
      <c r="C272" s="193" t="s">
        <v>908</v>
      </c>
      <c r="D272" s="193" t="s">
        <v>180</v>
      </c>
      <c r="E272" s="194" t="s">
        <v>2971</v>
      </c>
      <c r="F272" s="195" t="s">
        <v>2972</v>
      </c>
      <c r="G272" s="196" t="s">
        <v>258</v>
      </c>
      <c r="H272" s="197">
        <v>1</v>
      </c>
      <c r="I272" s="198"/>
      <c r="J272" s="197">
        <f>ROUND(I272*H272,3)</f>
        <v>0</v>
      </c>
      <c r="K272" s="199"/>
      <c r="L272" s="36"/>
      <c r="M272" s="200" t="s">
        <v>1</v>
      </c>
      <c r="N272" s="201" t="s">
        <v>40</v>
      </c>
      <c r="O272" s="79"/>
      <c r="P272" s="202">
        <f>O272*H272</f>
        <v>0</v>
      </c>
      <c r="Q272" s="202">
        <v>0</v>
      </c>
      <c r="R272" s="202">
        <f>Q272*H272</f>
        <v>0</v>
      </c>
      <c r="S272" s="202">
        <v>0</v>
      </c>
      <c r="T272" s="203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04" t="s">
        <v>446</v>
      </c>
      <c r="AT272" s="204" t="s">
        <v>180</v>
      </c>
      <c r="AU272" s="204" t="s">
        <v>189</v>
      </c>
      <c r="AY272" s="16" t="s">
        <v>177</v>
      </c>
      <c r="BE272" s="205">
        <f>IF(N272="základná",J272,0)</f>
        <v>0</v>
      </c>
      <c r="BF272" s="205">
        <f>IF(N272="znížená",J272,0)</f>
        <v>0</v>
      </c>
      <c r="BG272" s="205">
        <f>IF(N272="zákl. prenesená",J272,0)</f>
        <v>0</v>
      </c>
      <c r="BH272" s="205">
        <f>IF(N272="zníž. prenesená",J272,0)</f>
        <v>0</v>
      </c>
      <c r="BI272" s="205">
        <f>IF(N272="nulová",J272,0)</f>
        <v>0</v>
      </c>
      <c r="BJ272" s="16" t="s">
        <v>155</v>
      </c>
      <c r="BK272" s="206">
        <f>ROUND(I272*H272,3)</f>
        <v>0</v>
      </c>
      <c r="BL272" s="16" t="s">
        <v>446</v>
      </c>
      <c r="BM272" s="204" t="s">
        <v>3049</v>
      </c>
    </row>
    <row r="273" s="2" customFormat="1" ht="44.25" customHeight="1">
      <c r="A273" s="35"/>
      <c r="B273" s="157"/>
      <c r="C273" s="212" t="s">
        <v>912</v>
      </c>
      <c r="D273" s="212" t="s">
        <v>439</v>
      </c>
      <c r="E273" s="213" t="s">
        <v>3030</v>
      </c>
      <c r="F273" s="214" t="s">
        <v>3031</v>
      </c>
      <c r="G273" s="215" t="s">
        <v>258</v>
      </c>
      <c r="H273" s="216">
        <v>1</v>
      </c>
      <c r="I273" s="217"/>
      <c r="J273" s="216">
        <f>ROUND(I273*H273,3)</f>
        <v>0</v>
      </c>
      <c r="K273" s="218"/>
      <c r="L273" s="219"/>
      <c r="M273" s="220" t="s">
        <v>1</v>
      </c>
      <c r="N273" s="221" t="s">
        <v>40</v>
      </c>
      <c r="O273" s="79"/>
      <c r="P273" s="202">
        <f>O273*H273</f>
        <v>0</v>
      </c>
      <c r="Q273" s="202">
        <v>0.099540000000000003</v>
      </c>
      <c r="R273" s="202">
        <f>Q273*H273</f>
        <v>0.099540000000000003</v>
      </c>
      <c r="S273" s="202">
        <v>0</v>
      </c>
      <c r="T273" s="203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04" t="s">
        <v>2772</v>
      </c>
      <c r="AT273" s="204" t="s">
        <v>439</v>
      </c>
      <c r="AU273" s="204" t="s">
        <v>189</v>
      </c>
      <c r="AY273" s="16" t="s">
        <v>177</v>
      </c>
      <c r="BE273" s="205">
        <f>IF(N273="základná",J273,0)</f>
        <v>0</v>
      </c>
      <c r="BF273" s="205">
        <f>IF(N273="znížená",J273,0)</f>
        <v>0</v>
      </c>
      <c r="BG273" s="205">
        <f>IF(N273="zákl. prenesená",J273,0)</f>
        <v>0</v>
      </c>
      <c r="BH273" s="205">
        <f>IF(N273="zníž. prenesená",J273,0)</f>
        <v>0</v>
      </c>
      <c r="BI273" s="205">
        <f>IF(N273="nulová",J273,0)</f>
        <v>0</v>
      </c>
      <c r="BJ273" s="16" t="s">
        <v>155</v>
      </c>
      <c r="BK273" s="206">
        <f>ROUND(I273*H273,3)</f>
        <v>0</v>
      </c>
      <c r="BL273" s="16" t="s">
        <v>446</v>
      </c>
      <c r="BM273" s="204" t="s">
        <v>3050</v>
      </c>
    </row>
    <row r="274" s="2" customFormat="1" ht="16.5" customHeight="1">
      <c r="A274" s="35"/>
      <c r="B274" s="157"/>
      <c r="C274" s="193" t="s">
        <v>917</v>
      </c>
      <c r="D274" s="193" t="s">
        <v>180</v>
      </c>
      <c r="E274" s="194" t="s">
        <v>3033</v>
      </c>
      <c r="F274" s="195" t="s">
        <v>3034</v>
      </c>
      <c r="G274" s="196" t="s">
        <v>258</v>
      </c>
      <c r="H274" s="197">
        <v>6</v>
      </c>
      <c r="I274" s="198"/>
      <c r="J274" s="197">
        <f>ROUND(I274*H274,3)</f>
        <v>0</v>
      </c>
      <c r="K274" s="199"/>
      <c r="L274" s="36"/>
      <c r="M274" s="200" t="s">
        <v>1</v>
      </c>
      <c r="N274" s="201" t="s">
        <v>40</v>
      </c>
      <c r="O274" s="79"/>
      <c r="P274" s="202">
        <f>O274*H274</f>
        <v>0</v>
      </c>
      <c r="Q274" s="202">
        <v>0</v>
      </c>
      <c r="R274" s="202">
        <f>Q274*H274</f>
        <v>0</v>
      </c>
      <c r="S274" s="202">
        <v>0</v>
      </c>
      <c r="T274" s="203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04" t="s">
        <v>446</v>
      </c>
      <c r="AT274" s="204" t="s">
        <v>180</v>
      </c>
      <c r="AU274" s="204" t="s">
        <v>189</v>
      </c>
      <c r="AY274" s="16" t="s">
        <v>177</v>
      </c>
      <c r="BE274" s="205">
        <f>IF(N274="základná",J274,0)</f>
        <v>0</v>
      </c>
      <c r="BF274" s="205">
        <f>IF(N274="znížená",J274,0)</f>
        <v>0</v>
      </c>
      <c r="BG274" s="205">
        <f>IF(N274="zákl. prenesená",J274,0)</f>
        <v>0</v>
      </c>
      <c r="BH274" s="205">
        <f>IF(N274="zníž. prenesená",J274,0)</f>
        <v>0</v>
      </c>
      <c r="BI274" s="205">
        <f>IF(N274="nulová",J274,0)</f>
        <v>0</v>
      </c>
      <c r="BJ274" s="16" t="s">
        <v>155</v>
      </c>
      <c r="BK274" s="206">
        <f>ROUND(I274*H274,3)</f>
        <v>0</v>
      </c>
      <c r="BL274" s="16" t="s">
        <v>446</v>
      </c>
      <c r="BM274" s="204" t="s">
        <v>3051</v>
      </c>
    </row>
    <row r="275" s="2" customFormat="1" ht="21.75" customHeight="1">
      <c r="A275" s="35"/>
      <c r="B275" s="157"/>
      <c r="C275" s="212" t="s">
        <v>921</v>
      </c>
      <c r="D275" s="212" t="s">
        <v>439</v>
      </c>
      <c r="E275" s="213" t="s">
        <v>3036</v>
      </c>
      <c r="F275" s="214" t="s">
        <v>3037</v>
      </c>
      <c r="G275" s="215" t="s">
        <v>258</v>
      </c>
      <c r="H275" s="216">
        <v>6</v>
      </c>
      <c r="I275" s="217"/>
      <c r="J275" s="216">
        <f>ROUND(I275*H275,3)</f>
        <v>0</v>
      </c>
      <c r="K275" s="218"/>
      <c r="L275" s="219"/>
      <c r="M275" s="220" t="s">
        <v>1</v>
      </c>
      <c r="N275" s="221" t="s">
        <v>40</v>
      </c>
      <c r="O275" s="79"/>
      <c r="P275" s="202">
        <f>O275*H275</f>
        <v>0</v>
      </c>
      <c r="Q275" s="202">
        <v>0.00029</v>
      </c>
      <c r="R275" s="202">
        <f>Q275*H275</f>
        <v>0.00174</v>
      </c>
      <c r="S275" s="202">
        <v>0</v>
      </c>
      <c r="T275" s="203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04" t="s">
        <v>933</v>
      </c>
      <c r="AT275" s="204" t="s">
        <v>439</v>
      </c>
      <c r="AU275" s="204" t="s">
        <v>189</v>
      </c>
      <c r="AY275" s="16" t="s">
        <v>177</v>
      </c>
      <c r="BE275" s="205">
        <f>IF(N275="základná",J275,0)</f>
        <v>0</v>
      </c>
      <c r="BF275" s="205">
        <f>IF(N275="znížená",J275,0)</f>
        <v>0</v>
      </c>
      <c r="BG275" s="205">
        <f>IF(N275="zákl. prenesená",J275,0)</f>
        <v>0</v>
      </c>
      <c r="BH275" s="205">
        <f>IF(N275="zníž. prenesená",J275,0)</f>
        <v>0</v>
      </c>
      <c r="BI275" s="205">
        <f>IF(N275="nulová",J275,0)</f>
        <v>0</v>
      </c>
      <c r="BJ275" s="16" t="s">
        <v>155</v>
      </c>
      <c r="BK275" s="206">
        <f>ROUND(I275*H275,3)</f>
        <v>0</v>
      </c>
      <c r="BL275" s="16" t="s">
        <v>933</v>
      </c>
      <c r="BM275" s="204" t="s">
        <v>3052</v>
      </c>
    </row>
    <row r="276" s="2" customFormat="1" ht="33" customHeight="1">
      <c r="A276" s="35"/>
      <c r="B276" s="157"/>
      <c r="C276" s="193" t="s">
        <v>925</v>
      </c>
      <c r="D276" s="193" t="s">
        <v>180</v>
      </c>
      <c r="E276" s="194" t="s">
        <v>2910</v>
      </c>
      <c r="F276" s="195" t="s">
        <v>2911</v>
      </c>
      <c r="G276" s="196" t="s">
        <v>258</v>
      </c>
      <c r="H276" s="197">
        <v>4</v>
      </c>
      <c r="I276" s="198"/>
      <c r="J276" s="197">
        <f>ROUND(I276*H276,3)</f>
        <v>0</v>
      </c>
      <c r="K276" s="199"/>
      <c r="L276" s="36"/>
      <c r="M276" s="200" t="s">
        <v>1</v>
      </c>
      <c r="N276" s="201" t="s">
        <v>40</v>
      </c>
      <c r="O276" s="79"/>
      <c r="P276" s="202">
        <f>O276*H276</f>
        <v>0</v>
      </c>
      <c r="Q276" s="202">
        <v>0</v>
      </c>
      <c r="R276" s="202">
        <f>Q276*H276</f>
        <v>0</v>
      </c>
      <c r="S276" s="202">
        <v>0</v>
      </c>
      <c r="T276" s="203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04" t="s">
        <v>446</v>
      </c>
      <c r="AT276" s="204" t="s">
        <v>180</v>
      </c>
      <c r="AU276" s="204" t="s">
        <v>189</v>
      </c>
      <c r="AY276" s="16" t="s">
        <v>177</v>
      </c>
      <c r="BE276" s="205">
        <f>IF(N276="základná",J276,0)</f>
        <v>0</v>
      </c>
      <c r="BF276" s="205">
        <f>IF(N276="znížená",J276,0)</f>
        <v>0</v>
      </c>
      <c r="BG276" s="205">
        <f>IF(N276="zákl. prenesená",J276,0)</f>
        <v>0</v>
      </c>
      <c r="BH276" s="205">
        <f>IF(N276="zníž. prenesená",J276,0)</f>
        <v>0</v>
      </c>
      <c r="BI276" s="205">
        <f>IF(N276="nulová",J276,0)</f>
        <v>0</v>
      </c>
      <c r="BJ276" s="16" t="s">
        <v>155</v>
      </c>
      <c r="BK276" s="206">
        <f>ROUND(I276*H276,3)</f>
        <v>0</v>
      </c>
      <c r="BL276" s="16" t="s">
        <v>446</v>
      </c>
      <c r="BM276" s="204" t="s">
        <v>3053</v>
      </c>
    </row>
    <row r="277" s="2" customFormat="1" ht="24.15" customHeight="1">
      <c r="A277" s="35"/>
      <c r="B277" s="157"/>
      <c r="C277" s="212" t="s">
        <v>929</v>
      </c>
      <c r="D277" s="212" t="s">
        <v>439</v>
      </c>
      <c r="E277" s="213" t="s">
        <v>2913</v>
      </c>
      <c r="F277" s="214" t="s">
        <v>2914</v>
      </c>
      <c r="G277" s="215" t="s">
        <v>258</v>
      </c>
      <c r="H277" s="216">
        <v>4</v>
      </c>
      <c r="I277" s="217"/>
      <c r="J277" s="216">
        <f>ROUND(I277*H277,3)</f>
        <v>0</v>
      </c>
      <c r="K277" s="218"/>
      <c r="L277" s="219"/>
      <c r="M277" s="220" t="s">
        <v>1</v>
      </c>
      <c r="N277" s="221" t="s">
        <v>40</v>
      </c>
      <c r="O277" s="79"/>
      <c r="P277" s="202">
        <f>O277*H277</f>
        <v>0</v>
      </c>
      <c r="Q277" s="202">
        <v>3.0000000000000001E-05</v>
      </c>
      <c r="R277" s="202">
        <f>Q277*H277</f>
        <v>0.00012</v>
      </c>
      <c r="S277" s="202">
        <v>0</v>
      </c>
      <c r="T277" s="203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04" t="s">
        <v>933</v>
      </c>
      <c r="AT277" s="204" t="s">
        <v>439</v>
      </c>
      <c r="AU277" s="204" t="s">
        <v>189</v>
      </c>
      <c r="AY277" s="16" t="s">
        <v>177</v>
      </c>
      <c r="BE277" s="205">
        <f>IF(N277="základná",J277,0)</f>
        <v>0</v>
      </c>
      <c r="BF277" s="205">
        <f>IF(N277="znížená",J277,0)</f>
        <v>0</v>
      </c>
      <c r="BG277" s="205">
        <f>IF(N277="zákl. prenesená",J277,0)</f>
        <v>0</v>
      </c>
      <c r="BH277" s="205">
        <f>IF(N277="zníž. prenesená",J277,0)</f>
        <v>0</v>
      </c>
      <c r="BI277" s="205">
        <f>IF(N277="nulová",J277,0)</f>
        <v>0</v>
      </c>
      <c r="BJ277" s="16" t="s">
        <v>155</v>
      </c>
      <c r="BK277" s="206">
        <f>ROUND(I277*H277,3)</f>
        <v>0</v>
      </c>
      <c r="BL277" s="16" t="s">
        <v>933</v>
      </c>
      <c r="BM277" s="204" t="s">
        <v>3054</v>
      </c>
    </row>
    <row r="278" s="2" customFormat="1" ht="16.5" customHeight="1">
      <c r="A278" s="35"/>
      <c r="B278" s="157"/>
      <c r="C278" s="212" t="s">
        <v>933</v>
      </c>
      <c r="D278" s="212" t="s">
        <v>439</v>
      </c>
      <c r="E278" s="213" t="s">
        <v>2916</v>
      </c>
      <c r="F278" s="214" t="s">
        <v>2917</v>
      </c>
      <c r="G278" s="215" t="s">
        <v>258</v>
      </c>
      <c r="H278" s="216">
        <v>2</v>
      </c>
      <c r="I278" s="217"/>
      <c r="J278" s="216">
        <f>ROUND(I278*H278,3)</f>
        <v>0</v>
      </c>
      <c r="K278" s="218"/>
      <c r="L278" s="219"/>
      <c r="M278" s="220" t="s">
        <v>1</v>
      </c>
      <c r="N278" s="221" t="s">
        <v>40</v>
      </c>
      <c r="O278" s="79"/>
      <c r="P278" s="202">
        <f>O278*H278</f>
        <v>0</v>
      </c>
      <c r="Q278" s="202">
        <v>0</v>
      </c>
      <c r="R278" s="202">
        <f>Q278*H278</f>
        <v>0</v>
      </c>
      <c r="S278" s="202">
        <v>0</v>
      </c>
      <c r="T278" s="203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04" t="s">
        <v>933</v>
      </c>
      <c r="AT278" s="204" t="s">
        <v>439</v>
      </c>
      <c r="AU278" s="204" t="s">
        <v>189</v>
      </c>
      <c r="AY278" s="16" t="s">
        <v>177</v>
      </c>
      <c r="BE278" s="205">
        <f>IF(N278="základná",J278,0)</f>
        <v>0</v>
      </c>
      <c r="BF278" s="205">
        <f>IF(N278="znížená",J278,0)</f>
        <v>0</v>
      </c>
      <c r="BG278" s="205">
        <f>IF(N278="zákl. prenesená",J278,0)</f>
        <v>0</v>
      </c>
      <c r="BH278" s="205">
        <f>IF(N278="zníž. prenesená",J278,0)</f>
        <v>0</v>
      </c>
      <c r="BI278" s="205">
        <f>IF(N278="nulová",J278,0)</f>
        <v>0</v>
      </c>
      <c r="BJ278" s="16" t="s">
        <v>155</v>
      </c>
      <c r="BK278" s="206">
        <f>ROUND(I278*H278,3)</f>
        <v>0</v>
      </c>
      <c r="BL278" s="16" t="s">
        <v>933</v>
      </c>
      <c r="BM278" s="204" t="s">
        <v>3055</v>
      </c>
    </row>
    <row r="279" s="2" customFormat="1" ht="16.5" customHeight="1">
      <c r="A279" s="35"/>
      <c r="B279" s="157"/>
      <c r="C279" s="212" t="s">
        <v>937</v>
      </c>
      <c r="D279" s="212" t="s">
        <v>439</v>
      </c>
      <c r="E279" s="213" t="s">
        <v>2919</v>
      </c>
      <c r="F279" s="214" t="s">
        <v>2920</v>
      </c>
      <c r="G279" s="215" t="s">
        <v>258</v>
      </c>
      <c r="H279" s="216">
        <v>2</v>
      </c>
      <c r="I279" s="217"/>
      <c r="J279" s="216">
        <f>ROUND(I279*H279,3)</f>
        <v>0</v>
      </c>
      <c r="K279" s="218"/>
      <c r="L279" s="219"/>
      <c r="M279" s="220" t="s">
        <v>1</v>
      </c>
      <c r="N279" s="221" t="s">
        <v>40</v>
      </c>
      <c r="O279" s="79"/>
      <c r="P279" s="202">
        <f>O279*H279</f>
        <v>0</v>
      </c>
      <c r="Q279" s="202">
        <v>0</v>
      </c>
      <c r="R279" s="202">
        <f>Q279*H279</f>
        <v>0</v>
      </c>
      <c r="S279" s="202">
        <v>0</v>
      </c>
      <c r="T279" s="203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04" t="s">
        <v>933</v>
      </c>
      <c r="AT279" s="204" t="s">
        <v>439</v>
      </c>
      <c r="AU279" s="204" t="s">
        <v>189</v>
      </c>
      <c r="AY279" s="16" t="s">
        <v>177</v>
      </c>
      <c r="BE279" s="205">
        <f>IF(N279="základná",J279,0)</f>
        <v>0</v>
      </c>
      <c r="BF279" s="205">
        <f>IF(N279="znížená",J279,0)</f>
        <v>0</v>
      </c>
      <c r="BG279" s="205">
        <f>IF(N279="zákl. prenesená",J279,0)</f>
        <v>0</v>
      </c>
      <c r="BH279" s="205">
        <f>IF(N279="zníž. prenesená",J279,0)</f>
        <v>0</v>
      </c>
      <c r="BI279" s="205">
        <f>IF(N279="nulová",J279,0)</f>
        <v>0</v>
      </c>
      <c r="BJ279" s="16" t="s">
        <v>155</v>
      </c>
      <c r="BK279" s="206">
        <f>ROUND(I279*H279,3)</f>
        <v>0</v>
      </c>
      <c r="BL279" s="16" t="s">
        <v>933</v>
      </c>
      <c r="BM279" s="204" t="s">
        <v>3056</v>
      </c>
    </row>
    <row r="280" s="2" customFormat="1" ht="33" customHeight="1">
      <c r="A280" s="35"/>
      <c r="B280" s="157"/>
      <c r="C280" s="193" t="s">
        <v>941</v>
      </c>
      <c r="D280" s="193" t="s">
        <v>180</v>
      </c>
      <c r="E280" s="194" t="s">
        <v>2930</v>
      </c>
      <c r="F280" s="195" t="s">
        <v>2931</v>
      </c>
      <c r="G280" s="196" t="s">
        <v>258</v>
      </c>
      <c r="H280" s="197">
        <v>4</v>
      </c>
      <c r="I280" s="198"/>
      <c r="J280" s="197">
        <f>ROUND(I280*H280,3)</f>
        <v>0</v>
      </c>
      <c r="K280" s="199"/>
      <c r="L280" s="36"/>
      <c r="M280" s="200" t="s">
        <v>1</v>
      </c>
      <c r="N280" s="201" t="s">
        <v>40</v>
      </c>
      <c r="O280" s="79"/>
      <c r="P280" s="202">
        <f>O280*H280</f>
        <v>0</v>
      </c>
      <c r="Q280" s="202">
        <v>0</v>
      </c>
      <c r="R280" s="202">
        <f>Q280*H280</f>
        <v>0</v>
      </c>
      <c r="S280" s="202">
        <v>0</v>
      </c>
      <c r="T280" s="203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04" t="s">
        <v>446</v>
      </c>
      <c r="AT280" s="204" t="s">
        <v>180</v>
      </c>
      <c r="AU280" s="204" t="s">
        <v>189</v>
      </c>
      <c r="AY280" s="16" t="s">
        <v>177</v>
      </c>
      <c r="BE280" s="205">
        <f>IF(N280="základná",J280,0)</f>
        <v>0</v>
      </c>
      <c r="BF280" s="205">
        <f>IF(N280="znížená",J280,0)</f>
        <v>0</v>
      </c>
      <c r="BG280" s="205">
        <f>IF(N280="zákl. prenesená",J280,0)</f>
        <v>0</v>
      </c>
      <c r="BH280" s="205">
        <f>IF(N280="zníž. prenesená",J280,0)</f>
        <v>0</v>
      </c>
      <c r="BI280" s="205">
        <f>IF(N280="nulová",J280,0)</f>
        <v>0</v>
      </c>
      <c r="BJ280" s="16" t="s">
        <v>155</v>
      </c>
      <c r="BK280" s="206">
        <f>ROUND(I280*H280,3)</f>
        <v>0</v>
      </c>
      <c r="BL280" s="16" t="s">
        <v>446</v>
      </c>
      <c r="BM280" s="204" t="s">
        <v>3057</v>
      </c>
    </row>
    <row r="281" s="2" customFormat="1" ht="24.15" customHeight="1">
      <c r="A281" s="35"/>
      <c r="B281" s="157"/>
      <c r="C281" s="212" t="s">
        <v>945</v>
      </c>
      <c r="D281" s="212" t="s">
        <v>439</v>
      </c>
      <c r="E281" s="213" t="s">
        <v>2933</v>
      </c>
      <c r="F281" s="214" t="s">
        <v>2934</v>
      </c>
      <c r="G281" s="215" t="s">
        <v>258</v>
      </c>
      <c r="H281" s="216">
        <v>4</v>
      </c>
      <c r="I281" s="217"/>
      <c r="J281" s="216">
        <f>ROUND(I281*H281,3)</f>
        <v>0</v>
      </c>
      <c r="K281" s="218"/>
      <c r="L281" s="219"/>
      <c r="M281" s="220" t="s">
        <v>1</v>
      </c>
      <c r="N281" s="221" t="s">
        <v>40</v>
      </c>
      <c r="O281" s="79"/>
      <c r="P281" s="202">
        <f>O281*H281</f>
        <v>0</v>
      </c>
      <c r="Q281" s="202">
        <v>0.00014999999999999999</v>
      </c>
      <c r="R281" s="202">
        <f>Q281*H281</f>
        <v>0.00059999999999999995</v>
      </c>
      <c r="S281" s="202">
        <v>0</v>
      </c>
      <c r="T281" s="203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04" t="s">
        <v>933</v>
      </c>
      <c r="AT281" s="204" t="s">
        <v>439</v>
      </c>
      <c r="AU281" s="204" t="s">
        <v>189</v>
      </c>
      <c r="AY281" s="16" t="s">
        <v>177</v>
      </c>
      <c r="BE281" s="205">
        <f>IF(N281="základná",J281,0)</f>
        <v>0</v>
      </c>
      <c r="BF281" s="205">
        <f>IF(N281="znížená",J281,0)</f>
        <v>0</v>
      </c>
      <c r="BG281" s="205">
        <f>IF(N281="zákl. prenesená",J281,0)</f>
        <v>0</v>
      </c>
      <c r="BH281" s="205">
        <f>IF(N281="zníž. prenesená",J281,0)</f>
        <v>0</v>
      </c>
      <c r="BI281" s="205">
        <f>IF(N281="nulová",J281,0)</f>
        <v>0</v>
      </c>
      <c r="BJ281" s="16" t="s">
        <v>155</v>
      </c>
      <c r="BK281" s="206">
        <f>ROUND(I281*H281,3)</f>
        <v>0</v>
      </c>
      <c r="BL281" s="16" t="s">
        <v>933</v>
      </c>
      <c r="BM281" s="204" t="s">
        <v>3058</v>
      </c>
    </row>
    <row r="282" s="2" customFormat="1" ht="16.5" customHeight="1">
      <c r="A282" s="35"/>
      <c r="B282" s="157"/>
      <c r="C282" s="212" t="s">
        <v>949</v>
      </c>
      <c r="D282" s="212" t="s">
        <v>439</v>
      </c>
      <c r="E282" s="213" t="s">
        <v>2916</v>
      </c>
      <c r="F282" s="214" t="s">
        <v>2917</v>
      </c>
      <c r="G282" s="215" t="s">
        <v>258</v>
      </c>
      <c r="H282" s="216">
        <v>2</v>
      </c>
      <c r="I282" s="217"/>
      <c r="J282" s="216">
        <f>ROUND(I282*H282,3)</f>
        <v>0</v>
      </c>
      <c r="K282" s="218"/>
      <c r="L282" s="219"/>
      <c r="M282" s="220" t="s">
        <v>1</v>
      </c>
      <c r="N282" s="221" t="s">
        <v>40</v>
      </c>
      <c r="O282" s="79"/>
      <c r="P282" s="202">
        <f>O282*H282</f>
        <v>0</v>
      </c>
      <c r="Q282" s="202">
        <v>0</v>
      </c>
      <c r="R282" s="202">
        <f>Q282*H282</f>
        <v>0</v>
      </c>
      <c r="S282" s="202">
        <v>0</v>
      </c>
      <c r="T282" s="203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04" t="s">
        <v>933</v>
      </c>
      <c r="AT282" s="204" t="s">
        <v>439</v>
      </c>
      <c r="AU282" s="204" t="s">
        <v>189</v>
      </c>
      <c r="AY282" s="16" t="s">
        <v>177</v>
      </c>
      <c r="BE282" s="205">
        <f>IF(N282="základná",J282,0)</f>
        <v>0</v>
      </c>
      <c r="BF282" s="205">
        <f>IF(N282="znížená",J282,0)</f>
        <v>0</v>
      </c>
      <c r="BG282" s="205">
        <f>IF(N282="zákl. prenesená",J282,0)</f>
        <v>0</v>
      </c>
      <c r="BH282" s="205">
        <f>IF(N282="zníž. prenesená",J282,0)</f>
        <v>0</v>
      </c>
      <c r="BI282" s="205">
        <f>IF(N282="nulová",J282,0)</f>
        <v>0</v>
      </c>
      <c r="BJ282" s="16" t="s">
        <v>155</v>
      </c>
      <c r="BK282" s="206">
        <f>ROUND(I282*H282,3)</f>
        <v>0</v>
      </c>
      <c r="BL282" s="16" t="s">
        <v>933</v>
      </c>
      <c r="BM282" s="204" t="s">
        <v>3059</v>
      </c>
    </row>
    <row r="283" s="2" customFormat="1" ht="16.5" customHeight="1">
      <c r="A283" s="35"/>
      <c r="B283" s="157"/>
      <c r="C283" s="212" t="s">
        <v>954</v>
      </c>
      <c r="D283" s="212" t="s">
        <v>439</v>
      </c>
      <c r="E283" s="213" t="s">
        <v>2919</v>
      </c>
      <c r="F283" s="214" t="s">
        <v>2920</v>
      </c>
      <c r="G283" s="215" t="s">
        <v>258</v>
      </c>
      <c r="H283" s="216">
        <v>2</v>
      </c>
      <c r="I283" s="217"/>
      <c r="J283" s="216">
        <f>ROUND(I283*H283,3)</f>
        <v>0</v>
      </c>
      <c r="K283" s="218"/>
      <c r="L283" s="219"/>
      <c r="M283" s="220" t="s">
        <v>1</v>
      </c>
      <c r="N283" s="221" t="s">
        <v>40</v>
      </c>
      <c r="O283" s="79"/>
      <c r="P283" s="202">
        <f>O283*H283</f>
        <v>0</v>
      </c>
      <c r="Q283" s="202">
        <v>0</v>
      </c>
      <c r="R283" s="202">
        <f>Q283*H283</f>
        <v>0</v>
      </c>
      <c r="S283" s="202">
        <v>0</v>
      </c>
      <c r="T283" s="203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04" t="s">
        <v>933</v>
      </c>
      <c r="AT283" s="204" t="s">
        <v>439</v>
      </c>
      <c r="AU283" s="204" t="s">
        <v>189</v>
      </c>
      <c r="AY283" s="16" t="s">
        <v>177</v>
      </c>
      <c r="BE283" s="205">
        <f>IF(N283="základná",J283,0)</f>
        <v>0</v>
      </c>
      <c r="BF283" s="205">
        <f>IF(N283="znížená",J283,0)</f>
        <v>0</v>
      </c>
      <c r="BG283" s="205">
        <f>IF(N283="zákl. prenesená",J283,0)</f>
        <v>0</v>
      </c>
      <c r="BH283" s="205">
        <f>IF(N283="zníž. prenesená",J283,0)</f>
        <v>0</v>
      </c>
      <c r="BI283" s="205">
        <f>IF(N283="nulová",J283,0)</f>
        <v>0</v>
      </c>
      <c r="BJ283" s="16" t="s">
        <v>155</v>
      </c>
      <c r="BK283" s="206">
        <f>ROUND(I283*H283,3)</f>
        <v>0</v>
      </c>
      <c r="BL283" s="16" t="s">
        <v>933</v>
      </c>
      <c r="BM283" s="204" t="s">
        <v>3060</v>
      </c>
    </row>
    <row r="284" s="12" customFormat="1" ht="20.88" customHeight="1">
      <c r="A284" s="12"/>
      <c r="B284" s="180"/>
      <c r="C284" s="12"/>
      <c r="D284" s="181" t="s">
        <v>73</v>
      </c>
      <c r="E284" s="191" t="s">
        <v>3061</v>
      </c>
      <c r="F284" s="191" t="s">
        <v>3062</v>
      </c>
      <c r="G284" s="12"/>
      <c r="H284" s="12"/>
      <c r="I284" s="183"/>
      <c r="J284" s="192">
        <f>BK284</f>
        <v>0</v>
      </c>
      <c r="K284" s="12"/>
      <c r="L284" s="180"/>
      <c r="M284" s="185"/>
      <c r="N284" s="186"/>
      <c r="O284" s="186"/>
      <c r="P284" s="187">
        <f>P285+SUM(P286:P297)</f>
        <v>0</v>
      </c>
      <c r="Q284" s="186"/>
      <c r="R284" s="187">
        <f>R285+SUM(R286:R297)</f>
        <v>0.10200000000000001</v>
      </c>
      <c r="S284" s="186"/>
      <c r="T284" s="188">
        <f>T285+SUM(T286:T297)</f>
        <v>0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181" t="s">
        <v>189</v>
      </c>
      <c r="AT284" s="189" t="s">
        <v>73</v>
      </c>
      <c r="AU284" s="189" t="s">
        <v>155</v>
      </c>
      <c r="AY284" s="181" t="s">
        <v>177</v>
      </c>
      <c r="BK284" s="190">
        <f>BK285+SUM(BK286:BK297)</f>
        <v>0</v>
      </c>
    </row>
    <row r="285" s="2" customFormat="1" ht="33" customHeight="1">
      <c r="A285" s="35"/>
      <c r="B285" s="157"/>
      <c r="C285" s="193" t="s">
        <v>958</v>
      </c>
      <c r="D285" s="193" t="s">
        <v>180</v>
      </c>
      <c r="E285" s="194" t="s">
        <v>2971</v>
      </c>
      <c r="F285" s="195" t="s">
        <v>2972</v>
      </c>
      <c r="G285" s="196" t="s">
        <v>258</v>
      </c>
      <c r="H285" s="197">
        <v>1</v>
      </c>
      <c r="I285" s="198"/>
      <c r="J285" s="197">
        <f>ROUND(I285*H285,3)</f>
        <v>0</v>
      </c>
      <c r="K285" s="199"/>
      <c r="L285" s="36"/>
      <c r="M285" s="200" t="s">
        <v>1</v>
      </c>
      <c r="N285" s="201" t="s">
        <v>40</v>
      </c>
      <c r="O285" s="79"/>
      <c r="P285" s="202">
        <f>O285*H285</f>
        <v>0</v>
      </c>
      <c r="Q285" s="202">
        <v>0</v>
      </c>
      <c r="R285" s="202">
        <f>Q285*H285</f>
        <v>0</v>
      </c>
      <c r="S285" s="202">
        <v>0</v>
      </c>
      <c r="T285" s="203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204" t="s">
        <v>446</v>
      </c>
      <c r="AT285" s="204" t="s">
        <v>180</v>
      </c>
      <c r="AU285" s="204" t="s">
        <v>189</v>
      </c>
      <c r="AY285" s="16" t="s">
        <v>177</v>
      </c>
      <c r="BE285" s="205">
        <f>IF(N285="základná",J285,0)</f>
        <v>0</v>
      </c>
      <c r="BF285" s="205">
        <f>IF(N285="znížená",J285,0)</f>
        <v>0</v>
      </c>
      <c r="BG285" s="205">
        <f>IF(N285="zákl. prenesená",J285,0)</f>
        <v>0</v>
      </c>
      <c r="BH285" s="205">
        <f>IF(N285="zníž. prenesená",J285,0)</f>
        <v>0</v>
      </c>
      <c r="BI285" s="205">
        <f>IF(N285="nulová",J285,0)</f>
        <v>0</v>
      </c>
      <c r="BJ285" s="16" t="s">
        <v>155</v>
      </c>
      <c r="BK285" s="206">
        <f>ROUND(I285*H285,3)</f>
        <v>0</v>
      </c>
      <c r="BL285" s="16" t="s">
        <v>446</v>
      </c>
      <c r="BM285" s="204" t="s">
        <v>3063</v>
      </c>
    </row>
    <row r="286" s="2" customFormat="1" ht="44.25" customHeight="1">
      <c r="A286" s="35"/>
      <c r="B286" s="157"/>
      <c r="C286" s="212" t="s">
        <v>962</v>
      </c>
      <c r="D286" s="212" t="s">
        <v>439</v>
      </c>
      <c r="E286" s="213" t="s">
        <v>3030</v>
      </c>
      <c r="F286" s="214" t="s">
        <v>3031</v>
      </c>
      <c r="G286" s="215" t="s">
        <v>258</v>
      </c>
      <c r="H286" s="216">
        <v>1</v>
      </c>
      <c r="I286" s="217"/>
      <c r="J286" s="216">
        <f>ROUND(I286*H286,3)</f>
        <v>0</v>
      </c>
      <c r="K286" s="218"/>
      <c r="L286" s="219"/>
      <c r="M286" s="220" t="s">
        <v>1</v>
      </c>
      <c r="N286" s="221" t="s">
        <v>40</v>
      </c>
      <c r="O286" s="79"/>
      <c r="P286" s="202">
        <f>O286*H286</f>
        <v>0</v>
      </c>
      <c r="Q286" s="202">
        <v>0.099540000000000003</v>
      </c>
      <c r="R286" s="202">
        <f>Q286*H286</f>
        <v>0.099540000000000003</v>
      </c>
      <c r="S286" s="202">
        <v>0</v>
      </c>
      <c r="T286" s="203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04" t="s">
        <v>2772</v>
      </c>
      <c r="AT286" s="204" t="s">
        <v>439</v>
      </c>
      <c r="AU286" s="204" t="s">
        <v>189</v>
      </c>
      <c r="AY286" s="16" t="s">
        <v>177</v>
      </c>
      <c r="BE286" s="205">
        <f>IF(N286="základná",J286,0)</f>
        <v>0</v>
      </c>
      <c r="BF286" s="205">
        <f>IF(N286="znížená",J286,0)</f>
        <v>0</v>
      </c>
      <c r="BG286" s="205">
        <f>IF(N286="zákl. prenesená",J286,0)</f>
        <v>0</v>
      </c>
      <c r="BH286" s="205">
        <f>IF(N286="zníž. prenesená",J286,0)</f>
        <v>0</v>
      </c>
      <c r="BI286" s="205">
        <f>IF(N286="nulová",J286,0)</f>
        <v>0</v>
      </c>
      <c r="BJ286" s="16" t="s">
        <v>155</v>
      </c>
      <c r="BK286" s="206">
        <f>ROUND(I286*H286,3)</f>
        <v>0</v>
      </c>
      <c r="BL286" s="16" t="s">
        <v>446</v>
      </c>
      <c r="BM286" s="204" t="s">
        <v>3064</v>
      </c>
    </row>
    <row r="287" s="2" customFormat="1" ht="16.5" customHeight="1">
      <c r="A287" s="35"/>
      <c r="B287" s="157"/>
      <c r="C287" s="193" t="s">
        <v>966</v>
      </c>
      <c r="D287" s="193" t="s">
        <v>180</v>
      </c>
      <c r="E287" s="194" t="s">
        <v>3033</v>
      </c>
      <c r="F287" s="195" t="s">
        <v>3034</v>
      </c>
      <c r="G287" s="196" t="s">
        <v>258</v>
      </c>
      <c r="H287" s="197">
        <v>6</v>
      </c>
      <c r="I287" s="198"/>
      <c r="J287" s="197">
        <f>ROUND(I287*H287,3)</f>
        <v>0</v>
      </c>
      <c r="K287" s="199"/>
      <c r="L287" s="36"/>
      <c r="M287" s="200" t="s">
        <v>1</v>
      </c>
      <c r="N287" s="201" t="s">
        <v>40</v>
      </c>
      <c r="O287" s="79"/>
      <c r="P287" s="202">
        <f>O287*H287</f>
        <v>0</v>
      </c>
      <c r="Q287" s="202">
        <v>0</v>
      </c>
      <c r="R287" s="202">
        <f>Q287*H287</f>
        <v>0</v>
      </c>
      <c r="S287" s="202">
        <v>0</v>
      </c>
      <c r="T287" s="203">
        <f>S287*H287</f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204" t="s">
        <v>446</v>
      </c>
      <c r="AT287" s="204" t="s">
        <v>180</v>
      </c>
      <c r="AU287" s="204" t="s">
        <v>189</v>
      </c>
      <c r="AY287" s="16" t="s">
        <v>177</v>
      </c>
      <c r="BE287" s="205">
        <f>IF(N287="základná",J287,0)</f>
        <v>0</v>
      </c>
      <c r="BF287" s="205">
        <f>IF(N287="znížená",J287,0)</f>
        <v>0</v>
      </c>
      <c r="BG287" s="205">
        <f>IF(N287="zákl. prenesená",J287,0)</f>
        <v>0</v>
      </c>
      <c r="BH287" s="205">
        <f>IF(N287="zníž. prenesená",J287,0)</f>
        <v>0</v>
      </c>
      <c r="BI287" s="205">
        <f>IF(N287="nulová",J287,0)</f>
        <v>0</v>
      </c>
      <c r="BJ287" s="16" t="s">
        <v>155</v>
      </c>
      <c r="BK287" s="206">
        <f>ROUND(I287*H287,3)</f>
        <v>0</v>
      </c>
      <c r="BL287" s="16" t="s">
        <v>446</v>
      </c>
      <c r="BM287" s="204" t="s">
        <v>3065</v>
      </c>
    </row>
    <row r="288" s="2" customFormat="1" ht="21.75" customHeight="1">
      <c r="A288" s="35"/>
      <c r="B288" s="157"/>
      <c r="C288" s="212" t="s">
        <v>970</v>
      </c>
      <c r="D288" s="212" t="s">
        <v>439</v>
      </c>
      <c r="E288" s="213" t="s">
        <v>3036</v>
      </c>
      <c r="F288" s="214" t="s">
        <v>3037</v>
      </c>
      <c r="G288" s="215" t="s">
        <v>258</v>
      </c>
      <c r="H288" s="216">
        <v>6</v>
      </c>
      <c r="I288" s="217"/>
      <c r="J288" s="216">
        <f>ROUND(I288*H288,3)</f>
        <v>0</v>
      </c>
      <c r="K288" s="218"/>
      <c r="L288" s="219"/>
      <c r="M288" s="220" t="s">
        <v>1</v>
      </c>
      <c r="N288" s="221" t="s">
        <v>40</v>
      </c>
      <c r="O288" s="79"/>
      <c r="P288" s="202">
        <f>O288*H288</f>
        <v>0</v>
      </c>
      <c r="Q288" s="202">
        <v>0.00029</v>
      </c>
      <c r="R288" s="202">
        <f>Q288*H288</f>
        <v>0.00174</v>
      </c>
      <c r="S288" s="202">
        <v>0</v>
      </c>
      <c r="T288" s="203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204" t="s">
        <v>933</v>
      </c>
      <c r="AT288" s="204" t="s">
        <v>439</v>
      </c>
      <c r="AU288" s="204" t="s">
        <v>189</v>
      </c>
      <c r="AY288" s="16" t="s">
        <v>177</v>
      </c>
      <c r="BE288" s="205">
        <f>IF(N288="základná",J288,0)</f>
        <v>0</v>
      </c>
      <c r="BF288" s="205">
        <f>IF(N288="znížená",J288,0)</f>
        <v>0</v>
      </c>
      <c r="BG288" s="205">
        <f>IF(N288="zákl. prenesená",J288,0)</f>
        <v>0</v>
      </c>
      <c r="BH288" s="205">
        <f>IF(N288="zníž. prenesená",J288,0)</f>
        <v>0</v>
      </c>
      <c r="BI288" s="205">
        <f>IF(N288="nulová",J288,0)</f>
        <v>0</v>
      </c>
      <c r="BJ288" s="16" t="s">
        <v>155</v>
      </c>
      <c r="BK288" s="206">
        <f>ROUND(I288*H288,3)</f>
        <v>0</v>
      </c>
      <c r="BL288" s="16" t="s">
        <v>933</v>
      </c>
      <c r="BM288" s="204" t="s">
        <v>3066</v>
      </c>
    </row>
    <row r="289" s="2" customFormat="1" ht="33" customHeight="1">
      <c r="A289" s="35"/>
      <c r="B289" s="157"/>
      <c r="C289" s="193" t="s">
        <v>974</v>
      </c>
      <c r="D289" s="193" t="s">
        <v>180</v>
      </c>
      <c r="E289" s="194" t="s">
        <v>2910</v>
      </c>
      <c r="F289" s="195" t="s">
        <v>2911</v>
      </c>
      <c r="G289" s="196" t="s">
        <v>258</v>
      </c>
      <c r="H289" s="197">
        <v>4</v>
      </c>
      <c r="I289" s="198"/>
      <c r="J289" s="197">
        <f>ROUND(I289*H289,3)</f>
        <v>0</v>
      </c>
      <c r="K289" s="199"/>
      <c r="L289" s="36"/>
      <c r="M289" s="200" t="s">
        <v>1</v>
      </c>
      <c r="N289" s="201" t="s">
        <v>40</v>
      </c>
      <c r="O289" s="79"/>
      <c r="P289" s="202">
        <f>O289*H289</f>
        <v>0</v>
      </c>
      <c r="Q289" s="202">
        <v>0</v>
      </c>
      <c r="R289" s="202">
        <f>Q289*H289</f>
        <v>0</v>
      </c>
      <c r="S289" s="202">
        <v>0</v>
      </c>
      <c r="T289" s="203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204" t="s">
        <v>446</v>
      </c>
      <c r="AT289" s="204" t="s">
        <v>180</v>
      </c>
      <c r="AU289" s="204" t="s">
        <v>189</v>
      </c>
      <c r="AY289" s="16" t="s">
        <v>177</v>
      </c>
      <c r="BE289" s="205">
        <f>IF(N289="základná",J289,0)</f>
        <v>0</v>
      </c>
      <c r="BF289" s="205">
        <f>IF(N289="znížená",J289,0)</f>
        <v>0</v>
      </c>
      <c r="BG289" s="205">
        <f>IF(N289="zákl. prenesená",J289,0)</f>
        <v>0</v>
      </c>
      <c r="BH289" s="205">
        <f>IF(N289="zníž. prenesená",J289,0)</f>
        <v>0</v>
      </c>
      <c r="BI289" s="205">
        <f>IF(N289="nulová",J289,0)</f>
        <v>0</v>
      </c>
      <c r="BJ289" s="16" t="s">
        <v>155</v>
      </c>
      <c r="BK289" s="206">
        <f>ROUND(I289*H289,3)</f>
        <v>0</v>
      </c>
      <c r="BL289" s="16" t="s">
        <v>446</v>
      </c>
      <c r="BM289" s="204" t="s">
        <v>3067</v>
      </c>
    </row>
    <row r="290" s="2" customFormat="1" ht="24.15" customHeight="1">
      <c r="A290" s="35"/>
      <c r="B290" s="157"/>
      <c r="C290" s="212" t="s">
        <v>979</v>
      </c>
      <c r="D290" s="212" t="s">
        <v>439</v>
      </c>
      <c r="E290" s="213" t="s">
        <v>2913</v>
      </c>
      <c r="F290" s="214" t="s">
        <v>2914</v>
      </c>
      <c r="G290" s="215" t="s">
        <v>258</v>
      </c>
      <c r="H290" s="216">
        <v>4</v>
      </c>
      <c r="I290" s="217"/>
      <c r="J290" s="216">
        <f>ROUND(I290*H290,3)</f>
        <v>0</v>
      </c>
      <c r="K290" s="218"/>
      <c r="L290" s="219"/>
      <c r="M290" s="220" t="s">
        <v>1</v>
      </c>
      <c r="N290" s="221" t="s">
        <v>40</v>
      </c>
      <c r="O290" s="79"/>
      <c r="P290" s="202">
        <f>O290*H290</f>
        <v>0</v>
      </c>
      <c r="Q290" s="202">
        <v>3.0000000000000001E-05</v>
      </c>
      <c r="R290" s="202">
        <f>Q290*H290</f>
        <v>0.00012</v>
      </c>
      <c r="S290" s="202">
        <v>0</v>
      </c>
      <c r="T290" s="203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04" t="s">
        <v>933</v>
      </c>
      <c r="AT290" s="204" t="s">
        <v>439</v>
      </c>
      <c r="AU290" s="204" t="s">
        <v>189</v>
      </c>
      <c r="AY290" s="16" t="s">
        <v>177</v>
      </c>
      <c r="BE290" s="205">
        <f>IF(N290="základná",J290,0)</f>
        <v>0</v>
      </c>
      <c r="BF290" s="205">
        <f>IF(N290="znížená",J290,0)</f>
        <v>0</v>
      </c>
      <c r="BG290" s="205">
        <f>IF(N290="zákl. prenesená",J290,0)</f>
        <v>0</v>
      </c>
      <c r="BH290" s="205">
        <f>IF(N290="zníž. prenesená",J290,0)</f>
        <v>0</v>
      </c>
      <c r="BI290" s="205">
        <f>IF(N290="nulová",J290,0)</f>
        <v>0</v>
      </c>
      <c r="BJ290" s="16" t="s">
        <v>155</v>
      </c>
      <c r="BK290" s="206">
        <f>ROUND(I290*H290,3)</f>
        <v>0</v>
      </c>
      <c r="BL290" s="16" t="s">
        <v>933</v>
      </c>
      <c r="BM290" s="204" t="s">
        <v>3068</v>
      </c>
    </row>
    <row r="291" s="2" customFormat="1" ht="16.5" customHeight="1">
      <c r="A291" s="35"/>
      <c r="B291" s="157"/>
      <c r="C291" s="212" t="s">
        <v>983</v>
      </c>
      <c r="D291" s="212" t="s">
        <v>439</v>
      </c>
      <c r="E291" s="213" t="s">
        <v>2916</v>
      </c>
      <c r="F291" s="214" t="s">
        <v>2917</v>
      </c>
      <c r="G291" s="215" t="s">
        <v>258</v>
      </c>
      <c r="H291" s="216">
        <v>2</v>
      </c>
      <c r="I291" s="217"/>
      <c r="J291" s="216">
        <f>ROUND(I291*H291,3)</f>
        <v>0</v>
      </c>
      <c r="K291" s="218"/>
      <c r="L291" s="219"/>
      <c r="M291" s="220" t="s">
        <v>1</v>
      </c>
      <c r="N291" s="221" t="s">
        <v>40</v>
      </c>
      <c r="O291" s="79"/>
      <c r="P291" s="202">
        <f>O291*H291</f>
        <v>0</v>
      </c>
      <c r="Q291" s="202">
        <v>0</v>
      </c>
      <c r="R291" s="202">
        <f>Q291*H291</f>
        <v>0</v>
      </c>
      <c r="S291" s="202">
        <v>0</v>
      </c>
      <c r="T291" s="203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04" t="s">
        <v>933</v>
      </c>
      <c r="AT291" s="204" t="s">
        <v>439</v>
      </c>
      <c r="AU291" s="204" t="s">
        <v>189</v>
      </c>
      <c r="AY291" s="16" t="s">
        <v>177</v>
      </c>
      <c r="BE291" s="205">
        <f>IF(N291="základná",J291,0)</f>
        <v>0</v>
      </c>
      <c r="BF291" s="205">
        <f>IF(N291="znížená",J291,0)</f>
        <v>0</v>
      </c>
      <c r="BG291" s="205">
        <f>IF(N291="zákl. prenesená",J291,0)</f>
        <v>0</v>
      </c>
      <c r="BH291" s="205">
        <f>IF(N291="zníž. prenesená",J291,0)</f>
        <v>0</v>
      </c>
      <c r="BI291" s="205">
        <f>IF(N291="nulová",J291,0)</f>
        <v>0</v>
      </c>
      <c r="BJ291" s="16" t="s">
        <v>155</v>
      </c>
      <c r="BK291" s="206">
        <f>ROUND(I291*H291,3)</f>
        <v>0</v>
      </c>
      <c r="BL291" s="16" t="s">
        <v>933</v>
      </c>
      <c r="BM291" s="204" t="s">
        <v>3069</v>
      </c>
    </row>
    <row r="292" s="2" customFormat="1" ht="16.5" customHeight="1">
      <c r="A292" s="35"/>
      <c r="B292" s="157"/>
      <c r="C292" s="212" t="s">
        <v>987</v>
      </c>
      <c r="D292" s="212" t="s">
        <v>439</v>
      </c>
      <c r="E292" s="213" t="s">
        <v>2919</v>
      </c>
      <c r="F292" s="214" t="s">
        <v>2920</v>
      </c>
      <c r="G292" s="215" t="s">
        <v>258</v>
      </c>
      <c r="H292" s="216">
        <v>2</v>
      </c>
      <c r="I292" s="217"/>
      <c r="J292" s="216">
        <f>ROUND(I292*H292,3)</f>
        <v>0</v>
      </c>
      <c r="K292" s="218"/>
      <c r="L292" s="219"/>
      <c r="M292" s="220" t="s">
        <v>1</v>
      </c>
      <c r="N292" s="221" t="s">
        <v>40</v>
      </c>
      <c r="O292" s="79"/>
      <c r="P292" s="202">
        <f>O292*H292</f>
        <v>0</v>
      </c>
      <c r="Q292" s="202">
        <v>0</v>
      </c>
      <c r="R292" s="202">
        <f>Q292*H292</f>
        <v>0</v>
      </c>
      <c r="S292" s="202">
        <v>0</v>
      </c>
      <c r="T292" s="203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04" t="s">
        <v>933</v>
      </c>
      <c r="AT292" s="204" t="s">
        <v>439</v>
      </c>
      <c r="AU292" s="204" t="s">
        <v>189</v>
      </c>
      <c r="AY292" s="16" t="s">
        <v>177</v>
      </c>
      <c r="BE292" s="205">
        <f>IF(N292="základná",J292,0)</f>
        <v>0</v>
      </c>
      <c r="BF292" s="205">
        <f>IF(N292="znížená",J292,0)</f>
        <v>0</v>
      </c>
      <c r="BG292" s="205">
        <f>IF(N292="zákl. prenesená",J292,0)</f>
        <v>0</v>
      </c>
      <c r="BH292" s="205">
        <f>IF(N292="zníž. prenesená",J292,0)</f>
        <v>0</v>
      </c>
      <c r="BI292" s="205">
        <f>IF(N292="nulová",J292,0)</f>
        <v>0</v>
      </c>
      <c r="BJ292" s="16" t="s">
        <v>155</v>
      </c>
      <c r="BK292" s="206">
        <f>ROUND(I292*H292,3)</f>
        <v>0</v>
      </c>
      <c r="BL292" s="16" t="s">
        <v>933</v>
      </c>
      <c r="BM292" s="204" t="s">
        <v>3070</v>
      </c>
    </row>
    <row r="293" s="2" customFormat="1" ht="33" customHeight="1">
      <c r="A293" s="35"/>
      <c r="B293" s="157"/>
      <c r="C293" s="193" t="s">
        <v>991</v>
      </c>
      <c r="D293" s="193" t="s">
        <v>180</v>
      </c>
      <c r="E293" s="194" t="s">
        <v>2930</v>
      </c>
      <c r="F293" s="195" t="s">
        <v>2931</v>
      </c>
      <c r="G293" s="196" t="s">
        <v>258</v>
      </c>
      <c r="H293" s="197">
        <v>4</v>
      </c>
      <c r="I293" s="198"/>
      <c r="J293" s="197">
        <f>ROUND(I293*H293,3)</f>
        <v>0</v>
      </c>
      <c r="K293" s="199"/>
      <c r="L293" s="36"/>
      <c r="M293" s="200" t="s">
        <v>1</v>
      </c>
      <c r="N293" s="201" t="s">
        <v>40</v>
      </c>
      <c r="O293" s="79"/>
      <c r="P293" s="202">
        <f>O293*H293</f>
        <v>0</v>
      </c>
      <c r="Q293" s="202">
        <v>0</v>
      </c>
      <c r="R293" s="202">
        <f>Q293*H293</f>
        <v>0</v>
      </c>
      <c r="S293" s="202">
        <v>0</v>
      </c>
      <c r="T293" s="203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204" t="s">
        <v>446</v>
      </c>
      <c r="AT293" s="204" t="s">
        <v>180</v>
      </c>
      <c r="AU293" s="204" t="s">
        <v>189</v>
      </c>
      <c r="AY293" s="16" t="s">
        <v>177</v>
      </c>
      <c r="BE293" s="205">
        <f>IF(N293="základná",J293,0)</f>
        <v>0</v>
      </c>
      <c r="BF293" s="205">
        <f>IF(N293="znížená",J293,0)</f>
        <v>0</v>
      </c>
      <c r="BG293" s="205">
        <f>IF(N293="zákl. prenesená",J293,0)</f>
        <v>0</v>
      </c>
      <c r="BH293" s="205">
        <f>IF(N293="zníž. prenesená",J293,0)</f>
        <v>0</v>
      </c>
      <c r="BI293" s="205">
        <f>IF(N293="nulová",J293,0)</f>
        <v>0</v>
      </c>
      <c r="BJ293" s="16" t="s">
        <v>155</v>
      </c>
      <c r="BK293" s="206">
        <f>ROUND(I293*H293,3)</f>
        <v>0</v>
      </c>
      <c r="BL293" s="16" t="s">
        <v>446</v>
      </c>
      <c r="BM293" s="204" t="s">
        <v>3071</v>
      </c>
    </row>
    <row r="294" s="2" customFormat="1" ht="24.15" customHeight="1">
      <c r="A294" s="35"/>
      <c r="B294" s="157"/>
      <c r="C294" s="212" t="s">
        <v>995</v>
      </c>
      <c r="D294" s="212" t="s">
        <v>439</v>
      </c>
      <c r="E294" s="213" t="s">
        <v>2933</v>
      </c>
      <c r="F294" s="214" t="s">
        <v>2934</v>
      </c>
      <c r="G294" s="215" t="s">
        <v>258</v>
      </c>
      <c r="H294" s="216">
        <v>4</v>
      </c>
      <c r="I294" s="217"/>
      <c r="J294" s="216">
        <f>ROUND(I294*H294,3)</f>
        <v>0</v>
      </c>
      <c r="K294" s="218"/>
      <c r="L294" s="219"/>
      <c r="M294" s="220" t="s">
        <v>1</v>
      </c>
      <c r="N294" s="221" t="s">
        <v>40</v>
      </c>
      <c r="O294" s="79"/>
      <c r="P294" s="202">
        <f>O294*H294</f>
        <v>0</v>
      </c>
      <c r="Q294" s="202">
        <v>0.00014999999999999999</v>
      </c>
      <c r="R294" s="202">
        <f>Q294*H294</f>
        <v>0.00059999999999999995</v>
      </c>
      <c r="S294" s="202">
        <v>0</v>
      </c>
      <c r="T294" s="203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04" t="s">
        <v>933</v>
      </c>
      <c r="AT294" s="204" t="s">
        <v>439</v>
      </c>
      <c r="AU294" s="204" t="s">
        <v>189</v>
      </c>
      <c r="AY294" s="16" t="s">
        <v>177</v>
      </c>
      <c r="BE294" s="205">
        <f>IF(N294="základná",J294,0)</f>
        <v>0</v>
      </c>
      <c r="BF294" s="205">
        <f>IF(N294="znížená",J294,0)</f>
        <v>0</v>
      </c>
      <c r="BG294" s="205">
        <f>IF(N294="zákl. prenesená",J294,0)</f>
        <v>0</v>
      </c>
      <c r="BH294" s="205">
        <f>IF(N294="zníž. prenesená",J294,0)</f>
        <v>0</v>
      </c>
      <c r="BI294" s="205">
        <f>IF(N294="nulová",J294,0)</f>
        <v>0</v>
      </c>
      <c r="BJ294" s="16" t="s">
        <v>155</v>
      </c>
      <c r="BK294" s="206">
        <f>ROUND(I294*H294,3)</f>
        <v>0</v>
      </c>
      <c r="BL294" s="16" t="s">
        <v>933</v>
      </c>
      <c r="BM294" s="204" t="s">
        <v>3072</v>
      </c>
    </row>
    <row r="295" s="2" customFormat="1" ht="16.5" customHeight="1">
      <c r="A295" s="35"/>
      <c r="B295" s="157"/>
      <c r="C295" s="212" t="s">
        <v>999</v>
      </c>
      <c r="D295" s="212" t="s">
        <v>439</v>
      </c>
      <c r="E295" s="213" t="s">
        <v>2916</v>
      </c>
      <c r="F295" s="214" t="s">
        <v>2917</v>
      </c>
      <c r="G295" s="215" t="s">
        <v>258</v>
      </c>
      <c r="H295" s="216">
        <v>2</v>
      </c>
      <c r="I295" s="217"/>
      <c r="J295" s="216">
        <f>ROUND(I295*H295,3)</f>
        <v>0</v>
      </c>
      <c r="K295" s="218"/>
      <c r="L295" s="219"/>
      <c r="M295" s="220" t="s">
        <v>1</v>
      </c>
      <c r="N295" s="221" t="s">
        <v>40</v>
      </c>
      <c r="O295" s="79"/>
      <c r="P295" s="202">
        <f>O295*H295</f>
        <v>0</v>
      </c>
      <c r="Q295" s="202">
        <v>0</v>
      </c>
      <c r="R295" s="202">
        <f>Q295*H295</f>
        <v>0</v>
      </c>
      <c r="S295" s="202">
        <v>0</v>
      </c>
      <c r="T295" s="203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04" t="s">
        <v>933</v>
      </c>
      <c r="AT295" s="204" t="s">
        <v>439</v>
      </c>
      <c r="AU295" s="204" t="s">
        <v>189</v>
      </c>
      <c r="AY295" s="16" t="s">
        <v>177</v>
      </c>
      <c r="BE295" s="205">
        <f>IF(N295="základná",J295,0)</f>
        <v>0</v>
      </c>
      <c r="BF295" s="205">
        <f>IF(N295="znížená",J295,0)</f>
        <v>0</v>
      </c>
      <c r="BG295" s="205">
        <f>IF(N295="zákl. prenesená",J295,0)</f>
        <v>0</v>
      </c>
      <c r="BH295" s="205">
        <f>IF(N295="zníž. prenesená",J295,0)</f>
        <v>0</v>
      </c>
      <c r="BI295" s="205">
        <f>IF(N295="nulová",J295,0)</f>
        <v>0</v>
      </c>
      <c r="BJ295" s="16" t="s">
        <v>155</v>
      </c>
      <c r="BK295" s="206">
        <f>ROUND(I295*H295,3)</f>
        <v>0</v>
      </c>
      <c r="BL295" s="16" t="s">
        <v>933</v>
      </c>
      <c r="BM295" s="204" t="s">
        <v>3073</v>
      </c>
    </row>
    <row r="296" s="2" customFormat="1" ht="16.5" customHeight="1">
      <c r="A296" s="35"/>
      <c r="B296" s="157"/>
      <c r="C296" s="212" t="s">
        <v>1003</v>
      </c>
      <c r="D296" s="212" t="s">
        <v>439</v>
      </c>
      <c r="E296" s="213" t="s">
        <v>2919</v>
      </c>
      <c r="F296" s="214" t="s">
        <v>2920</v>
      </c>
      <c r="G296" s="215" t="s">
        <v>258</v>
      </c>
      <c r="H296" s="216">
        <v>2</v>
      </c>
      <c r="I296" s="217"/>
      <c r="J296" s="216">
        <f>ROUND(I296*H296,3)</f>
        <v>0</v>
      </c>
      <c r="K296" s="218"/>
      <c r="L296" s="219"/>
      <c r="M296" s="220" t="s">
        <v>1</v>
      </c>
      <c r="N296" s="221" t="s">
        <v>40</v>
      </c>
      <c r="O296" s="79"/>
      <c r="P296" s="202">
        <f>O296*H296</f>
        <v>0</v>
      </c>
      <c r="Q296" s="202">
        <v>0</v>
      </c>
      <c r="R296" s="202">
        <f>Q296*H296</f>
        <v>0</v>
      </c>
      <c r="S296" s="202">
        <v>0</v>
      </c>
      <c r="T296" s="203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204" t="s">
        <v>933</v>
      </c>
      <c r="AT296" s="204" t="s">
        <v>439</v>
      </c>
      <c r="AU296" s="204" t="s">
        <v>189</v>
      </c>
      <c r="AY296" s="16" t="s">
        <v>177</v>
      </c>
      <c r="BE296" s="205">
        <f>IF(N296="základná",J296,0)</f>
        <v>0</v>
      </c>
      <c r="BF296" s="205">
        <f>IF(N296="znížená",J296,0)</f>
        <v>0</v>
      </c>
      <c r="BG296" s="205">
        <f>IF(N296="zákl. prenesená",J296,0)</f>
        <v>0</v>
      </c>
      <c r="BH296" s="205">
        <f>IF(N296="zníž. prenesená",J296,0)</f>
        <v>0</v>
      </c>
      <c r="BI296" s="205">
        <f>IF(N296="nulová",J296,0)</f>
        <v>0</v>
      </c>
      <c r="BJ296" s="16" t="s">
        <v>155</v>
      </c>
      <c r="BK296" s="206">
        <f>ROUND(I296*H296,3)</f>
        <v>0</v>
      </c>
      <c r="BL296" s="16" t="s">
        <v>933</v>
      </c>
      <c r="BM296" s="204" t="s">
        <v>3074</v>
      </c>
    </row>
    <row r="297" s="13" customFormat="1" ht="20.88" customHeight="1">
      <c r="A297" s="13"/>
      <c r="B297" s="222"/>
      <c r="C297" s="13"/>
      <c r="D297" s="223" t="s">
        <v>73</v>
      </c>
      <c r="E297" s="223" t="s">
        <v>3075</v>
      </c>
      <c r="F297" s="223" t="s">
        <v>3076</v>
      </c>
      <c r="G297" s="13"/>
      <c r="H297" s="13"/>
      <c r="I297" s="224"/>
      <c r="J297" s="225">
        <f>BK297</f>
        <v>0</v>
      </c>
      <c r="K297" s="13"/>
      <c r="L297" s="222"/>
      <c r="M297" s="226"/>
      <c r="N297" s="227"/>
      <c r="O297" s="227"/>
      <c r="P297" s="228">
        <f>SUM(P298:P299)</f>
        <v>0</v>
      </c>
      <c r="Q297" s="227"/>
      <c r="R297" s="228">
        <f>SUM(R298:R299)</f>
        <v>0</v>
      </c>
      <c r="S297" s="227"/>
      <c r="T297" s="229">
        <f>SUM(T298:T299)</f>
        <v>0</v>
      </c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R297" s="223" t="s">
        <v>189</v>
      </c>
      <c r="AT297" s="230" t="s">
        <v>73</v>
      </c>
      <c r="AU297" s="230" t="s">
        <v>189</v>
      </c>
      <c r="AY297" s="223" t="s">
        <v>177</v>
      </c>
      <c r="BK297" s="231">
        <f>SUM(BK298:BK299)</f>
        <v>0</v>
      </c>
    </row>
    <row r="298" s="2" customFormat="1" ht="21.75" customHeight="1">
      <c r="A298" s="35"/>
      <c r="B298" s="157"/>
      <c r="C298" s="193" t="s">
        <v>1007</v>
      </c>
      <c r="D298" s="193" t="s">
        <v>180</v>
      </c>
      <c r="E298" s="194" t="s">
        <v>3077</v>
      </c>
      <c r="F298" s="195" t="s">
        <v>3078</v>
      </c>
      <c r="G298" s="196" t="s">
        <v>258</v>
      </c>
      <c r="H298" s="197">
        <v>2</v>
      </c>
      <c r="I298" s="198"/>
      <c r="J298" s="197">
        <f>ROUND(I298*H298,3)</f>
        <v>0</v>
      </c>
      <c r="K298" s="199"/>
      <c r="L298" s="36"/>
      <c r="M298" s="200" t="s">
        <v>1</v>
      </c>
      <c r="N298" s="201" t="s">
        <v>40</v>
      </c>
      <c r="O298" s="79"/>
      <c r="P298" s="202">
        <f>O298*H298</f>
        <v>0</v>
      </c>
      <c r="Q298" s="202">
        <v>0</v>
      </c>
      <c r="R298" s="202">
        <f>Q298*H298</f>
        <v>0</v>
      </c>
      <c r="S298" s="202">
        <v>0</v>
      </c>
      <c r="T298" s="203">
        <f>S298*H298</f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204" t="s">
        <v>446</v>
      </c>
      <c r="AT298" s="204" t="s">
        <v>180</v>
      </c>
      <c r="AU298" s="204" t="s">
        <v>184</v>
      </c>
      <c r="AY298" s="16" t="s">
        <v>177</v>
      </c>
      <c r="BE298" s="205">
        <f>IF(N298="základná",J298,0)</f>
        <v>0</v>
      </c>
      <c r="BF298" s="205">
        <f>IF(N298="znížená",J298,0)</f>
        <v>0</v>
      </c>
      <c r="BG298" s="205">
        <f>IF(N298="zákl. prenesená",J298,0)</f>
        <v>0</v>
      </c>
      <c r="BH298" s="205">
        <f>IF(N298="zníž. prenesená",J298,0)</f>
        <v>0</v>
      </c>
      <c r="BI298" s="205">
        <f>IF(N298="nulová",J298,0)</f>
        <v>0</v>
      </c>
      <c r="BJ298" s="16" t="s">
        <v>155</v>
      </c>
      <c r="BK298" s="206">
        <f>ROUND(I298*H298,3)</f>
        <v>0</v>
      </c>
      <c r="BL298" s="16" t="s">
        <v>446</v>
      </c>
      <c r="BM298" s="204" t="s">
        <v>3079</v>
      </c>
    </row>
    <row r="299" s="2" customFormat="1" ht="44.25" customHeight="1">
      <c r="A299" s="35"/>
      <c r="B299" s="157"/>
      <c r="C299" s="212" t="s">
        <v>1011</v>
      </c>
      <c r="D299" s="212" t="s">
        <v>439</v>
      </c>
      <c r="E299" s="213" t="s">
        <v>3076</v>
      </c>
      <c r="F299" s="214" t="s">
        <v>3080</v>
      </c>
      <c r="G299" s="215" t="s">
        <v>258</v>
      </c>
      <c r="H299" s="216">
        <v>2</v>
      </c>
      <c r="I299" s="217"/>
      <c r="J299" s="216">
        <f>ROUND(I299*H299,3)</f>
        <v>0</v>
      </c>
      <c r="K299" s="218"/>
      <c r="L299" s="219"/>
      <c r="M299" s="220" t="s">
        <v>1</v>
      </c>
      <c r="N299" s="221" t="s">
        <v>40</v>
      </c>
      <c r="O299" s="79"/>
      <c r="P299" s="202">
        <f>O299*H299</f>
        <v>0</v>
      </c>
      <c r="Q299" s="202">
        <v>0</v>
      </c>
      <c r="R299" s="202">
        <f>Q299*H299</f>
        <v>0</v>
      </c>
      <c r="S299" s="202">
        <v>0</v>
      </c>
      <c r="T299" s="203">
        <f>S299*H299</f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204" t="s">
        <v>2772</v>
      </c>
      <c r="AT299" s="204" t="s">
        <v>439</v>
      </c>
      <c r="AU299" s="204" t="s">
        <v>184</v>
      </c>
      <c r="AY299" s="16" t="s">
        <v>177</v>
      </c>
      <c r="BE299" s="205">
        <f>IF(N299="základná",J299,0)</f>
        <v>0</v>
      </c>
      <c r="BF299" s="205">
        <f>IF(N299="znížená",J299,0)</f>
        <v>0</v>
      </c>
      <c r="BG299" s="205">
        <f>IF(N299="zákl. prenesená",J299,0)</f>
        <v>0</v>
      </c>
      <c r="BH299" s="205">
        <f>IF(N299="zníž. prenesená",J299,0)</f>
        <v>0</v>
      </c>
      <c r="BI299" s="205">
        <f>IF(N299="nulová",J299,0)</f>
        <v>0</v>
      </c>
      <c r="BJ299" s="16" t="s">
        <v>155</v>
      </c>
      <c r="BK299" s="206">
        <f>ROUND(I299*H299,3)</f>
        <v>0</v>
      </c>
      <c r="BL299" s="16" t="s">
        <v>446</v>
      </c>
      <c r="BM299" s="204" t="s">
        <v>3081</v>
      </c>
    </row>
    <row r="300" s="12" customFormat="1" ht="20.88" customHeight="1">
      <c r="A300" s="12"/>
      <c r="B300" s="180"/>
      <c r="C300" s="12"/>
      <c r="D300" s="181" t="s">
        <v>73</v>
      </c>
      <c r="E300" s="191" t="s">
        <v>3082</v>
      </c>
      <c r="F300" s="191" t="s">
        <v>3083</v>
      </c>
      <c r="G300" s="12"/>
      <c r="H300" s="12"/>
      <c r="I300" s="183"/>
      <c r="J300" s="192">
        <f>BK300</f>
        <v>0</v>
      </c>
      <c r="K300" s="12"/>
      <c r="L300" s="180"/>
      <c r="M300" s="185"/>
      <c r="N300" s="186"/>
      <c r="O300" s="186"/>
      <c r="P300" s="187">
        <f>SUM(P301:P335)</f>
        <v>0</v>
      </c>
      <c r="Q300" s="186"/>
      <c r="R300" s="187">
        <f>SUM(R301:R335)</f>
        <v>1.0663999999999998</v>
      </c>
      <c r="S300" s="186"/>
      <c r="T300" s="188">
        <f>SUM(T301:T335)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181" t="s">
        <v>189</v>
      </c>
      <c r="AT300" s="189" t="s">
        <v>73</v>
      </c>
      <c r="AU300" s="189" t="s">
        <v>155</v>
      </c>
      <c r="AY300" s="181" t="s">
        <v>177</v>
      </c>
      <c r="BK300" s="190">
        <f>SUM(BK301:BK335)</f>
        <v>0</v>
      </c>
    </row>
    <row r="301" s="2" customFormat="1" ht="24.15" customHeight="1">
      <c r="A301" s="35"/>
      <c r="B301" s="157"/>
      <c r="C301" s="193" t="s">
        <v>1015</v>
      </c>
      <c r="D301" s="193" t="s">
        <v>180</v>
      </c>
      <c r="E301" s="194" t="s">
        <v>3084</v>
      </c>
      <c r="F301" s="195" t="s">
        <v>3085</v>
      </c>
      <c r="G301" s="196" t="s">
        <v>253</v>
      </c>
      <c r="H301" s="197">
        <v>200</v>
      </c>
      <c r="I301" s="198"/>
      <c r="J301" s="197">
        <f>ROUND(I301*H301,3)</f>
        <v>0</v>
      </c>
      <c r="K301" s="199"/>
      <c r="L301" s="36"/>
      <c r="M301" s="200" t="s">
        <v>1</v>
      </c>
      <c r="N301" s="201" t="s">
        <v>40</v>
      </c>
      <c r="O301" s="79"/>
      <c r="P301" s="202">
        <f>O301*H301</f>
        <v>0</v>
      </c>
      <c r="Q301" s="202">
        <v>0</v>
      </c>
      <c r="R301" s="202">
        <f>Q301*H301</f>
        <v>0</v>
      </c>
      <c r="S301" s="202">
        <v>0</v>
      </c>
      <c r="T301" s="203">
        <f>S301*H301</f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204" t="s">
        <v>446</v>
      </c>
      <c r="AT301" s="204" t="s">
        <v>180</v>
      </c>
      <c r="AU301" s="204" t="s">
        <v>189</v>
      </c>
      <c r="AY301" s="16" t="s">
        <v>177</v>
      </c>
      <c r="BE301" s="205">
        <f>IF(N301="základná",J301,0)</f>
        <v>0</v>
      </c>
      <c r="BF301" s="205">
        <f>IF(N301="znížená",J301,0)</f>
        <v>0</v>
      </c>
      <c r="BG301" s="205">
        <f>IF(N301="zákl. prenesená",J301,0)</f>
        <v>0</v>
      </c>
      <c r="BH301" s="205">
        <f>IF(N301="zníž. prenesená",J301,0)</f>
        <v>0</v>
      </c>
      <c r="BI301" s="205">
        <f>IF(N301="nulová",J301,0)</f>
        <v>0</v>
      </c>
      <c r="BJ301" s="16" t="s">
        <v>155</v>
      </c>
      <c r="BK301" s="206">
        <f>ROUND(I301*H301,3)</f>
        <v>0</v>
      </c>
      <c r="BL301" s="16" t="s">
        <v>446</v>
      </c>
      <c r="BM301" s="204" t="s">
        <v>3086</v>
      </c>
    </row>
    <row r="302" s="2" customFormat="1" ht="24.15" customHeight="1">
      <c r="A302" s="35"/>
      <c r="B302" s="157"/>
      <c r="C302" s="212" t="s">
        <v>1019</v>
      </c>
      <c r="D302" s="212" t="s">
        <v>439</v>
      </c>
      <c r="E302" s="213" t="s">
        <v>3087</v>
      </c>
      <c r="F302" s="214" t="s">
        <v>3088</v>
      </c>
      <c r="G302" s="215" t="s">
        <v>253</v>
      </c>
      <c r="H302" s="216">
        <v>200</v>
      </c>
      <c r="I302" s="217"/>
      <c r="J302" s="216">
        <f>ROUND(I302*H302,3)</f>
        <v>0</v>
      </c>
      <c r="K302" s="218"/>
      <c r="L302" s="219"/>
      <c r="M302" s="220" t="s">
        <v>1</v>
      </c>
      <c r="N302" s="221" t="s">
        <v>40</v>
      </c>
      <c r="O302" s="79"/>
      <c r="P302" s="202">
        <f>O302*H302</f>
        <v>0</v>
      </c>
      <c r="Q302" s="202">
        <v>0</v>
      </c>
      <c r="R302" s="202">
        <f>Q302*H302</f>
        <v>0</v>
      </c>
      <c r="S302" s="202">
        <v>0</v>
      </c>
      <c r="T302" s="203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04" t="s">
        <v>2772</v>
      </c>
      <c r="AT302" s="204" t="s">
        <v>439</v>
      </c>
      <c r="AU302" s="204" t="s">
        <v>189</v>
      </c>
      <c r="AY302" s="16" t="s">
        <v>177</v>
      </c>
      <c r="BE302" s="205">
        <f>IF(N302="základná",J302,0)</f>
        <v>0</v>
      </c>
      <c r="BF302" s="205">
        <f>IF(N302="znížená",J302,0)</f>
        <v>0</v>
      </c>
      <c r="BG302" s="205">
        <f>IF(N302="zákl. prenesená",J302,0)</f>
        <v>0</v>
      </c>
      <c r="BH302" s="205">
        <f>IF(N302="zníž. prenesená",J302,0)</f>
        <v>0</v>
      </c>
      <c r="BI302" s="205">
        <f>IF(N302="nulová",J302,0)</f>
        <v>0</v>
      </c>
      <c r="BJ302" s="16" t="s">
        <v>155</v>
      </c>
      <c r="BK302" s="206">
        <f>ROUND(I302*H302,3)</f>
        <v>0</v>
      </c>
      <c r="BL302" s="16" t="s">
        <v>446</v>
      </c>
      <c r="BM302" s="204" t="s">
        <v>3089</v>
      </c>
    </row>
    <row r="303" s="2" customFormat="1" ht="24.15" customHeight="1">
      <c r="A303" s="35"/>
      <c r="B303" s="157"/>
      <c r="C303" s="193" t="s">
        <v>1023</v>
      </c>
      <c r="D303" s="193" t="s">
        <v>180</v>
      </c>
      <c r="E303" s="194" t="s">
        <v>3090</v>
      </c>
      <c r="F303" s="195" t="s">
        <v>3091</v>
      </c>
      <c r="G303" s="196" t="s">
        <v>253</v>
      </c>
      <c r="H303" s="197">
        <v>350</v>
      </c>
      <c r="I303" s="198"/>
      <c r="J303" s="197">
        <f>ROUND(I303*H303,3)</f>
        <v>0</v>
      </c>
      <c r="K303" s="199"/>
      <c r="L303" s="36"/>
      <c r="M303" s="200" t="s">
        <v>1</v>
      </c>
      <c r="N303" s="201" t="s">
        <v>40</v>
      </c>
      <c r="O303" s="79"/>
      <c r="P303" s="202">
        <f>O303*H303</f>
        <v>0</v>
      </c>
      <c r="Q303" s="202">
        <v>0</v>
      </c>
      <c r="R303" s="202">
        <f>Q303*H303</f>
        <v>0</v>
      </c>
      <c r="S303" s="202">
        <v>0</v>
      </c>
      <c r="T303" s="203">
        <f>S303*H303</f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204" t="s">
        <v>446</v>
      </c>
      <c r="AT303" s="204" t="s">
        <v>180</v>
      </c>
      <c r="AU303" s="204" t="s">
        <v>189</v>
      </c>
      <c r="AY303" s="16" t="s">
        <v>177</v>
      </c>
      <c r="BE303" s="205">
        <f>IF(N303="základná",J303,0)</f>
        <v>0</v>
      </c>
      <c r="BF303" s="205">
        <f>IF(N303="znížená",J303,0)</f>
        <v>0</v>
      </c>
      <c r="BG303" s="205">
        <f>IF(N303="zákl. prenesená",J303,0)</f>
        <v>0</v>
      </c>
      <c r="BH303" s="205">
        <f>IF(N303="zníž. prenesená",J303,0)</f>
        <v>0</v>
      </c>
      <c r="BI303" s="205">
        <f>IF(N303="nulová",J303,0)</f>
        <v>0</v>
      </c>
      <c r="BJ303" s="16" t="s">
        <v>155</v>
      </c>
      <c r="BK303" s="206">
        <f>ROUND(I303*H303,3)</f>
        <v>0</v>
      </c>
      <c r="BL303" s="16" t="s">
        <v>446</v>
      </c>
      <c r="BM303" s="204" t="s">
        <v>3092</v>
      </c>
    </row>
    <row r="304" s="2" customFormat="1" ht="24.15" customHeight="1">
      <c r="A304" s="35"/>
      <c r="B304" s="157"/>
      <c r="C304" s="212" t="s">
        <v>1027</v>
      </c>
      <c r="D304" s="212" t="s">
        <v>439</v>
      </c>
      <c r="E304" s="213" t="s">
        <v>3093</v>
      </c>
      <c r="F304" s="214" t="s">
        <v>3094</v>
      </c>
      <c r="G304" s="215" t="s">
        <v>253</v>
      </c>
      <c r="H304" s="216">
        <v>350</v>
      </c>
      <c r="I304" s="217"/>
      <c r="J304" s="216">
        <f>ROUND(I304*H304,3)</f>
        <v>0</v>
      </c>
      <c r="K304" s="218"/>
      <c r="L304" s="219"/>
      <c r="M304" s="220" t="s">
        <v>1</v>
      </c>
      <c r="N304" s="221" t="s">
        <v>40</v>
      </c>
      <c r="O304" s="79"/>
      <c r="P304" s="202">
        <f>O304*H304</f>
        <v>0</v>
      </c>
      <c r="Q304" s="202">
        <v>0</v>
      </c>
      <c r="R304" s="202">
        <f>Q304*H304</f>
        <v>0</v>
      </c>
      <c r="S304" s="202">
        <v>0</v>
      </c>
      <c r="T304" s="203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204" t="s">
        <v>2772</v>
      </c>
      <c r="AT304" s="204" t="s">
        <v>439</v>
      </c>
      <c r="AU304" s="204" t="s">
        <v>189</v>
      </c>
      <c r="AY304" s="16" t="s">
        <v>177</v>
      </c>
      <c r="BE304" s="205">
        <f>IF(N304="základná",J304,0)</f>
        <v>0</v>
      </c>
      <c r="BF304" s="205">
        <f>IF(N304="znížená",J304,0)</f>
        <v>0</v>
      </c>
      <c r="BG304" s="205">
        <f>IF(N304="zákl. prenesená",J304,0)</f>
        <v>0</v>
      </c>
      <c r="BH304" s="205">
        <f>IF(N304="zníž. prenesená",J304,0)</f>
        <v>0</v>
      </c>
      <c r="BI304" s="205">
        <f>IF(N304="nulová",J304,0)</f>
        <v>0</v>
      </c>
      <c r="BJ304" s="16" t="s">
        <v>155</v>
      </c>
      <c r="BK304" s="206">
        <f>ROUND(I304*H304,3)</f>
        <v>0</v>
      </c>
      <c r="BL304" s="16" t="s">
        <v>446</v>
      </c>
      <c r="BM304" s="204" t="s">
        <v>3095</v>
      </c>
    </row>
    <row r="305" s="2" customFormat="1" ht="24.15" customHeight="1">
      <c r="A305" s="35"/>
      <c r="B305" s="157"/>
      <c r="C305" s="193" t="s">
        <v>1031</v>
      </c>
      <c r="D305" s="193" t="s">
        <v>180</v>
      </c>
      <c r="E305" s="194" t="s">
        <v>3096</v>
      </c>
      <c r="F305" s="195" t="s">
        <v>3097</v>
      </c>
      <c r="G305" s="196" t="s">
        <v>253</v>
      </c>
      <c r="H305" s="197">
        <v>120</v>
      </c>
      <c r="I305" s="198"/>
      <c r="J305" s="197">
        <f>ROUND(I305*H305,3)</f>
        <v>0</v>
      </c>
      <c r="K305" s="199"/>
      <c r="L305" s="36"/>
      <c r="M305" s="200" t="s">
        <v>1</v>
      </c>
      <c r="N305" s="201" t="s">
        <v>40</v>
      </c>
      <c r="O305" s="79"/>
      <c r="P305" s="202">
        <f>O305*H305</f>
        <v>0</v>
      </c>
      <c r="Q305" s="202">
        <v>0</v>
      </c>
      <c r="R305" s="202">
        <f>Q305*H305</f>
        <v>0</v>
      </c>
      <c r="S305" s="202">
        <v>0</v>
      </c>
      <c r="T305" s="203">
        <f>S305*H305</f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204" t="s">
        <v>446</v>
      </c>
      <c r="AT305" s="204" t="s">
        <v>180</v>
      </c>
      <c r="AU305" s="204" t="s">
        <v>189</v>
      </c>
      <c r="AY305" s="16" t="s">
        <v>177</v>
      </c>
      <c r="BE305" s="205">
        <f>IF(N305="základná",J305,0)</f>
        <v>0</v>
      </c>
      <c r="BF305" s="205">
        <f>IF(N305="znížená",J305,0)</f>
        <v>0</v>
      </c>
      <c r="BG305" s="205">
        <f>IF(N305="zákl. prenesená",J305,0)</f>
        <v>0</v>
      </c>
      <c r="BH305" s="205">
        <f>IF(N305="zníž. prenesená",J305,0)</f>
        <v>0</v>
      </c>
      <c r="BI305" s="205">
        <f>IF(N305="nulová",J305,0)</f>
        <v>0</v>
      </c>
      <c r="BJ305" s="16" t="s">
        <v>155</v>
      </c>
      <c r="BK305" s="206">
        <f>ROUND(I305*H305,3)</f>
        <v>0</v>
      </c>
      <c r="BL305" s="16" t="s">
        <v>446</v>
      </c>
      <c r="BM305" s="204" t="s">
        <v>3098</v>
      </c>
    </row>
    <row r="306" s="2" customFormat="1" ht="24.15" customHeight="1">
      <c r="A306" s="35"/>
      <c r="B306" s="157"/>
      <c r="C306" s="212" t="s">
        <v>1035</v>
      </c>
      <c r="D306" s="212" t="s">
        <v>439</v>
      </c>
      <c r="E306" s="213" t="s">
        <v>3099</v>
      </c>
      <c r="F306" s="214" t="s">
        <v>3100</v>
      </c>
      <c r="G306" s="215" t="s">
        <v>253</v>
      </c>
      <c r="H306" s="216">
        <v>120</v>
      </c>
      <c r="I306" s="217"/>
      <c r="J306" s="216">
        <f>ROUND(I306*H306,3)</f>
        <v>0</v>
      </c>
      <c r="K306" s="218"/>
      <c r="L306" s="219"/>
      <c r="M306" s="220" t="s">
        <v>1</v>
      </c>
      <c r="N306" s="221" t="s">
        <v>40</v>
      </c>
      <c r="O306" s="79"/>
      <c r="P306" s="202">
        <f>O306*H306</f>
        <v>0</v>
      </c>
      <c r="Q306" s="202">
        <v>0</v>
      </c>
      <c r="R306" s="202">
        <f>Q306*H306</f>
        <v>0</v>
      </c>
      <c r="S306" s="202">
        <v>0</v>
      </c>
      <c r="T306" s="203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04" t="s">
        <v>2772</v>
      </c>
      <c r="AT306" s="204" t="s">
        <v>439</v>
      </c>
      <c r="AU306" s="204" t="s">
        <v>189</v>
      </c>
      <c r="AY306" s="16" t="s">
        <v>177</v>
      </c>
      <c r="BE306" s="205">
        <f>IF(N306="základná",J306,0)</f>
        <v>0</v>
      </c>
      <c r="BF306" s="205">
        <f>IF(N306="znížená",J306,0)</f>
        <v>0</v>
      </c>
      <c r="BG306" s="205">
        <f>IF(N306="zákl. prenesená",J306,0)</f>
        <v>0</v>
      </c>
      <c r="BH306" s="205">
        <f>IF(N306="zníž. prenesená",J306,0)</f>
        <v>0</v>
      </c>
      <c r="BI306" s="205">
        <f>IF(N306="nulová",J306,0)</f>
        <v>0</v>
      </c>
      <c r="BJ306" s="16" t="s">
        <v>155</v>
      </c>
      <c r="BK306" s="206">
        <f>ROUND(I306*H306,3)</f>
        <v>0</v>
      </c>
      <c r="BL306" s="16" t="s">
        <v>446</v>
      </c>
      <c r="BM306" s="204" t="s">
        <v>3101</v>
      </c>
    </row>
    <row r="307" s="2" customFormat="1" ht="24.15" customHeight="1">
      <c r="A307" s="35"/>
      <c r="B307" s="157"/>
      <c r="C307" s="193" t="s">
        <v>1039</v>
      </c>
      <c r="D307" s="193" t="s">
        <v>180</v>
      </c>
      <c r="E307" s="194" t="s">
        <v>3102</v>
      </c>
      <c r="F307" s="195" t="s">
        <v>3103</v>
      </c>
      <c r="G307" s="196" t="s">
        <v>253</v>
      </c>
      <c r="H307" s="197">
        <v>60</v>
      </c>
      <c r="I307" s="198"/>
      <c r="J307" s="197">
        <f>ROUND(I307*H307,3)</f>
        <v>0</v>
      </c>
      <c r="K307" s="199"/>
      <c r="L307" s="36"/>
      <c r="M307" s="200" t="s">
        <v>1</v>
      </c>
      <c r="N307" s="201" t="s">
        <v>40</v>
      </c>
      <c r="O307" s="79"/>
      <c r="P307" s="202">
        <f>O307*H307</f>
        <v>0</v>
      </c>
      <c r="Q307" s="202">
        <v>0</v>
      </c>
      <c r="R307" s="202">
        <f>Q307*H307</f>
        <v>0</v>
      </c>
      <c r="S307" s="202">
        <v>0</v>
      </c>
      <c r="T307" s="203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204" t="s">
        <v>446</v>
      </c>
      <c r="AT307" s="204" t="s">
        <v>180</v>
      </c>
      <c r="AU307" s="204" t="s">
        <v>189</v>
      </c>
      <c r="AY307" s="16" t="s">
        <v>177</v>
      </c>
      <c r="BE307" s="205">
        <f>IF(N307="základná",J307,0)</f>
        <v>0</v>
      </c>
      <c r="BF307" s="205">
        <f>IF(N307="znížená",J307,0)</f>
        <v>0</v>
      </c>
      <c r="BG307" s="205">
        <f>IF(N307="zákl. prenesená",J307,0)</f>
        <v>0</v>
      </c>
      <c r="BH307" s="205">
        <f>IF(N307="zníž. prenesená",J307,0)</f>
        <v>0</v>
      </c>
      <c r="BI307" s="205">
        <f>IF(N307="nulová",J307,0)</f>
        <v>0</v>
      </c>
      <c r="BJ307" s="16" t="s">
        <v>155</v>
      </c>
      <c r="BK307" s="206">
        <f>ROUND(I307*H307,3)</f>
        <v>0</v>
      </c>
      <c r="BL307" s="16" t="s">
        <v>446</v>
      </c>
      <c r="BM307" s="204" t="s">
        <v>3104</v>
      </c>
    </row>
    <row r="308" s="2" customFormat="1" ht="24.15" customHeight="1">
      <c r="A308" s="35"/>
      <c r="B308" s="157"/>
      <c r="C308" s="212" t="s">
        <v>1043</v>
      </c>
      <c r="D308" s="212" t="s">
        <v>439</v>
      </c>
      <c r="E308" s="213" t="s">
        <v>3105</v>
      </c>
      <c r="F308" s="214" t="s">
        <v>3106</v>
      </c>
      <c r="G308" s="215" t="s">
        <v>253</v>
      </c>
      <c r="H308" s="216">
        <v>60</v>
      </c>
      <c r="I308" s="217"/>
      <c r="J308" s="216">
        <f>ROUND(I308*H308,3)</f>
        <v>0</v>
      </c>
      <c r="K308" s="218"/>
      <c r="L308" s="219"/>
      <c r="M308" s="220" t="s">
        <v>1</v>
      </c>
      <c r="N308" s="221" t="s">
        <v>40</v>
      </c>
      <c r="O308" s="79"/>
      <c r="P308" s="202">
        <f>O308*H308</f>
        <v>0</v>
      </c>
      <c r="Q308" s="202">
        <v>0</v>
      </c>
      <c r="R308" s="202">
        <f>Q308*H308</f>
        <v>0</v>
      </c>
      <c r="S308" s="202">
        <v>0</v>
      </c>
      <c r="T308" s="203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04" t="s">
        <v>933</v>
      </c>
      <c r="AT308" s="204" t="s">
        <v>439</v>
      </c>
      <c r="AU308" s="204" t="s">
        <v>189</v>
      </c>
      <c r="AY308" s="16" t="s">
        <v>177</v>
      </c>
      <c r="BE308" s="205">
        <f>IF(N308="základná",J308,0)</f>
        <v>0</v>
      </c>
      <c r="BF308" s="205">
        <f>IF(N308="znížená",J308,0)</f>
        <v>0</v>
      </c>
      <c r="BG308" s="205">
        <f>IF(N308="zákl. prenesená",J308,0)</f>
        <v>0</v>
      </c>
      <c r="BH308" s="205">
        <f>IF(N308="zníž. prenesená",J308,0)</f>
        <v>0</v>
      </c>
      <c r="BI308" s="205">
        <f>IF(N308="nulová",J308,0)</f>
        <v>0</v>
      </c>
      <c r="BJ308" s="16" t="s">
        <v>155</v>
      </c>
      <c r="BK308" s="206">
        <f>ROUND(I308*H308,3)</f>
        <v>0</v>
      </c>
      <c r="BL308" s="16" t="s">
        <v>933</v>
      </c>
      <c r="BM308" s="204" t="s">
        <v>3107</v>
      </c>
    </row>
    <row r="309" s="2" customFormat="1" ht="24.15" customHeight="1">
      <c r="A309" s="35"/>
      <c r="B309" s="157"/>
      <c r="C309" s="193" t="s">
        <v>1047</v>
      </c>
      <c r="D309" s="193" t="s">
        <v>180</v>
      </c>
      <c r="E309" s="194" t="s">
        <v>3108</v>
      </c>
      <c r="F309" s="195" t="s">
        <v>3109</v>
      </c>
      <c r="G309" s="196" t="s">
        <v>253</v>
      </c>
      <c r="H309" s="197">
        <v>2500</v>
      </c>
      <c r="I309" s="198"/>
      <c r="J309" s="197">
        <f>ROUND(I309*H309,3)</f>
        <v>0</v>
      </c>
      <c r="K309" s="199"/>
      <c r="L309" s="36"/>
      <c r="M309" s="200" t="s">
        <v>1</v>
      </c>
      <c r="N309" s="201" t="s">
        <v>40</v>
      </c>
      <c r="O309" s="79"/>
      <c r="P309" s="202">
        <f>O309*H309</f>
        <v>0</v>
      </c>
      <c r="Q309" s="202">
        <v>0</v>
      </c>
      <c r="R309" s="202">
        <f>Q309*H309</f>
        <v>0</v>
      </c>
      <c r="S309" s="202">
        <v>0</v>
      </c>
      <c r="T309" s="203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204" t="s">
        <v>446</v>
      </c>
      <c r="AT309" s="204" t="s">
        <v>180</v>
      </c>
      <c r="AU309" s="204" t="s">
        <v>189</v>
      </c>
      <c r="AY309" s="16" t="s">
        <v>177</v>
      </c>
      <c r="BE309" s="205">
        <f>IF(N309="základná",J309,0)</f>
        <v>0</v>
      </c>
      <c r="BF309" s="205">
        <f>IF(N309="znížená",J309,0)</f>
        <v>0</v>
      </c>
      <c r="BG309" s="205">
        <f>IF(N309="zákl. prenesená",J309,0)</f>
        <v>0</v>
      </c>
      <c r="BH309" s="205">
        <f>IF(N309="zníž. prenesená",J309,0)</f>
        <v>0</v>
      </c>
      <c r="BI309" s="205">
        <f>IF(N309="nulová",J309,0)</f>
        <v>0</v>
      </c>
      <c r="BJ309" s="16" t="s">
        <v>155</v>
      </c>
      <c r="BK309" s="206">
        <f>ROUND(I309*H309,3)</f>
        <v>0</v>
      </c>
      <c r="BL309" s="16" t="s">
        <v>446</v>
      </c>
      <c r="BM309" s="204" t="s">
        <v>3110</v>
      </c>
    </row>
    <row r="310" s="2" customFormat="1" ht="24.15" customHeight="1">
      <c r="A310" s="35"/>
      <c r="B310" s="157"/>
      <c r="C310" s="212" t="s">
        <v>1051</v>
      </c>
      <c r="D310" s="212" t="s">
        <v>439</v>
      </c>
      <c r="E310" s="213" t="s">
        <v>3111</v>
      </c>
      <c r="F310" s="214" t="s">
        <v>3112</v>
      </c>
      <c r="G310" s="215" t="s">
        <v>253</v>
      </c>
      <c r="H310" s="216">
        <v>2500</v>
      </c>
      <c r="I310" s="217"/>
      <c r="J310" s="216">
        <f>ROUND(I310*H310,3)</f>
        <v>0</v>
      </c>
      <c r="K310" s="218"/>
      <c r="L310" s="219"/>
      <c r="M310" s="220" t="s">
        <v>1</v>
      </c>
      <c r="N310" s="221" t="s">
        <v>40</v>
      </c>
      <c r="O310" s="79"/>
      <c r="P310" s="202">
        <f>O310*H310</f>
        <v>0</v>
      </c>
      <c r="Q310" s="202">
        <v>0</v>
      </c>
      <c r="R310" s="202">
        <f>Q310*H310</f>
        <v>0</v>
      </c>
      <c r="S310" s="202">
        <v>0</v>
      </c>
      <c r="T310" s="203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04" t="s">
        <v>2772</v>
      </c>
      <c r="AT310" s="204" t="s">
        <v>439</v>
      </c>
      <c r="AU310" s="204" t="s">
        <v>189</v>
      </c>
      <c r="AY310" s="16" t="s">
        <v>177</v>
      </c>
      <c r="BE310" s="205">
        <f>IF(N310="základná",J310,0)</f>
        <v>0</v>
      </c>
      <c r="BF310" s="205">
        <f>IF(N310="znížená",J310,0)</f>
        <v>0</v>
      </c>
      <c r="BG310" s="205">
        <f>IF(N310="zákl. prenesená",J310,0)</f>
        <v>0</v>
      </c>
      <c r="BH310" s="205">
        <f>IF(N310="zníž. prenesená",J310,0)</f>
        <v>0</v>
      </c>
      <c r="BI310" s="205">
        <f>IF(N310="nulová",J310,0)</f>
        <v>0</v>
      </c>
      <c r="BJ310" s="16" t="s">
        <v>155</v>
      </c>
      <c r="BK310" s="206">
        <f>ROUND(I310*H310,3)</f>
        <v>0</v>
      </c>
      <c r="BL310" s="16" t="s">
        <v>446</v>
      </c>
      <c r="BM310" s="204" t="s">
        <v>3113</v>
      </c>
    </row>
    <row r="311" s="2" customFormat="1" ht="24.15" customHeight="1">
      <c r="A311" s="35"/>
      <c r="B311" s="157"/>
      <c r="C311" s="193" t="s">
        <v>1055</v>
      </c>
      <c r="D311" s="193" t="s">
        <v>180</v>
      </c>
      <c r="E311" s="194" t="s">
        <v>3114</v>
      </c>
      <c r="F311" s="195" t="s">
        <v>3115</v>
      </c>
      <c r="G311" s="196" t="s">
        <v>253</v>
      </c>
      <c r="H311" s="197">
        <v>2450</v>
      </c>
      <c r="I311" s="198"/>
      <c r="J311" s="197">
        <f>ROUND(I311*H311,3)</f>
        <v>0</v>
      </c>
      <c r="K311" s="199"/>
      <c r="L311" s="36"/>
      <c r="M311" s="200" t="s">
        <v>1</v>
      </c>
      <c r="N311" s="201" t="s">
        <v>40</v>
      </c>
      <c r="O311" s="79"/>
      <c r="P311" s="202">
        <f>O311*H311</f>
        <v>0</v>
      </c>
      <c r="Q311" s="202">
        <v>0</v>
      </c>
      <c r="R311" s="202">
        <f>Q311*H311</f>
        <v>0</v>
      </c>
      <c r="S311" s="202">
        <v>0</v>
      </c>
      <c r="T311" s="203">
        <f>S311*H311</f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204" t="s">
        <v>446</v>
      </c>
      <c r="AT311" s="204" t="s">
        <v>180</v>
      </c>
      <c r="AU311" s="204" t="s">
        <v>189</v>
      </c>
      <c r="AY311" s="16" t="s">
        <v>177</v>
      </c>
      <c r="BE311" s="205">
        <f>IF(N311="základná",J311,0)</f>
        <v>0</v>
      </c>
      <c r="BF311" s="205">
        <f>IF(N311="znížená",J311,0)</f>
        <v>0</v>
      </c>
      <c r="BG311" s="205">
        <f>IF(N311="zákl. prenesená",J311,0)</f>
        <v>0</v>
      </c>
      <c r="BH311" s="205">
        <f>IF(N311="zníž. prenesená",J311,0)</f>
        <v>0</v>
      </c>
      <c r="BI311" s="205">
        <f>IF(N311="nulová",J311,0)</f>
        <v>0</v>
      </c>
      <c r="BJ311" s="16" t="s">
        <v>155</v>
      </c>
      <c r="BK311" s="206">
        <f>ROUND(I311*H311,3)</f>
        <v>0</v>
      </c>
      <c r="BL311" s="16" t="s">
        <v>446</v>
      </c>
      <c r="BM311" s="204" t="s">
        <v>3116</v>
      </c>
    </row>
    <row r="312" s="2" customFormat="1" ht="24.15" customHeight="1">
      <c r="A312" s="35"/>
      <c r="B312" s="157"/>
      <c r="C312" s="212" t="s">
        <v>1059</v>
      </c>
      <c r="D312" s="212" t="s">
        <v>439</v>
      </c>
      <c r="E312" s="213" t="s">
        <v>3117</v>
      </c>
      <c r="F312" s="214" t="s">
        <v>3118</v>
      </c>
      <c r="G312" s="215" t="s">
        <v>253</v>
      </c>
      <c r="H312" s="216">
        <v>2000</v>
      </c>
      <c r="I312" s="217"/>
      <c r="J312" s="216">
        <f>ROUND(I312*H312,3)</f>
        <v>0</v>
      </c>
      <c r="K312" s="218"/>
      <c r="L312" s="219"/>
      <c r="M312" s="220" t="s">
        <v>1</v>
      </c>
      <c r="N312" s="221" t="s">
        <v>40</v>
      </c>
      <c r="O312" s="79"/>
      <c r="P312" s="202">
        <f>O312*H312</f>
        <v>0</v>
      </c>
      <c r="Q312" s="202">
        <v>0</v>
      </c>
      <c r="R312" s="202">
        <f>Q312*H312</f>
        <v>0</v>
      </c>
      <c r="S312" s="202">
        <v>0</v>
      </c>
      <c r="T312" s="203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204" t="s">
        <v>933</v>
      </c>
      <c r="AT312" s="204" t="s">
        <v>439</v>
      </c>
      <c r="AU312" s="204" t="s">
        <v>189</v>
      </c>
      <c r="AY312" s="16" t="s">
        <v>177</v>
      </c>
      <c r="BE312" s="205">
        <f>IF(N312="základná",J312,0)</f>
        <v>0</v>
      </c>
      <c r="BF312" s="205">
        <f>IF(N312="znížená",J312,0)</f>
        <v>0</v>
      </c>
      <c r="BG312" s="205">
        <f>IF(N312="zákl. prenesená",J312,0)</f>
        <v>0</v>
      </c>
      <c r="BH312" s="205">
        <f>IF(N312="zníž. prenesená",J312,0)</f>
        <v>0</v>
      </c>
      <c r="BI312" s="205">
        <f>IF(N312="nulová",J312,0)</f>
        <v>0</v>
      </c>
      <c r="BJ312" s="16" t="s">
        <v>155</v>
      </c>
      <c r="BK312" s="206">
        <f>ROUND(I312*H312,3)</f>
        <v>0</v>
      </c>
      <c r="BL312" s="16" t="s">
        <v>933</v>
      </c>
      <c r="BM312" s="204" t="s">
        <v>3119</v>
      </c>
    </row>
    <row r="313" s="2" customFormat="1" ht="37.8" customHeight="1">
      <c r="A313" s="35"/>
      <c r="B313" s="157"/>
      <c r="C313" s="212" t="s">
        <v>1063</v>
      </c>
      <c r="D313" s="212" t="s">
        <v>439</v>
      </c>
      <c r="E313" s="213" t="s">
        <v>3120</v>
      </c>
      <c r="F313" s="214" t="s">
        <v>3121</v>
      </c>
      <c r="G313" s="215" t="s">
        <v>253</v>
      </c>
      <c r="H313" s="216">
        <v>450</v>
      </c>
      <c r="I313" s="217"/>
      <c r="J313" s="216">
        <f>ROUND(I313*H313,3)</f>
        <v>0</v>
      </c>
      <c r="K313" s="218"/>
      <c r="L313" s="219"/>
      <c r="M313" s="220" t="s">
        <v>1</v>
      </c>
      <c r="N313" s="221" t="s">
        <v>40</v>
      </c>
      <c r="O313" s="79"/>
      <c r="P313" s="202">
        <f>O313*H313</f>
        <v>0</v>
      </c>
      <c r="Q313" s="202">
        <v>0</v>
      </c>
      <c r="R313" s="202">
        <f>Q313*H313</f>
        <v>0</v>
      </c>
      <c r="S313" s="202">
        <v>0</v>
      </c>
      <c r="T313" s="203">
        <f>S313*H313</f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204" t="s">
        <v>933</v>
      </c>
      <c r="AT313" s="204" t="s">
        <v>439</v>
      </c>
      <c r="AU313" s="204" t="s">
        <v>189</v>
      </c>
      <c r="AY313" s="16" t="s">
        <v>177</v>
      </c>
      <c r="BE313" s="205">
        <f>IF(N313="základná",J313,0)</f>
        <v>0</v>
      </c>
      <c r="BF313" s="205">
        <f>IF(N313="znížená",J313,0)</f>
        <v>0</v>
      </c>
      <c r="BG313" s="205">
        <f>IF(N313="zákl. prenesená",J313,0)</f>
        <v>0</v>
      </c>
      <c r="BH313" s="205">
        <f>IF(N313="zníž. prenesená",J313,0)</f>
        <v>0</v>
      </c>
      <c r="BI313" s="205">
        <f>IF(N313="nulová",J313,0)</f>
        <v>0</v>
      </c>
      <c r="BJ313" s="16" t="s">
        <v>155</v>
      </c>
      <c r="BK313" s="206">
        <f>ROUND(I313*H313,3)</f>
        <v>0</v>
      </c>
      <c r="BL313" s="16" t="s">
        <v>933</v>
      </c>
      <c r="BM313" s="204" t="s">
        <v>3122</v>
      </c>
    </row>
    <row r="314" s="2" customFormat="1" ht="24.15" customHeight="1">
      <c r="A314" s="35"/>
      <c r="B314" s="157"/>
      <c r="C314" s="193" t="s">
        <v>1067</v>
      </c>
      <c r="D314" s="193" t="s">
        <v>180</v>
      </c>
      <c r="E314" s="194" t="s">
        <v>3123</v>
      </c>
      <c r="F314" s="195" t="s">
        <v>3124</v>
      </c>
      <c r="G314" s="196" t="s">
        <v>253</v>
      </c>
      <c r="H314" s="197">
        <v>250</v>
      </c>
      <c r="I314" s="198"/>
      <c r="J314" s="197">
        <f>ROUND(I314*H314,3)</f>
        <v>0</v>
      </c>
      <c r="K314" s="199"/>
      <c r="L314" s="36"/>
      <c r="M314" s="200" t="s">
        <v>1</v>
      </c>
      <c r="N314" s="201" t="s">
        <v>40</v>
      </c>
      <c r="O314" s="79"/>
      <c r="P314" s="202">
        <f>O314*H314</f>
        <v>0</v>
      </c>
      <c r="Q314" s="202">
        <v>0</v>
      </c>
      <c r="R314" s="202">
        <f>Q314*H314</f>
        <v>0</v>
      </c>
      <c r="S314" s="202">
        <v>0</v>
      </c>
      <c r="T314" s="203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04" t="s">
        <v>446</v>
      </c>
      <c r="AT314" s="204" t="s">
        <v>180</v>
      </c>
      <c r="AU314" s="204" t="s">
        <v>189</v>
      </c>
      <c r="AY314" s="16" t="s">
        <v>177</v>
      </c>
      <c r="BE314" s="205">
        <f>IF(N314="základná",J314,0)</f>
        <v>0</v>
      </c>
      <c r="BF314" s="205">
        <f>IF(N314="znížená",J314,0)</f>
        <v>0</v>
      </c>
      <c r="BG314" s="205">
        <f>IF(N314="zákl. prenesená",J314,0)</f>
        <v>0</v>
      </c>
      <c r="BH314" s="205">
        <f>IF(N314="zníž. prenesená",J314,0)</f>
        <v>0</v>
      </c>
      <c r="BI314" s="205">
        <f>IF(N314="nulová",J314,0)</f>
        <v>0</v>
      </c>
      <c r="BJ314" s="16" t="s">
        <v>155</v>
      </c>
      <c r="BK314" s="206">
        <f>ROUND(I314*H314,3)</f>
        <v>0</v>
      </c>
      <c r="BL314" s="16" t="s">
        <v>446</v>
      </c>
      <c r="BM314" s="204" t="s">
        <v>3125</v>
      </c>
    </row>
    <row r="315" s="2" customFormat="1" ht="37.8" customHeight="1">
      <c r="A315" s="35"/>
      <c r="B315" s="157"/>
      <c r="C315" s="212" t="s">
        <v>1071</v>
      </c>
      <c r="D315" s="212" t="s">
        <v>439</v>
      </c>
      <c r="E315" s="213" t="s">
        <v>3126</v>
      </c>
      <c r="F315" s="214" t="s">
        <v>3127</v>
      </c>
      <c r="G315" s="215" t="s">
        <v>253</v>
      </c>
      <c r="H315" s="216">
        <v>250</v>
      </c>
      <c r="I315" s="217"/>
      <c r="J315" s="216">
        <f>ROUND(I315*H315,3)</f>
        <v>0</v>
      </c>
      <c r="K315" s="218"/>
      <c r="L315" s="219"/>
      <c r="M315" s="220" t="s">
        <v>1</v>
      </c>
      <c r="N315" s="221" t="s">
        <v>40</v>
      </c>
      <c r="O315" s="79"/>
      <c r="P315" s="202">
        <f>O315*H315</f>
        <v>0</v>
      </c>
      <c r="Q315" s="202">
        <v>0</v>
      </c>
      <c r="R315" s="202">
        <f>Q315*H315</f>
        <v>0</v>
      </c>
      <c r="S315" s="202">
        <v>0</v>
      </c>
      <c r="T315" s="203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204" t="s">
        <v>2772</v>
      </c>
      <c r="AT315" s="204" t="s">
        <v>439</v>
      </c>
      <c r="AU315" s="204" t="s">
        <v>189</v>
      </c>
      <c r="AY315" s="16" t="s">
        <v>177</v>
      </c>
      <c r="BE315" s="205">
        <f>IF(N315="základná",J315,0)</f>
        <v>0</v>
      </c>
      <c r="BF315" s="205">
        <f>IF(N315="znížená",J315,0)</f>
        <v>0</v>
      </c>
      <c r="BG315" s="205">
        <f>IF(N315="zákl. prenesená",J315,0)</f>
        <v>0</v>
      </c>
      <c r="BH315" s="205">
        <f>IF(N315="zníž. prenesená",J315,0)</f>
        <v>0</v>
      </c>
      <c r="BI315" s="205">
        <f>IF(N315="nulová",J315,0)</f>
        <v>0</v>
      </c>
      <c r="BJ315" s="16" t="s">
        <v>155</v>
      </c>
      <c r="BK315" s="206">
        <f>ROUND(I315*H315,3)</f>
        <v>0</v>
      </c>
      <c r="BL315" s="16" t="s">
        <v>446</v>
      </c>
      <c r="BM315" s="204" t="s">
        <v>3128</v>
      </c>
    </row>
    <row r="316" s="2" customFormat="1" ht="24.15" customHeight="1">
      <c r="A316" s="35"/>
      <c r="B316" s="157"/>
      <c r="C316" s="193" t="s">
        <v>1075</v>
      </c>
      <c r="D316" s="193" t="s">
        <v>180</v>
      </c>
      <c r="E316" s="194" t="s">
        <v>3129</v>
      </c>
      <c r="F316" s="195" t="s">
        <v>3130</v>
      </c>
      <c r="G316" s="196" t="s">
        <v>253</v>
      </c>
      <c r="H316" s="197">
        <v>20</v>
      </c>
      <c r="I316" s="198"/>
      <c r="J316" s="197">
        <f>ROUND(I316*H316,3)</f>
        <v>0</v>
      </c>
      <c r="K316" s="199"/>
      <c r="L316" s="36"/>
      <c r="M316" s="200" t="s">
        <v>1</v>
      </c>
      <c r="N316" s="201" t="s">
        <v>40</v>
      </c>
      <c r="O316" s="79"/>
      <c r="P316" s="202">
        <f>O316*H316</f>
        <v>0</v>
      </c>
      <c r="Q316" s="202">
        <v>0</v>
      </c>
      <c r="R316" s="202">
        <f>Q316*H316</f>
        <v>0</v>
      </c>
      <c r="S316" s="202">
        <v>0</v>
      </c>
      <c r="T316" s="203">
        <f>S316*H316</f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204" t="s">
        <v>446</v>
      </c>
      <c r="AT316" s="204" t="s">
        <v>180</v>
      </c>
      <c r="AU316" s="204" t="s">
        <v>189</v>
      </c>
      <c r="AY316" s="16" t="s">
        <v>177</v>
      </c>
      <c r="BE316" s="205">
        <f>IF(N316="základná",J316,0)</f>
        <v>0</v>
      </c>
      <c r="BF316" s="205">
        <f>IF(N316="znížená",J316,0)</f>
        <v>0</v>
      </c>
      <c r="BG316" s="205">
        <f>IF(N316="zákl. prenesená",J316,0)</f>
        <v>0</v>
      </c>
      <c r="BH316" s="205">
        <f>IF(N316="zníž. prenesená",J316,0)</f>
        <v>0</v>
      </c>
      <c r="BI316" s="205">
        <f>IF(N316="nulová",J316,0)</f>
        <v>0</v>
      </c>
      <c r="BJ316" s="16" t="s">
        <v>155</v>
      </c>
      <c r="BK316" s="206">
        <f>ROUND(I316*H316,3)</f>
        <v>0</v>
      </c>
      <c r="BL316" s="16" t="s">
        <v>446</v>
      </c>
      <c r="BM316" s="204" t="s">
        <v>3131</v>
      </c>
    </row>
    <row r="317" s="2" customFormat="1" ht="24.15" customHeight="1">
      <c r="A317" s="35"/>
      <c r="B317" s="157"/>
      <c r="C317" s="212" t="s">
        <v>1079</v>
      </c>
      <c r="D317" s="212" t="s">
        <v>439</v>
      </c>
      <c r="E317" s="213" t="s">
        <v>3132</v>
      </c>
      <c r="F317" s="214" t="s">
        <v>3133</v>
      </c>
      <c r="G317" s="215" t="s">
        <v>253</v>
      </c>
      <c r="H317" s="216">
        <v>20</v>
      </c>
      <c r="I317" s="217"/>
      <c r="J317" s="216">
        <f>ROUND(I317*H317,3)</f>
        <v>0</v>
      </c>
      <c r="K317" s="218"/>
      <c r="L317" s="219"/>
      <c r="M317" s="220" t="s">
        <v>1</v>
      </c>
      <c r="N317" s="221" t="s">
        <v>40</v>
      </c>
      <c r="O317" s="79"/>
      <c r="P317" s="202">
        <f>O317*H317</f>
        <v>0</v>
      </c>
      <c r="Q317" s="202">
        <v>0.00051999999999999995</v>
      </c>
      <c r="R317" s="202">
        <f>Q317*H317</f>
        <v>0.0104</v>
      </c>
      <c r="S317" s="202">
        <v>0</v>
      </c>
      <c r="T317" s="203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204" t="s">
        <v>933</v>
      </c>
      <c r="AT317" s="204" t="s">
        <v>439</v>
      </c>
      <c r="AU317" s="204" t="s">
        <v>189</v>
      </c>
      <c r="AY317" s="16" t="s">
        <v>177</v>
      </c>
      <c r="BE317" s="205">
        <f>IF(N317="základná",J317,0)</f>
        <v>0</v>
      </c>
      <c r="BF317" s="205">
        <f>IF(N317="znížená",J317,0)</f>
        <v>0</v>
      </c>
      <c r="BG317" s="205">
        <f>IF(N317="zákl. prenesená",J317,0)</f>
        <v>0</v>
      </c>
      <c r="BH317" s="205">
        <f>IF(N317="zníž. prenesená",J317,0)</f>
        <v>0</v>
      </c>
      <c r="BI317" s="205">
        <f>IF(N317="nulová",J317,0)</f>
        <v>0</v>
      </c>
      <c r="BJ317" s="16" t="s">
        <v>155</v>
      </c>
      <c r="BK317" s="206">
        <f>ROUND(I317*H317,3)</f>
        <v>0</v>
      </c>
      <c r="BL317" s="16" t="s">
        <v>933</v>
      </c>
      <c r="BM317" s="204" t="s">
        <v>3134</v>
      </c>
    </row>
    <row r="318" s="2" customFormat="1" ht="24.15" customHeight="1">
      <c r="A318" s="35"/>
      <c r="B318" s="157"/>
      <c r="C318" s="193" t="s">
        <v>1083</v>
      </c>
      <c r="D318" s="193" t="s">
        <v>180</v>
      </c>
      <c r="E318" s="194" t="s">
        <v>3135</v>
      </c>
      <c r="F318" s="195" t="s">
        <v>3136</v>
      </c>
      <c r="G318" s="196" t="s">
        <v>253</v>
      </c>
      <c r="H318" s="197">
        <v>300</v>
      </c>
      <c r="I318" s="198"/>
      <c r="J318" s="197">
        <f>ROUND(I318*H318,3)</f>
        <v>0</v>
      </c>
      <c r="K318" s="199"/>
      <c r="L318" s="36"/>
      <c r="M318" s="200" t="s">
        <v>1</v>
      </c>
      <c r="N318" s="201" t="s">
        <v>40</v>
      </c>
      <c r="O318" s="79"/>
      <c r="P318" s="202">
        <f>O318*H318</f>
        <v>0</v>
      </c>
      <c r="Q318" s="202">
        <v>0</v>
      </c>
      <c r="R318" s="202">
        <f>Q318*H318</f>
        <v>0</v>
      </c>
      <c r="S318" s="202">
        <v>0</v>
      </c>
      <c r="T318" s="203">
        <f>S318*H318</f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204" t="s">
        <v>446</v>
      </c>
      <c r="AT318" s="204" t="s">
        <v>180</v>
      </c>
      <c r="AU318" s="204" t="s">
        <v>189</v>
      </c>
      <c r="AY318" s="16" t="s">
        <v>177</v>
      </c>
      <c r="BE318" s="205">
        <f>IF(N318="základná",J318,0)</f>
        <v>0</v>
      </c>
      <c r="BF318" s="205">
        <f>IF(N318="znížená",J318,0)</f>
        <v>0</v>
      </c>
      <c r="BG318" s="205">
        <f>IF(N318="zákl. prenesená",J318,0)</f>
        <v>0</v>
      </c>
      <c r="BH318" s="205">
        <f>IF(N318="zníž. prenesená",J318,0)</f>
        <v>0</v>
      </c>
      <c r="BI318" s="205">
        <f>IF(N318="nulová",J318,0)</f>
        <v>0</v>
      </c>
      <c r="BJ318" s="16" t="s">
        <v>155</v>
      </c>
      <c r="BK318" s="206">
        <f>ROUND(I318*H318,3)</f>
        <v>0</v>
      </c>
      <c r="BL318" s="16" t="s">
        <v>446</v>
      </c>
      <c r="BM318" s="204" t="s">
        <v>3137</v>
      </c>
    </row>
    <row r="319" s="2" customFormat="1" ht="33" customHeight="1">
      <c r="A319" s="35"/>
      <c r="B319" s="157"/>
      <c r="C319" s="212" t="s">
        <v>1087</v>
      </c>
      <c r="D319" s="212" t="s">
        <v>439</v>
      </c>
      <c r="E319" s="213" t="s">
        <v>3138</v>
      </c>
      <c r="F319" s="214" t="s">
        <v>3139</v>
      </c>
      <c r="G319" s="215" t="s">
        <v>253</v>
      </c>
      <c r="H319" s="216">
        <v>300</v>
      </c>
      <c r="I319" s="217"/>
      <c r="J319" s="216">
        <f>ROUND(I319*H319,3)</f>
        <v>0</v>
      </c>
      <c r="K319" s="218"/>
      <c r="L319" s="219"/>
      <c r="M319" s="220" t="s">
        <v>1</v>
      </c>
      <c r="N319" s="221" t="s">
        <v>40</v>
      </c>
      <c r="O319" s="79"/>
      <c r="P319" s="202">
        <f>O319*H319</f>
        <v>0</v>
      </c>
      <c r="Q319" s="202">
        <v>0.00040000000000000002</v>
      </c>
      <c r="R319" s="202">
        <f>Q319*H319</f>
        <v>0.12000000000000001</v>
      </c>
      <c r="S319" s="202">
        <v>0</v>
      </c>
      <c r="T319" s="203">
        <f>S319*H319</f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204" t="s">
        <v>933</v>
      </c>
      <c r="AT319" s="204" t="s">
        <v>439</v>
      </c>
      <c r="AU319" s="204" t="s">
        <v>189</v>
      </c>
      <c r="AY319" s="16" t="s">
        <v>177</v>
      </c>
      <c r="BE319" s="205">
        <f>IF(N319="základná",J319,0)</f>
        <v>0</v>
      </c>
      <c r="BF319" s="205">
        <f>IF(N319="znížená",J319,0)</f>
        <v>0</v>
      </c>
      <c r="BG319" s="205">
        <f>IF(N319="zákl. prenesená",J319,0)</f>
        <v>0</v>
      </c>
      <c r="BH319" s="205">
        <f>IF(N319="zníž. prenesená",J319,0)</f>
        <v>0</v>
      </c>
      <c r="BI319" s="205">
        <f>IF(N319="nulová",J319,0)</f>
        <v>0</v>
      </c>
      <c r="BJ319" s="16" t="s">
        <v>155</v>
      </c>
      <c r="BK319" s="206">
        <f>ROUND(I319*H319,3)</f>
        <v>0</v>
      </c>
      <c r="BL319" s="16" t="s">
        <v>933</v>
      </c>
      <c r="BM319" s="204" t="s">
        <v>3140</v>
      </c>
    </row>
    <row r="320" s="2" customFormat="1" ht="24.15" customHeight="1">
      <c r="A320" s="35"/>
      <c r="B320" s="157"/>
      <c r="C320" s="193" t="s">
        <v>1091</v>
      </c>
      <c r="D320" s="193" t="s">
        <v>180</v>
      </c>
      <c r="E320" s="194" t="s">
        <v>3141</v>
      </c>
      <c r="F320" s="195" t="s">
        <v>3142</v>
      </c>
      <c r="G320" s="196" t="s">
        <v>253</v>
      </c>
      <c r="H320" s="197">
        <v>200</v>
      </c>
      <c r="I320" s="198"/>
      <c r="J320" s="197">
        <f>ROUND(I320*H320,3)</f>
        <v>0</v>
      </c>
      <c r="K320" s="199"/>
      <c r="L320" s="36"/>
      <c r="M320" s="200" t="s">
        <v>1</v>
      </c>
      <c r="N320" s="201" t="s">
        <v>40</v>
      </c>
      <c r="O320" s="79"/>
      <c r="P320" s="202">
        <f>O320*H320</f>
        <v>0</v>
      </c>
      <c r="Q320" s="202">
        <v>0</v>
      </c>
      <c r="R320" s="202">
        <f>Q320*H320</f>
        <v>0</v>
      </c>
      <c r="S320" s="202">
        <v>0</v>
      </c>
      <c r="T320" s="203">
        <f>S320*H320</f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204" t="s">
        <v>446</v>
      </c>
      <c r="AT320" s="204" t="s">
        <v>180</v>
      </c>
      <c r="AU320" s="204" t="s">
        <v>189</v>
      </c>
      <c r="AY320" s="16" t="s">
        <v>177</v>
      </c>
      <c r="BE320" s="205">
        <f>IF(N320="základná",J320,0)</f>
        <v>0</v>
      </c>
      <c r="BF320" s="205">
        <f>IF(N320="znížená",J320,0)</f>
        <v>0</v>
      </c>
      <c r="BG320" s="205">
        <f>IF(N320="zákl. prenesená",J320,0)</f>
        <v>0</v>
      </c>
      <c r="BH320" s="205">
        <f>IF(N320="zníž. prenesená",J320,0)</f>
        <v>0</v>
      </c>
      <c r="BI320" s="205">
        <f>IF(N320="nulová",J320,0)</f>
        <v>0</v>
      </c>
      <c r="BJ320" s="16" t="s">
        <v>155</v>
      </c>
      <c r="BK320" s="206">
        <f>ROUND(I320*H320,3)</f>
        <v>0</v>
      </c>
      <c r="BL320" s="16" t="s">
        <v>446</v>
      </c>
      <c r="BM320" s="204" t="s">
        <v>3143</v>
      </c>
    </row>
    <row r="321" s="2" customFormat="1" ht="24.15" customHeight="1">
      <c r="A321" s="35"/>
      <c r="B321" s="157"/>
      <c r="C321" s="212" t="s">
        <v>1093</v>
      </c>
      <c r="D321" s="212" t="s">
        <v>439</v>
      </c>
      <c r="E321" s="213" t="s">
        <v>3144</v>
      </c>
      <c r="F321" s="214" t="s">
        <v>3145</v>
      </c>
      <c r="G321" s="215" t="s">
        <v>253</v>
      </c>
      <c r="H321" s="216">
        <v>200</v>
      </c>
      <c r="I321" s="217"/>
      <c r="J321" s="216">
        <f>ROUND(I321*H321,3)</f>
        <v>0</v>
      </c>
      <c r="K321" s="218"/>
      <c r="L321" s="219"/>
      <c r="M321" s="220" t="s">
        <v>1</v>
      </c>
      <c r="N321" s="221" t="s">
        <v>40</v>
      </c>
      <c r="O321" s="79"/>
      <c r="P321" s="202">
        <f>O321*H321</f>
        <v>0</v>
      </c>
      <c r="Q321" s="202">
        <v>0</v>
      </c>
      <c r="R321" s="202">
        <f>Q321*H321</f>
        <v>0</v>
      </c>
      <c r="S321" s="202">
        <v>0</v>
      </c>
      <c r="T321" s="203">
        <f>S321*H321</f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204" t="s">
        <v>2772</v>
      </c>
      <c r="AT321" s="204" t="s">
        <v>439</v>
      </c>
      <c r="AU321" s="204" t="s">
        <v>189</v>
      </c>
      <c r="AY321" s="16" t="s">
        <v>177</v>
      </c>
      <c r="BE321" s="205">
        <f>IF(N321="základná",J321,0)</f>
        <v>0</v>
      </c>
      <c r="BF321" s="205">
        <f>IF(N321="znížená",J321,0)</f>
        <v>0</v>
      </c>
      <c r="BG321" s="205">
        <f>IF(N321="zákl. prenesená",J321,0)</f>
        <v>0</v>
      </c>
      <c r="BH321" s="205">
        <f>IF(N321="zníž. prenesená",J321,0)</f>
        <v>0</v>
      </c>
      <c r="BI321" s="205">
        <f>IF(N321="nulová",J321,0)</f>
        <v>0</v>
      </c>
      <c r="BJ321" s="16" t="s">
        <v>155</v>
      </c>
      <c r="BK321" s="206">
        <f>ROUND(I321*H321,3)</f>
        <v>0</v>
      </c>
      <c r="BL321" s="16" t="s">
        <v>446</v>
      </c>
      <c r="BM321" s="204" t="s">
        <v>3146</v>
      </c>
    </row>
    <row r="322" s="2" customFormat="1" ht="24.15" customHeight="1">
      <c r="A322" s="35"/>
      <c r="B322" s="157"/>
      <c r="C322" s="193" t="s">
        <v>1097</v>
      </c>
      <c r="D322" s="193" t="s">
        <v>180</v>
      </c>
      <c r="E322" s="194" t="s">
        <v>3147</v>
      </c>
      <c r="F322" s="195" t="s">
        <v>3148</v>
      </c>
      <c r="G322" s="196" t="s">
        <v>253</v>
      </c>
      <c r="H322" s="197">
        <v>3600</v>
      </c>
      <c r="I322" s="198"/>
      <c r="J322" s="197">
        <f>ROUND(I322*H322,3)</f>
        <v>0</v>
      </c>
      <c r="K322" s="199"/>
      <c r="L322" s="36"/>
      <c r="M322" s="200" t="s">
        <v>1</v>
      </c>
      <c r="N322" s="201" t="s">
        <v>40</v>
      </c>
      <c r="O322" s="79"/>
      <c r="P322" s="202">
        <f>O322*H322</f>
        <v>0</v>
      </c>
      <c r="Q322" s="202">
        <v>0</v>
      </c>
      <c r="R322" s="202">
        <f>Q322*H322</f>
        <v>0</v>
      </c>
      <c r="S322" s="202">
        <v>0</v>
      </c>
      <c r="T322" s="203">
        <f>S322*H322</f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204" t="s">
        <v>446</v>
      </c>
      <c r="AT322" s="204" t="s">
        <v>180</v>
      </c>
      <c r="AU322" s="204" t="s">
        <v>189</v>
      </c>
      <c r="AY322" s="16" t="s">
        <v>177</v>
      </c>
      <c r="BE322" s="205">
        <f>IF(N322="základná",J322,0)</f>
        <v>0</v>
      </c>
      <c r="BF322" s="205">
        <f>IF(N322="znížená",J322,0)</f>
        <v>0</v>
      </c>
      <c r="BG322" s="205">
        <f>IF(N322="zákl. prenesená",J322,0)</f>
        <v>0</v>
      </c>
      <c r="BH322" s="205">
        <f>IF(N322="zníž. prenesená",J322,0)</f>
        <v>0</v>
      </c>
      <c r="BI322" s="205">
        <f>IF(N322="nulová",J322,0)</f>
        <v>0</v>
      </c>
      <c r="BJ322" s="16" t="s">
        <v>155</v>
      </c>
      <c r="BK322" s="206">
        <f>ROUND(I322*H322,3)</f>
        <v>0</v>
      </c>
      <c r="BL322" s="16" t="s">
        <v>446</v>
      </c>
      <c r="BM322" s="204" t="s">
        <v>3149</v>
      </c>
    </row>
    <row r="323" s="2" customFormat="1" ht="24.15" customHeight="1">
      <c r="A323" s="35"/>
      <c r="B323" s="157"/>
      <c r="C323" s="212" t="s">
        <v>1101</v>
      </c>
      <c r="D323" s="212" t="s">
        <v>439</v>
      </c>
      <c r="E323" s="213" t="s">
        <v>3150</v>
      </c>
      <c r="F323" s="214" t="s">
        <v>3151</v>
      </c>
      <c r="G323" s="215" t="s">
        <v>253</v>
      </c>
      <c r="H323" s="216">
        <v>600</v>
      </c>
      <c r="I323" s="217"/>
      <c r="J323" s="216">
        <f>ROUND(I323*H323,3)</f>
        <v>0</v>
      </c>
      <c r="K323" s="218"/>
      <c r="L323" s="219"/>
      <c r="M323" s="220" t="s">
        <v>1</v>
      </c>
      <c r="N323" s="221" t="s">
        <v>40</v>
      </c>
      <c r="O323" s="79"/>
      <c r="P323" s="202">
        <f>O323*H323</f>
        <v>0</v>
      </c>
      <c r="Q323" s="202">
        <v>0</v>
      </c>
      <c r="R323" s="202">
        <f>Q323*H323</f>
        <v>0</v>
      </c>
      <c r="S323" s="202">
        <v>0</v>
      </c>
      <c r="T323" s="203">
        <f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204" t="s">
        <v>933</v>
      </c>
      <c r="AT323" s="204" t="s">
        <v>439</v>
      </c>
      <c r="AU323" s="204" t="s">
        <v>189</v>
      </c>
      <c r="AY323" s="16" t="s">
        <v>177</v>
      </c>
      <c r="BE323" s="205">
        <f>IF(N323="základná",J323,0)</f>
        <v>0</v>
      </c>
      <c r="BF323" s="205">
        <f>IF(N323="znížená",J323,0)</f>
        <v>0</v>
      </c>
      <c r="BG323" s="205">
        <f>IF(N323="zákl. prenesená",J323,0)</f>
        <v>0</v>
      </c>
      <c r="BH323" s="205">
        <f>IF(N323="zníž. prenesená",J323,0)</f>
        <v>0</v>
      </c>
      <c r="BI323" s="205">
        <f>IF(N323="nulová",J323,0)</f>
        <v>0</v>
      </c>
      <c r="BJ323" s="16" t="s">
        <v>155</v>
      </c>
      <c r="BK323" s="206">
        <f>ROUND(I323*H323,3)</f>
        <v>0</v>
      </c>
      <c r="BL323" s="16" t="s">
        <v>933</v>
      </c>
      <c r="BM323" s="204" t="s">
        <v>3152</v>
      </c>
    </row>
    <row r="324" s="2" customFormat="1" ht="24.15" customHeight="1">
      <c r="A324" s="35"/>
      <c r="B324" s="157"/>
      <c r="C324" s="212" t="s">
        <v>1105</v>
      </c>
      <c r="D324" s="212" t="s">
        <v>439</v>
      </c>
      <c r="E324" s="213" t="s">
        <v>3153</v>
      </c>
      <c r="F324" s="214" t="s">
        <v>3154</v>
      </c>
      <c r="G324" s="215" t="s">
        <v>253</v>
      </c>
      <c r="H324" s="216">
        <v>3000</v>
      </c>
      <c r="I324" s="217"/>
      <c r="J324" s="216">
        <f>ROUND(I324*H324,3)</f>
        <v>0</v>
      </c>
      <c r="K324" s="218"/>
      <c r="L324" s="219"/>
      <c r="M324" s="220" t="s">
        <v>1</v>
      </c>
      <c r="N324" s="221" t="s">
        <v>40</v>
      </c>
      <c r="O324" s="79"/>
      <c r="P324" s="202">
        <f>O324*H324</f>
        <v>0</v>
      </c>
      <c r="Q324" s="202">
        <v>0</v>
      </c>
      <c r="R324" s="202">
        <f>Q324*H324</f>
        <v>0</v>
      </c>
      <c r="S324" s="202">
        <v>0</v>
      </c>
      <c r="T324" s="203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04" t="s">
        <v>933</v>
      </c>
      <c r="AT324" s="204" t="s">
        <v>439</v>
      </c>
      <c r="AU324" s="204" t="s">
        <v>189</v>
      </c>
      <c r="AY324" s="16" t="s">
        <v>177</v>
      </c>
      <c r="BE324" s="205">
        <f>IF(N324="základná",J324,0)</f>
        <v>0</v>
      </c>
      <c r="BF324" s="205">
        <f>IF(N324="znížená",J324,0)</f>
        <v>0</v>
      </c>
      <c r="BG324" s="205">
        <f>IF(N324="zákl. prenesená",J324,0)</f>
        <v>0</v>
      </c>
      <c r="BH324" s="205">
        <f>IF(N324="zníž. prenesená",J324,0)</f>
        <v>0</v>
      </c>
      <c r="BI324" s="205">
        <f>IF(N324="nulová",J324,0)</f>
        <v>0</v>
      </c>
      <c r="BJ324" s="16" t="s">
        <v>155</v>
      </c>
      <c r="BK324" s="206">
        <f>ROUND(I324*H324,3)</f>
        <v>0</v>
      </c>
      <c r="BL324" s="16" t="s">
        <v>933</v>
      </c>
      <c r="BM324" s="204" t="s">
        <v>3155</v>
      </c>
    </row>
    <row r="325" s="2" customFormat="1" ht="24.15" customHeight="1">
      <c r="A325" s="35"/>
      <c r="B325" s="157"/>
      <c r="C325" s="193" t="s">
        <v>1109</v>
      </c>
      <c r="D325" s="193" t="s">
        <v>180</v>
      </c>
      <c r="E325" s="194" t="s">
        <v>3156</v>
      </c>
      <c r="F325" s="195" t="s">
        <v>3157</v>
      </c>
      <c r="G325" s="196" t="s">
        <v>253</v>
      </c>
      <c r="H325" s="197">
        <v>100</v>
      </c>
      <c r="I325" s="198"/>
      <c r="J325" s="197">
        <f>ROUND(I325*H325,3)</f>
        <v>0</v>
      </c>
      <c r="K325" s="199"/>
      <c r="L325" s="36"/>
      <c r="M325" s="200" t="s">
        <v>1</v>
      </c>
      <c r="N325" s="201" t="s">
        <v>40</v>
      </c>
      <c r="O325" s="79"/>
      <c r="P325" s="202">
        <f>O325*H325</f>
        <v>0</v>
      </c>
      <c r="Q325" s="202">
        <v>0</v>
      </c>
      <c r="R325" s="202">
        <f>Q325*H325</f>
        <v>0</v>
      </c>
      <c r="S325" s="202">
        <v>0</v>
      </c>
      <c r="T325" s="203">
        <f>S325*H325</f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204" t="s">
        <v>446</v>
      </c>
      <c r="AT325" s="204" t="s">
        <v>180</v>
      </c>
      <c r="AU325" s="204" t="s">
        <v>189</v>
      </c>
      <c r="AY325" s="16" t="s">
        <v>177</v>
      </c>
      <c r="BE325" s="205">
        <f>IF(N325="základná",J325,0)</f>
        <v>0</v>
      </c>
      <c r="BF325" s="205">
        <f>IF(N325="znížená",J325,0)</f>
        <v>0</v>
      </c>
      <c r="BG325" s="205">
        <f>IF(N325="zákl. prenesená",J325,0)</f>
        <v>0</v>
      </c>
      <c r="BH325" s="205">
        <f>IF(N325="zníž. prenesená",J325,0)</f>
        <v>0</v>
      </c>
      <c r="BI325" s="205">
        <f>IF(N325="nulová",J325,0)</f>
        <v>0</v>
      </c>
      <c r="BJ325" s="16" t="s">
        <v>155</v>
      </c>
      <c r="BK325" s="206">
        <f>ROUND(I325*H325,3)</f>
        <v>0</v>
      </c>
      <c r="BL325" s="16" t="s">
        <v>446</v>
      </c>
      <c r="BM325" s="204" t="s">
        <v>3158</v>
      </c>
    </row>
    <row r="326" s="2" customFormat="1" ht="24.15" customHeight="1">
      <c r="A326" s="35"/>
      <c r="B326" s="157"/>
      <c r="C326" s="212" t="s">
        <v>1113</v>
      </c>
      <c r="D326" s="212" t="s">
        <v>439</v>
      </c>
      <c r="E326" s="213" t="s">
        <v>3159</v>
      </c>
      <c r="F326" s="214" t="s">
        <v>3160</v>
      </c>
      <c r="G326" s="215" t="s">
        <v>253</v>
      </c>
      <c r="H326" s="216">
        <v>100</v>
      </c>
      <c r="I326" s="217"/>
      <c r="J326" s="216">
        <f>ROUND(I326*H326,3)</f>
        <v>0</v>
      </c>
      <c r="K326" s="218"/>
      <c r="L326" s="219"/>
      <c r="M326" s="220" t="s">
        <v>1</v>
      </c>
      <c r="N326" s="221" t="s">
        <v>40</v>
      </c>
      <c r="O326" s="79"/>
      <c r="P326" s="202">
        <f>O326*H326</f>
        <v>0</v>
      </c>
      <c r="Q326" s="202">
        <v>0</v>
      </c>
      <c r="R326" s="202">
        <f>Q326*H326</f>
        <v>0</v>
      </c>
      <c r="S326" s="202">
        <v>0</v>
      </c>
      <c r="T326" s="203">
        <f>S326*H326</f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204" t="s">
        <v>933</v>
      </c>
      <c r="AT326" s="204" t="s">
        <v>439</v>
      </c>
      <c r="AU326" s="204" t="s">
        <v>189</v>
      </c>
      <c r="AY326" s="16" t="s">
        <v>177</v>
      </c>
      <c r="BE326" s="205">
        <f>IF(N326="základná",J326,0)</f>
        <v>0</v>
      </c>
      <c r="BF326" s="205">
        <f>IF(N326="znížená",J326,0)</f>
        <v>0</v>
      </c>
      <c r="BG326" s="205">
        <f>IF(N326="zákl. prenesená",J326,0)</f>
        <v>0</v>
      </c>
      <c r="BH326" s="205">
        <f>IF(N326="zníž. prenesená",J326,0)</f>
        <v>0</v>
      </c>
      <c r="BI326" s="205">
        <f>IF(N326="nulová",J326,0)</f>
        <v>0</v>
      </c>
      <c r="BJ326" s="16" t="s">
        <v>155</v>
      </c>
      <c r="BK326" s="206">
        <f>ROUND(I326*H326,3)</f>
        <v>0</v>
      </c>
      <c r="BL326" s="16" t="s">
        <v>933</v>
      </c>
      <c r="BM326" s="204" t="s">
        <v>3161</v>
      </c>
    </row>
    <row r="327" s="2" customFormat="1" ht="24.15" customHeight="1">
      <c r="A327" s="35"/>
      <c r="B327" s="157"/>
      <c r="C327" s="193" t="s">
        <v>1117</v>
      </c>
      <c r="D327" s="193" t="s">
        <v>180</v>
      </c>
      <c r="E327" s="194" t="s">
        <v>3162</v>
      </c>
      <c r="F327" s="195" t="s">
        <v>3163</v>
      </c>
      <c r="G327" s="196" t="s">
        <v>253</v>
      </c>
      <c r="H327" s="197">
        <v>350</v>
      </c>
      <c r="I327" s="198"/>
      <c r="J327" s="197">
        <f>ROUND(I327*H327,3)</f>
        <v>0</v>
      </c>
      <c r="K327" s="199"/>
      <c r="L327" s="36"/>
      <c r="M327" s="200" t="s">
        <v>1</v>
      </c>
      <c r="N327" s="201" t="s">
        <v>40</v>
      </c>
      <c r="O327" s="79"/>
      <c r="P327" s="202">
        <f>O327*H327</f>
        <v>0</v>
      </c>
      <c r="Q327" s="202">
        <v>0</v>
      </c>
      <c r="R327" s="202">
        <f>Q327*H327</f>
        <v>0</v>
      </c>
      <c r="S327" s="202">
        <v>0</v>
      </c>
      <c r="T327" s="203">
        <f>S327*H327</f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204" t="s">
        <v>446</v>
      </c>
      <c r="AT327" s="204" t="s">
        <v>180</v>
      </c>
      <c r="AU327" s="204" t="s">
        <v>189</v>
      </c>
      <c r="AY327" s="16" t="s">
        <v>177</v>
      </c>
      <c r="BE327" s="205">
        <f>IF(N327="základná",J327,0)</f>
        <v>0</v>
      </c>
      <c r="BF327" s="205">
        <f>IF(N327="znížená",J327,0)</f>
        <v>0</v>
      </c>
      <c r="BG327" s="205">
        <f>IF(N327="zákl. prenesená",J327,0)</f>
        <v>0</v>
      </c>
      <c r="BH327" s="205">
        <f>IF(N327="zníž. prenesená",J327,0)</f>
        <v>0</v>
      </c>
      <c r="BI327" s="205">
        <f>IF(N327="nulová",J327,0)</f>
        <v>0</v>
      </c>
      <c r="BJ327" s="16" t="s">
        <v>155</v>
      </c>
      <c r="BK327" s="206">
        <f>ROUND(I327*H327,3)</f>
        <v>0</v>
      </c>
      <c r="BL327" s="16" t="s">
        <v>446</v>
      </c>
      <c r="BM327" s="204" t="s">
        <v>3164</v>
      </c>
    </row>
    <row r="328" s="2" customFormat="1" ht="24.15" customHeight="1">
      <c r="A328" s="35"/>
      <c r="B328" s="157"/>
      <c r="C328" s="212" t="s">
        <v>1122</v>
      </c>
      <c r="D328" s="212" t="s">
        <v>439</v>
      </c>
      <c r="E328" s="213" t="s">
        <v>3165</v>
      </c>
      <c r="F328" s="214" t="s">
        <v>3166</v>
      </c>
      <c r="G328" s="215" t="s">
        <v>253</v>
      </c>
      <c r="H328" s="216">
        <v>250</v>
      </c>
      <c r="I328" s="217"/>
      <c r="J328" s="216">
        <f>ROUND(I328*H328,3)</f>
        <v>0</v>
      </c>
      <c r="K328" s="218"/>
      <c r="L328" s="219"/>
      <c r="M328" s="220" t="s">
        <v>1</v>
      </c>
      <c r="N328" s="221" t="s">
        <v>40</v>
      </c>
      <c r="O328" s="79"/>
      <c r="P328" s="202">
        <f>O328*H328</f>
        <v>0</v>
      </c>
      <c r="Q328" s="202">
        <v>0</v>
      </c>
      <c r="R328" s="202">
        <f>Q328*H328</f>
        <v>0</v>
      </c>
      <c r="S328" s="202">
        <v>0</v>
      </c>
      <c r="T328" s="203">
        <f>S328*H328</f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204" t="s">
        <v>933</v>
      </c>
      <c r="AT328" s="204" t="s">
        <v>439</v>
      </c>
      <c r="AU328" s="204" t="s">
        <v>189</v>
      </c>
      <c r="AY328" s="16" t="s">
        <v>177</v>
      </c>
      <c r="BE328" s="205">
        <f>IF(N328="základná",J328,0)</f>
        <v>0</v>
      </c>
      <c r="BF328" s="205">
        <f>IF(N328="znížená",J328,0)</f>
        <v>0</v>
      </c>
      <c r="BG328" s="205">
        <f>IF(N328="zákl. prenesená",J328,0)</f>
        <v>0</v>
      </c>
      <c r="BH328" s="205">
        <f>IF(N328="zníž. prenesená",J328,0)</f>
        <v>0</v>
      </c>
      <c r="BI328" s="205">
        <f>IF(N328="nulová",J328,0)</f>
        <v>0</v>
      </c>
      <c r="BJ328" s="16" t="s">
        <v>155</v>
      </c>
      <c r="BK328" s="206">
        <f>ROUND(I328*H328,3)</f>
        <v>0</v>
      </c>
      <c r="BL328" s="16" t="s">
        <v>933</v>
      </c>
      <c r="BM328" s="204" t="s">
        <v>3167</v>
      </c>
    </row>
    <row r="329" s="2" customFormat="1" ht="24.15" customHeight="1">
      <c r="A329" s="35"/>
      <c r="B329" s="157"/>
      <c r="C329" s="212" t="s">
        <v>1126</v>
      </c>
      <c r="D329" s="212" t="s">
        <v>439</v>
      </c>
      <c r="E329" s="213" t="s">
        <v>3168</v>
      </c>
      <c r="F329" s="214" t="s">
        <v>3169</v>
      </c>
      <c r="G329" s="215" t="s">
        <v>253</v>
      </c>
      <c r="H329" s="216">
        <v>100</v>
      </c>
      <c r="I329" s="217"/>
      <c r="J329" s="216">
        <f>ROUND(I329*H329,3)</f>
        <v>0</v>
      </c>
      <c r="K329" s="218"/>
      <c r="L329" s="219"/>
      <c r="M329" s="220" t="s">
        <v>1</v>
      </c>
      <c r="N329" s="221" t="s">
        <v>40</v>
      </c>
      <c r="O329" s="79"/>
      <c r="P329" s="202">
        <f>O329*H329</f>
        <v>0</v>
      </c>
      <c r="Q329" s="202">
        <v>0</v>
      </c>
      <c r="R329" s="202">
        <f>Q329*H329</f>
        <v>0</v>
      </c>
      <c r="S329" s="202">
        <v>0</v>
      </c>
      <c r="T329" s="203">
        <f>S329*H329</f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204" t="s">
        <v>933</v>
      </c>
      <c r="AT329" s="204" t="s">
        <v>439</v>
      </c>
      <c r="AU329" s="204" t="s">
        <v>189</v>
      </c>
      <c r="AY329" s="16" t="s">
        <v>177</v>
      </c>
      <c r="BE329" s="205">
        <f>IF(N329="základná",J329,0)</f>
        <v>0</v>
      </c>
      <c r="BF329" s="205">
        <f>IF(N329="znížená",J329,0)</f>
        <v>0</v>
      </c>
      <c r="BG329" s="205">
        <f>IF(N329="zákl. prenesená",J329,0)</f>
        <v>0</v>
      </c>
      <c r="BH329" s="205">
        <f>IF(N329="zníž. prenesená",J329,0)</f>
        <v>0</v>
      </c>
      <c r="BI329" s="205">
        <f>IF(N329="nulová",J329,0)</f>
        <v>0</v>
      </c>
      <c r="BJ329" s="16" t="s">
        <v>155</v>
      </c>
      <c r="BK329" s="206">
        <f>ROUND(I329*H329,3)</f>
        <v>0</v>
      </c>
      <c r="BL329" s="16" t="s">
        <v>933</v>
      </c>
      <c r="BM329" s="204" t="s">
        <v>3170</v>
      </c>
    </row>
    <row r="330" s="2" customFormat="1" ht="24.15" customHeight="1">
      <c r="A330" s="35"/>
      <c r="B330" s="157"/>
      <c r="C330" s="193" t="s">
        <v>1130</v>
      </c>
      <c r="D330" s="193" t="s">
        <v>180</v>
      </c>
      <c r="E330" s="194" t="s">
        <v>3171</v>
      </c>
      <c r="F330" s="195" t="s">
        <v>3172</v>
      </c>
      <c r="G330" s="196" t="s">
        <v>253</v>
      </c>
      <c r="H330" s="197">
        <v>300</v>
      </c>
      <c r="I330" s="198"/>
      <c r="J330" s="197">
        <f>ROUND(I330*H330,3)</f>
        <v>0</v>
      </c>
      <c r="K330" s="199"/>
      <c r="L330" s="36"/>
      <c r="M330" s="200" t="s">
        <v>1</v>
      </c>
      <c r="N330" s="201" t="s">
        <v>40</v>
      </c>
      <c r="O330" s="79"/>
      <c r="P330" s="202">
        <f>O330*H330</f>
        <v>0</v>
      </c>
      <c r="Q330" s="202">
        <v>0</v>
      </c>
      <c r="R330" s="202">
        <f>Q330*H330</f>
        <v>0</v>
      </c>
      <c r="S330" s="202">
        <v>0</v>
      </c>
      <c r="T330" s="203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204" t="s">
        <v>446</v>
      </c>
      <c r="AT330" s="204" t="s">
        <v>180</v>
      </c>
      <c r="AU330" s="204" t="s">
        <v>189</v>
      </c>
      <c r="AY330" s="16" t="s">
        <v>177</v>
      </c>
      <c r="BE330" s="205">
        <f>IF(N330="základná",J330,0)</f>
        <v>0</v>
      </c>
      <c r="BF330" s="205">
        <f>IF(N330="znížená",J330,0)</f>
        <v>0</v>
      </c>
      <c r="BG330" s="205">
        <f>IF(N330="zákl. prenesená",J330,0)</f>
        <v>0</v>
      </c>
      <c r="BH330" s="205">
        <f>IF(N330="zníž. prenesená",J330,0)</f>
        <v>0</v>
      </c>
      <c r="BI330" s="205">
        <f>IF(N330="nulová",J330,0)</f>
        <v>0</v>
      </c>
      <c r="BJ330" s="16" t="s">
        <v>155</v>
      </c>
      <c r="BK330" s="206">
        <f>ROUND(I330*H330,3)</f>
        <v>0</v>
      </c>
      <c r="BL330" s="16" t="s">
        <v>446</v>
      </c>
      <c r="BM330" s="204" t="s">
        <v>3173</v>
      </c>
    </row>
    <row r="331" s="2" customFormat="1" ht="24.15" customHeight="1">
      <c r="A331" s="35"/>
      <c r="B331" s="157"/>
      <c r="C331" s="212" t="s">
        <v>1134</v>
      </c>
      <c r="D331" s="212" t="s">
        <v>439</v>
      </c>
      <c r="E331" s="213" t="s">
        <v>3174</v>
      </c>
      <c r="F331" s="214" t="s">
        <v>3175</v>
      </c>
      <c r="G331" s="215" t="s">
        <v>253</v>
      </c>
      <c r="H331" s="216">
        <v>300</v>
      </c>
      <c r="I331" s="217"/>
      <c r="J331" s="216">
        <f>ROUND(I331*H331,3)</f>
        <v>0</v>
      </c>
      <c r="K331" s="218"/>
      <c r="L331" s="219"/>
      <c r="M331" s="220" t="s">
        <v>1</v>
      </c>
      <c r="N331" s="221" t="s">
        <v>40</v>
      </c>
      <c r="O331" s="79"/>
      <c r="P331" s="202">
        <f>O331*H331</f>
        <v>0</v>
      </c>
      <c r="Q331" s="202">
        <v>0.0020699999999999998</v>
      </c>
      <c r="R331" s="202">
        <f>Q331*H331</f>
        <v>0.62099999999999989</v>
      </c>
      <c r="S331" s="202">
        <v>0</v>
      </c>
      <c r="T331" s="203">
        <f>S331*H331</f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204" t="s">
        <v>933</v>
      </c>
      <c r="AT331" s="204" t="s">
        <v>439</v>
      </c>
      <c r="AU331" s="204" t="s">
        <v>189</v>
      </c>
      <c r="AY331" s="16" t="s">
        <v>177</v>
      </c>
      <c r="BE331" s="205">
        <f>IF(N331="základná",J331,0)</f>
        <v>0</v>
      </c>
      <c r="BF331" s="205">
        <f>IF(N331="znížená",J331,0)</f>
        <v>0</v>
      </c>
      <c r="BG331" s="205">
        <f>IF(N331="zákl. prenesená",J331,0)</f>
        <v>0</v>
      </c>
      <c r="BH331" s="205">
        <f>IF(N331="zníž. prenesená",J331,0)</f>
        <v>0</v>
      </c>
      <c r="BI331" s="205">
        <f>IF(N331="nulová",J331,0)</f>
        <v>0</v>
      </c>
      <c r="BJ331" s="16" t="s">
        <v>155</v>
      </c>
      <c r="BK331" s="206">
        <f>ROUND(I331*H331,3)</f>
        <v>0</v>
      </c>
      <c r="BL331" s="16" t="s">
        <v>933</v>
      </c>
      <c r="BM331" s="204" t="s">
        <v>3176</v>
      </c>
    </row>
    <row r="332" s="2" customFormat="1" ht="24.15" customHeight="1">
      <c r="A332" s="35"/>
      <c r="B332" s="157"/>
      <c r="C332" s="193" t="s">
        <v>1138</v>
      </c>
      <c r="D332" s="193" t="s">
        <v>180</v>
      </c>
      <c r="E332" s="194" t="s">
        <v>3177</v>
      </c>
      <c r="F332" s="195" t="s">
        <v>3178</v>
      </c>
      <c r="G332" s="196" t="s">
        <v>253</v>
      </c>
      <c r="H332" s="197">
        <v>700</v>
      </c>
      <c r="I332" s="198"/>
      <c r="J332" s="197">
        <f>ROUND(I332*H332,3)</f>
        <v>0</v>
      </c>
      <c r="K332" s="199"/>
      <c r="L332" s="36"/>
      <c r="M332" s="200" t="s">
        <v>1</v>
      </c>
      <c r="N332" s="201" t="s">
        <v>40</v>
      </c>
      <c r="O332" s="79"/>
      <c r="P332" s="202">
        <f>O332*H332</f>
        <v>0</v>
      </c>
      <c r="Q332" s="202">
        <v>0</v>
      </c>
      <c r="R332" s="202">
        <f>Q332*H332</f>
        <v>0</v>
      </c>
      <c r="S332" s="202">
        <v>0</v>
      </c>
      <c r="T332" s="203">
        <f>S332*H332</f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204" t="s">
        <v>446</v>
      </c>
      <c r="AT332" s="204" t="s">
        <v>180</v>
      </c>
      <c r="AU332" s="204" t="s">
        <v>189</v>
      </c>
      <c r="AY332" s="16" t="s">
        <v>177</v>
      </c>
      <c r="BE332" s="205">
        <f>IF(N332="základná",J332,0)</f>
        <v>0</v>
      </c>
      <c r="BF332" s="205">
        <f>IF(N332="znížená",J332,0)</f>
        <v>0</v>
      </c>
      <c r="BG332" s="205">
        <f>IF(N332="zákl. prenesená",J332,0)</f>
        <v>0</v>
      </c>
      <c r="BH332" s="205">
        <f>IF(N332="zníž. prenesená",J332,0)</f>
        <v>0</v>
      </c>
      <c r="BI332" s="205">
        <f>IF(N332="nulová",J332,0)</f>
        <v>0</v>
      </c>
      <c r="BJ332" s="16" t="s">
        <v>155</v>
      </c>
      <c r="BK332" s="206">
        <f>ROUND(I332*H332,3)</f>
        <v>0</v>
      </c>
      <c r="BL332" s="16" t="s">
        <v>446</v>
      </c>
      <c r="BM332" s="204" t="s">
        <v>3179</v>
      </c>
    </row>
    <row r="333" s="2" customFormat="1" ht="24.15" customHeight="1">
      <c r="A333" s="35"/>
      <c r="B333" s="157"/>
      <c r="C333" s="212" t="s">
        <v>1142</v>
      </c>
      <c r="D333" s="212" t="s">
        <v>439</v>
      </c>
      <c r="E333" s="213" t="s">
        <v>3180</v>
      </c>
      <c r="F333" s="214" t="s">
        <v>3181</v>
      </c>
      <c r="G333" s="215" t="s">
        <v>253</v>
      </c>
      <c r="H333" s="216">
        <v>700</v>
      </c>
      <c r="I333" s="217"/>
      <c r="J333" s="216">
        <f>ROUND(I333*H333,3)</f>
        <v>0</v>
      </c>
      <c r="K333" s="218"/>
      <c r="L333" s="219"/>
      <c r="M333" s="220" t="s">
        <v>1</v>
      </c>
      <c r="N333" s="221" t="s">
        <v>40</v>
      </c>
      <c r="O333" s="79"/>
      <c r="P333" s="202">
        <f>O333*H333</f>
        <v>0</v>
      </c>
      <c r="Q333" s="202">
        <v>0.00044999999999999999</v>
      </c>
      <c r="R333" s="202">
        <f>Q333*H333</f>
        <v>0.315</v>
      </c>
      <c r="S333" s="202">
        <v>0</v>
      </c>
      <c r="T333" s="203">
        <f>S333*H333</f>
        <v>0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204" t="s">
        <v>933</v>
      </c>
      <c r="AT333" s="204" t="s">
        <v>439</v>
      </c>
      <c r="AU333" s="204" t="s">
        <v>189</v>
      </c>
      <c r="AY333" s="16" t="s">
        <v>177</v>
      </c>
      <c r="BE333" s="205">
        <f>IF(N333="základná",J333,0)</f>
        <v>0</v>
      </c>
      <c r="BF333" s="205">
        <f>IF(N333="znížená",J333,0)</f>
        <v>0</v>
      </c>
      <c r="BG333" s="205">
        <f>IF(N333="zákl. prenesená",J333,0)</f>
        <v>0</v>
      </c>
      <c r="BH333" s="205">
        <f>IF(N333="zníž. prenesená",J333,0)</f>
        <v>0</v>
      </c>
      <c r="BI333" s="205">
        <f>IF(N333="nulová",J333,0)</f>
        <v>0</v>
      </c>
      <c r="BJ333" s="16" t="s">
        <v>155</v>
      </c>
      <c r="BK333" s="206">
        <f>ROUND(I333*H333,3)</f>
        <v>0</v>
      </c>
      <c r="BL333" s="16" t="s">
        <v>933</v>
      </c>
      <c r="BM333" s="204" t="s">
        <v>3182</v>
      </c>
    </row>
    <row r="334" s="2" customFormat="1" ht="16.5" customHeight="1">
      <c r="A334" s="35"/>
      <c r="B334" s="157"/>
      <c r="C334" s="193" t="s">
        <v>1146</v>
      </c>
      <c r="D334" s="193" t="s">
        <v>180</v>
      </c>
      <c r="E334" s="194" t="s">
        <v>3183</v>
      </c>
      <c r="F334" s="195" t="s">
        <v>3184</v>
      </c>
      <c r="G334" s="196" t="s">
        <v>253</v>
      </c>
      <c r="H334" s="197">
        <v>250</v>
      </c>
      <c r="I334" s="198"/>
      <c r="J334" s="197">
        <f>ROUND(I334*H334,3)</f>
        <v>0</v>
      </c>
      <c r="K334" s="199"/>
      <c r="L334" s="36"/>
      <c r="M334" s="200" t="s">
        <v>1</v>
      </c>
      <c r="N334" s="201" t="s">
        <v>40</v>
      </c>
      <c r="O334" s="79"/>
      <c r="P334" s="202">
        <f>O334*H334</f>
        <v>0</v>
      </c>
      <c r="Q334" s="202">
        <v>0</v>
      </c>
      <c r="R334" s="202">
        <f>Q334*H334</f>
        <v>0</v>
      </c>
      <c r="S334" s="202">
        <v>0</v>
      </c>
      <c r="T334" s="203">
        <f>S334*H334</f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204" t="s">
        <v>446</v>
      </c>
      <c r="AT334" s="204" t="s">
        <v>180</v>
      </c>
      <c r="AU334" s="204" t="s">
        <v>189</v>
      </c>
      <c r="AY334" s="16" t="s">
        <v>177</v>
      </c>
      <c r="BE334" s="205">
        <f>IF(N334="základná",J334,0)</f>
        <v>0</v>
      </c>
      <c r="BF334" s="205">
        <f>IF(N334="znížená",J334,0)</f>
        <v>0</v>
      </c>
      <c r="BG334" s="205">
        <f>IF(N334="zákl. prenesená",J334,0)</f>
        <v>0</v>
      </c>
      <c r="BH334" s="205">
        <f>IF(N334="zníž. prenesená",J334,0)</f>
        <v>0</v>
      </c>
      <c r="BI334" s="205">
        <f>IF(N334="nulová",J334,0)</f>
        <v>0</v>
      </c>
      <c r="BJ334" s="16" t="s">
        <v>155</v>
      </c>
      <c r="BK334" s="206">
        <f>ROUND(I334*H334,3)</f>
        <v>0</v>
      </c>
      <c r="BL334" s="16" t="s">
        <v>446</v>
      </c>
      <c r="BM334" s="204" t="s">
        <v>3185</v>
      </c>
    </row>
    <row r="335" s="2" customFormat="1" ht="24.15" customHeight="1">
      <c r="A335" s="35"/>
      <c r="B335" s="157"/>
      <c r="C335" s="212" t="s">
        <v>1150</v>
      </c>
      <c r="D335" s="212" t="s">
        <v>439</v>
      </c>
      <c r="E335" s="213" t="s">
        <v>3186</v>
      </c>
      <c r="F335" s="214" t="s">
        <v>3187</v>
      </c>
      <c r="G335" s="215" t="s">
        <v>253</v>
      </c>
      <c r="H335" s="216">
        <v>250</v>
      </c>
      <c r="I335" s="217"/>
      <c r="J335" s="216">
        <f>ROUND(I335*H335,3)</f>
        <v>0</v>
      </c>
      <c r="K335" s="218"/>
      <c r="L335" s="219"/>
      <c r="M335" s="220" t="s">
        <v>1</v>
      </c>
      <c r="N335" s="221" t="s">
        <v>40</v>
      </c>
      <c r="O335" s="79"/>
      <c r="P335" s="202">
        <f>O335*H335</f>
        <v>0</v>
      </c>
      <c r="Q335" s="202">
        <v>0</v>
      </c>
      <c r="R335" s="202">
        <f>Q335*H335</f>
        <v>0</v>
      </c>
      <c r="S335" s="202">
        <v>0</v>
      </c>
      <c r="T335" s="203">
        <f>S335*H335</f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204" t="s">
        <v>2772</v>
      </c>
      <c r="AT335" s="204" t="s">
        <v>439</v>
      </c>
      <c r="AU335" s="204" t="s">
        <v>189</v>
      </c>
      <c r="AY335" s="16" t="s">
        <v>177</v>
      </c>
      <c r="BE335" s="205">
        <f>IF(N335="základná",J335,0)</f>
        <v>0</v>
      </c>
      <c r="BF335" s="205">
        <f>IF(N335="znížená",J335,0)</f>
        <v>0</v>
      </c>
      <c r="BG335" s="205">
        <f>IF(N335="zákl. prenesená",J335,0)</f>
        <v>0</v>
      </c>
      <c r="BH335" s="205">
        <f>IF(N335="zníž. prenesená",J335,0)</f>
        <v>0</v>
      </c>
      <c r="BI335" s="205">
        <f>IF(N335="nulová",J335,0)</f>
        <v>0</v>
      </c>
      <c r="BJ335" s="16" t="s">
        <v>155</v>
      </c>
      <c r="BK335" s="206">
        <f>ROUND(I335*H335,3)</f>
        <v>0</v>
      </c>
      <c r="BL335" s="16" t="s">
        <v>446</v>
      </c>
      <c r="BM335" s="204" t="s">
        <v>3188</v>
      </c>
    </row>
    <row r="336" s="12" customFormat="1" ht="20.88" customHeight="1">
      <c r="A336" s="12"/>
      <c r="B336" s="180"/>
      <c r="C336" s="12"/>
      <c r="D336" s="181" t="s">
        <v>73</v>
      </c>
      <c r="E336" s="191" t="s">
        <v>3189</v>
      </c>
      <c r="F336" s="191" t="s">
        <v>3190</v>
      </c>
      <c r="G336" s="12"/>
      <c r="H336" s="12"/>
      <c r="I336" s="183"/>
      <c r="J336" s="192">
        <f>BK336</f>
        <v>0</v>
      </c>
      <c r="K336" s="12"/>
      <c r="L336" s="180"/>
      <c r="M336" s="185"/>
      <c r="N336" s="186"/>
      <c r="O336" s="186"/>
      <c r="P336" s="187">
        <f>P337+P389+P411+P423</f>
        <v>0</v>
      </c>
      <c r="Q336" s="186"/>
      <c r="R336" s="187">
        <f>R337+R389+R411+R423</f>
        <v>251.14341999999999</v>
      </c>
      <c r="S336" s="186"/>
      <c r="T336" s="188">
        <f>T337+T389+T411+T423</f>
        <v>0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181" t="s">
        <v>189</v>
      </c>
      <c r="AT336" s="189" t="s">
        <v>73</v>
      </c>
      <c r="AU336" s="189" t="s">
        <v>155</v>
      </c>
      <c r="AY336" s="181" t="s">
        <v>177</v>
      </c>
      <c r="BK336" s="190">
        <f>BK337+BK389+BK411+BK423</f>
        <v>0</v>
      </c>
    </row>
    <row r="337" s="13" customFormat="1" ht="20.88" customHeight="1">
      <c r="A337" s="13"/>
      <c r="B337" s="222"/>
      <c r="C337" s="13"/>
      <c r="D337" s="223" t="s">
        <v>73</v>
      </c>
      <c r="E337" s="223" t="s">
        <v>3191</v>
      </c>
      <c r="F337" s="223" t="s">
        <v>3192</v>
      </c>
      <c r="G337" s="13"/>
      <c r="H337" s="13"/>
      <c r="I337" s="224"/>
      <c r="J337" s="225">
        <f>BK337</f>
        <v>0</v>
      </c>
      <c r="K337" s="13"/>
      <c r="L337" s="222"/>
      <c r="M337" s="226"/>
      <c r="N337" s="227"/>
      <c r="O337" s="227"/>
      <c r="P337" s="228">
        <f>SUM(P338:P388)</f>
        <v>0</v>
      </c>
      <c r="Q337" s="227"/>
      <c r="R337" s="228">
        <f>SUM(R338:R388)</f>
        <v>0.049950000000000001</v>
      </c>
      <c r="S337" s="227"/>
      <c r="T337" s="229">
        <f>SUM(T338:T388)</f>
        <v>0</v>
      </c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R337" s="223" t="s">
        <v>189</v>
      </c>
      <c r="AT337" s="230" t="s">
        <v>73</v>
      </c>
      <c r="AU337" s="230" t="s">
        <v>189</v>
      </c>
      <c r="AY337" s="223" t="s">
        <v>177</v>
      </c>
      <c r="BK337" s="231">
        <f>SUM(BK338:BK388)</f>
        <v>0</v>
      </c>
    </row>
    <row r="338" s="2" customFormat="1" ht="21.75" customHeight="1">
      <c r="A338" s="35"/>
      <c r="B338" s="157"/>
      <c r="C338" s="193" t="s">
        <v>1154</v>
      </c>
      <c r="D338" s="193" t="s">
        <v>180</v>
      </c>
      <c r="E338" s="194" t="s">
        <v>3193</v>
      </c>
      <c r="F338" s="195" t="s">
        <v>3194</v>
      </c>
      <c r="G338" s="196" t="s">
        <v>258</v>
      </c>
      <c r="H338" s="197">
        <v>120</v>
      </c>
      <c r="I338" s="198"/>
      <c r="J338" s="197">
        <f>ROUND(I338*H338,3)</f>
        <v>0</v>
      </c>
      <c r="K338" s="199"/>
      <c r="L338" s="36"/>
      <c r="M338" s="200" t="s">
        <v>1</v>
      </c>
      <c r="N338" s="201" t="s">
        <v>40</v>
      </c>
      <c r="O338" s="79"/>
      <c r="P338" s="202">
        <f>O338*H338</f>
        <v>0</v>
      </c>
      <c r="Q338" s="202">
        <v>0</v>
      </c>
      <c r="R338" s="202">
        <f>Q338*H338</f>
        <v>0</v>
      </c>
      <c r="S338" s="202">
        <v>0</v>
      </c>
      <c r="T338" s="203">
        <f>S338*H338</f>
        <v>0</v>
      </c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R338" s="204" t="s">
        <v>446</v>
      </c>
      <c r="AT338" s="204" t="s">
        <v>180</v>
      </c>
      <c r="AU338" s="204" t="s">
        <v>184</v>
      </c>
      <c r="AY338" s="16" t="s">
        <v>177</v>
      </c>
      <c r="BE338" s="205">
        <f>IF(N338="základná",J338,0)</f>
        <v>0</v>
      </c>
      <c r="BF338" s="205">
        <f>IF(N338="znížená",J338,0)</f>
        <v>0</v>
      </c>
      <c r="BG338" s="205">
        <f>IF(N338="zákl. prenesená",J338,0)</f>
        <v>0</v>
      </c>
      <c r="BH338" s="205">
        <f>IF(N338="zníž. prenesená",J338,0)</f>
        <v>0</v>
      </c>
      <c r="BI338" s="205">
        <f>IF(N338="nulová",J338,0)</f>
        <v>0</v>
      </c>
      <c r="BJ338" s="16" t="s">
        <v>155</v>
      </c>
      <c r="BK338" s="206">
        <f>ROUND(I338*H338,3)</f>
        <v>0</v>
      </c>
      <c r="BL338" s="16" t="s">
        <v>446</v>
      </c>
      <c r="BM338" s="204" t="s">
        <v>3195</v>
      </c>
    </row>
    <row r="339" s="2" customFormat="1" ht="21.75" customHeight="1">
      <c r="A339" s="35"/>
      <c r="B339" s="157"/>
      <c r="C339" s="212" t="s">
        <v>1158</v>
      </c>
      <c r="D339" s="212" t="s">
        <v>439</v>
      </c>
      <c r="E339" s="213" t="s">
        <v>3196</v>
      </c>
      <c r="F339" s="214" t="s">
        <v>3197</v>
      </c>
      <c r="G339" s="215" t="s">
        <v>258</v>
      </c>
      <c r="H339" s="216">
        <v>120</v>
      </c>
      <c r="I339" s="217"/>
      <c r="J339" s="216">
        <f>ROUND(I339*H339,3)</f>
        <v>0</v>
      </c>
      <c r="K339" s="218"/>
      <c r="L339" s="219"/>
      <c r="M339" s="220" t="s">
        <v>1</v>
      </c>
      <c r="N339" s="221" t="s">
        <v>40</v>
      </c>
      <c r="O339" s="79"/>
      <c r="P339" s="202">
        <f>O339*H339</f>
        <v>0</v>
      </c>
      <c r="Q339" s="202">
        <v>2.0000000000000002E-05</v>
      </c>
      <c r="R339" s="202">
        <f>Q339*H339</f>
        <v>0.0024000000000000002</v>
      </c>
      <c r="S339" s="202">
        <v>0</v>
      </c>
      <c r="T339" s="203">
        <f>S339*H339</f>
        <v>0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204" t="s">
        <v>933</v>
      </c>
      <c r="AT339" s="204" t="s">
        <v>439</v>
      </c>
      <c r="AU339" s="204" t="s">
        <v>184</v>
      </c>
      <c r="AY339" s="16" t="s">
        <v>177</v>
      </c>
      <c r="BE339" s="205">
        <f>IF(N339="základná",J339,0)</f>
        <v>0</v>
      </c>
      <c r="BF339" s="205">
        <f>IF(N339="znížená",J339,0)</f>
        <v>0</v>
      </c>
      <c r="BG339" s="205">
        <f>IF(N339="zákl. prenesená",J339,0)</f>
        <v>0</v>
      </c>
      <c r="BH339" s="205">
        <f>IF(N339="zníž. prenesená",J339,0)</f>
        <v>0</v>
      </c>
      <c r="BI339" s="205">
        <f>IF(N339="nulová",J339,0)</f>
        <v>0</v>
      </c>
      <c r="BJ339" s="16" t="s">
        <v>155</v>
      </c>
      <c r="BK339" s="206">
        <f>ROUND(I339*H339,3)</f>
        <v>0</v>
      </c>
      <c r="BL339" s="16" t="s">
        <v>933</v>
      </c>
      <c r="BM339" s="204" t="s">
        <v>3198</v>
      </c>
    </row>
    <row r="340" s="2" customFormat="1" ht="24.15" customHeight="1">
      <c r="A340" s="35"/>
      <c r="B340" s="157"/>
      <c r="C340" s="193" t="s">
        <v>1162</v>
      </c>
      <c r="D340" s="193" t="s">
        <v>180</v>
      </c>
      <c r="E340" s="194" t="s">
        <v>3199</v>
      </c>
      <c r="F340" s="195" t="s">
        <v>3200</v>
      </c>
      <c r="G340" s="196" t="s">
        <v>258</v>
      </c>
      <c r="H340" s="197">
        <v>80</v>
      </c>
      <c r="I340" s="198"/>
      <c r="J340" s="197">
        <f>ROUND(I340*H340,3)</f>
        <v>0</v>
      </c>
      <c r="K340" s="199"/>
      <c r="L340" s="36"/>
      <c r="M340" s="200" t="s">
        <v>1</v>
      </c>
      <c r="N340" s="201" t="s">
        <v>40</v>
      </c>
      <c r="O340" s="79"/>
      <c r="P340" s="202">
        <f>O340*H340</f>
        <v>0</v>
      </c>
      <c r="Q340" s="202">
        <v>0</v>
      </c>
      <c r="R340" s="202">
        <f>Q340*H340</f>
        <v>0</v>
      </c>
      <c r="S340" s="202">
        <v>0</v>
      </c>
      <c r="T340" s="203">
        <f>S340*H340</f>
        <v>0</v>
      </c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R340" s="204" t="s">
        <v>446</v>
      </c>
      <c r="AT340" s="204" t="s">
        <v>180</v>
      </c>
      <c r="AU340" s="204" t="s">
        <v>184</v>
      </c>
      <c r="AY340" s="16" t="s">
        <v>177</v>
      </c>
      <c r="BE340" s="205">
        <f>IF(N340="základná",J340,0)</f>
        <v>0</v>
      </c>
      <c r="BF340" s="205">
        <f>IF(N340="znížená",J340,0)</f>
        <v>0</v>
      </c>
      <c r="BG340" s="205">
        <f>IF(N340="zákl. prenesená",J340,0)</f>
        <v>0</v>
      </c>
      <c r="BH340" s="205">
        <f>IF(N340="zníž. prenesená",J340,0)</f>
        <v>0</v>
      </c>
      <c r="BI340" s="205">
        <f>IF(N340="nulová",J340,0)</f>
        <v>0</v>
      </c>
      <c r="BJ340" s="16" t="s">
        <v>155</v>
      </c>
      <c r="BK340" s="206">
        <f>ROUND(I340*H340,3)</f>
        <v>0</v>
      </c>
      <c r="BL340" s="16" t="s">
        <v>446</v>
      </c>
      <c r="BM340" s="204" t="s">
        <v>3201</v>
      </c>
    </row>
    <row r="341" s="2" customFormat="1" ht="24.15" customHeight="1">
      <c r="A341" s="35"/>
      <c r="B341" s="157"/>
      <c r="C341" s="212" t="s">
        <v>1166</v>
      </c>
      <c r="D341" s="212" t="s">
        <v>439</v>
      </c>
      <c r="E341" s="213" t="s">
        <v>3202</v>
      </c>
      <c r="F341" s="214" t="s">
        <v>3203</v>
      </c>
      <c r="G341" s="215" t="s">
        <v>258</v>
      </c>
      <c r="H341" s="216">
        <v>80</v>
      </c>
      <c r="I341" s="217"/>
      <c r="J341" s="216">
        <f>ROUND(I341*H341,3)</f>
        <v>0</v>
      </c>
      <c r="K341" s="218"/>
      <c r="L341" s="219"/>
      <c r="M341" s="220" t="s">
        <v>1</v>
      </c>
      <c r="N341" s="221" t="s">
        <v>40</v>
      </c>
      <c r="O341" s="79"/>
      <c r="P341" s="202">
        <f>O341*H341</f>
        <v>0</v>
      </c>
      <c r="Q341" s="202">
        <v>0.00017000000000000001</v>
      </c>
      <c r="R341" s="202">
        <f>Q341*H341</f>
        <v>0.013600000000000001</v>
      </c>
      <c r="S341" s="202">
        <v>0</v>
      </c>
      <c r="T341" s="203">
        <f>S341*H341</f>
        <v>0</v>
      </c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R341" s="204" t="s">
        <v>933</v>
      </c>
      <c r="AT341" s="204" t="s">
        <v>439</v>
      </c>
      <c r="AU341" s="204" t="s">
        <v>184</v>
      </c>
      <c r="AY341" s="16" t="s">
        <v>177</v>
      </c>
      <c r="BE341" s="205">
        <f>IF(N341="základná",J341,0)</f>
        <v>0</v>
      </c>
      <c r="BF341" s="205">
        <f>IF(N341="znížená",J341,0)</f>
        <v>0</v>
      </c>
      <c r="BG341" s="205">
        <f>IF(N341="zákl. prenesená",J341,0)</f>
        <v>0</v>
      </c>
      <c r="BH341" s="205">
        <f>IF(N341="zníž. prenesená",J341,0)</f>
        <v>0</v>
      </c>
      <c r="BI341" s="205">
        <f>IF(N341="nulová",J341,0)</f>
        <v>0</v>
      </c>
      <c r="BJ341" s="16" t="s">
        <v>155</v>
      </c>
      <c r="BK341" s="206">
        <f>ROUND(I341*H341,3)</f>
        <v>0</v>
      </c>
      <c r="BL341" s="16" t="s">
        <v>933</v>
      </c>
      <c r="BM341" s="204" t="s">
        <v>3204</v>
      </c>
    </row>
    <row r="342" s="2" customFormat="1" ht="37.8" customHeight="1">
      <c r="A342" s="35"/>
      <c r="B342" s="157"/>
      <c r="C342" s="193" t="s">
        <v>1170</v>
      </c>
      <c r="D342" s="193" t="s">
        <v>180</v>
      </c>
      <c r="E342" s="194" t="s">
        <v>3205</v>
      </c>
      <c r="F342" s="195" t="s">
        <v>3206</v>
      </c>
      <c r="G342" s="196" t="s">
        <v>258</v>
      </c>
      <c r="H342" s="197">
        <v>50</v>
      </c>
      <c r="I342" s="198"/>
      <c r="J342" s="197">
        <f>ROUND(I342*H342,3)</f>
        <v>0</v>
      </c>
      <c r="K342" s="199"/>
      <c r="L342" s="36"/>
      <c r="M342" s="200" t="s">
        <v>1</v>
      </c>
      <c r="N342" s="201" t="s">
        <v>40</v>
      </c>
      <c r="O342" s="79"/>
      <c r="P342" s="202">
        <f>O342*H342</f>
        <v>0</v>
      </c>
      <c r="Q342" s="202">
        <v>0</v>
      </c>
      <c r="R342" s="202">
        <f>Q342*H342</f>
        <v>0</v>
      </c>
      <c r="S342" s="202">
        <v>0</v>
      </c>
      <c r="T342" s="203">
        <f>S342*H342</f>
        <v>0</v>
      </c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R342" s="204" t="s">
        <v>446</v>
      </c>
      <c r="AT342" s="204" t="s">
        <v>180</v>
      </c>
      <c r="AU342" s="204" t="s">
        <v>184</v>
      </c>
      <c r="AY342" s="16" t="s">
        <v>177</v>
      </c>
      <c r="BE342" s="205">
        <f>IF(N342="základná",J342,0)</f>
        <v>0</v>
      </c>
      <c r="BF342" s="205">
        <f>IF(N342="znížená",J342,0)</f>
        <v>0</v>
      </c>
      <c r="BG342" s="205">
        <f>IF(N342="zákl. prenesená",J342,0)</f>
        <v>0</v>
      </c>
      <c r="BH342" s="205">
        <f>IF(N342="zníž. prenesená",J342,0)</f>
        <v>0</v>
      </c>
      <c r="BI342" s="205">
        <f>IF(N342="nulová",J342,0)</f>
        <v>0</v>
      </c>
      <c r="BJ342" s="16" t="s">
        <v>155</v>
      </c>
      <c r="BK342" s="206">
        <f>ROUND(I342*H342,3)</f>
        <v>0</v>
      </c>
      <c r="BL342" s="16" t="s">
        <v>446</v>
      </c>
      <c r="BM342" s="204" t="s">
        <v>3207</v>
      </c>
    </row>
    <row r="343" s="2" customFormat="1" ht="16.5" customHeight="1">
      <c r="A343" s="35"/>
      <c r="B343" s="157"/>
      <c r="C343" s="212" t="s">
        <v>1174</v>
      </c>
      <c r="D343" s="212" t="s">
        <v>439</v>
      </c>
      <c r="E343" s="213" t="s">
        <v>3208</v>
      </c>
      <c r="F343" s="214" t="s">
        <v>3209</v>
      </c>
      <c r="G343" s="215" t="s">
        <v>258</v>
      </c>
      <c r="H343" s="216">
        <v>50</v>
      </c>
      <c r="I343" s="217"/>
      <c r="J343" s="216">
        <f>ROUND(I343*H343,3)</f>
        <v>0</v>
      </c>
      <c r="K343" s="218"/>
      <c r="L343" s="219"/>
      <c r="M343" s="220" t="s">
        <v>1</v>
      </c>
      <c r="N343" s="221" t="s">
        <v>40</v>
      </c>
      <c r="O343" s="79"/>
      <c r="P343" s="202">
        <f>O343*H343</f>
        <v>0</v>
      </c>
      <c r="Q343" s="202">
        <v>0.00016000000000000001</v>
      </c>
      <c r="R343" s="202">
        <f>Q343*H343</f>
        <v>0.0080000000000000002</v>
      </c>
      <c r="S343" s="202">
        <v>0</v>
      </c>
      <c r="T343" s="203">
        <f>S343*H343</f>
        <v>0</v>
      </c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R343" s="204" t="s">
        <v>933</v>
      </c>
      <c r="AT343" s="204" t="s">
        <v>439</v>
      </c>
      <c r="AU343" s="204" t="s">
        <v>184</v>
      </c>
      <c r="AY343" s="16" t="s">
        <v>177</v>
      </c>
      <c r="BE343" s="205">
        <f>IF(N343="základná",J343,0)</f>
        <v>0</v>
      </c>
      <c r="BF343" s="205">
        <f>IF(N343="znížená",J343,0)</f>
        <v>0</v>
      </c>
      <c r="BG343" s="205">
        <f>IF(N343="zákl. prenesená",J343,0)</f>
        <v>0</v>
      </c>
      <c r="BH343" s="205">
        <f>IF(N343="zníž. prenesená",J343,0)</f>
        <v>0</v>
      </c>
      <c r="BI343" s="205">
        <f>IF(N343="nulová",J343,0)</f>
        <v>0</v>
      </c>
      <c r="BJ343" s="16" t="s">
        <v>155</v>
      </c>
      <c r="BK343" s="206">
        <f>ROUND(I343*H343,3)</f>
        <v>0</v>
      </c>
      <c r="BL343" s="16" t="s">
        <v>933</v>
      </c>
      <c r="BM343" s="204" t="s">
        <v>3210</v>
      </c>
    </row>
    <row r="344" s="2" customFormat="1" ht="24.15" customHeight="1">
      <c r="A344" s="35"/>
      <c r="B344" s="157"/>
      <c r="C344" s="193" t="s">
        <v>1178</v>
      </c>
      <c r="D344" s="193" t="s">
        <v>180</v>
      </c>
      <c r="E344" s="194" t="s">
        <v>3211</v>
      </c>
      <c r="F344" s="195" t="s">
        <v>3212</v>
      </c>
      <c r="G344" s="196" t="s">
        <v>258</v>
      </c>
      <c r="H344" s="197">
        <v>27</v>
      </c>
      <c r="I344" s="198"/>
      <c r="J344" s="197">
        <f>ROUND(I344*H344,3)</f>
        <v>0</v>
      </c>
      <c r="K344" s="199"/>
      <c r="L344" s="36"/>
      <c r="M344" s="200" t="s">
        <v>1</v>
      </c>
      <c r="N344" s="201" t="s">
        <v>40</v>
      </c>
      <c r="O344" s="79"/>
      <c r="P344" s="202">
        <f>O344*H344</f>
        <v>0</v>
      </c>
      <c r="Q344" s="202">
        <v>0</v>
      </c>
      <c r="R344" s="202">
        <f>Q344*H344</f>
        <v>0</v>
      </c>
      <c r="S344" s="202">
        <v>0</v>
      </c>
      <c r="T344" s="203">
        <f>S344*H344</f>
        <v>0</v>
      </c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R344" s="204" t="s">
        <v>446</v>
      </c>
      <c r="AT344" s="204" t="s">
        <v>180</v>
      </c>
      <c r="AU344" s="204" t="s">
        <v>184</v>
      </c>
      <c r="AY344" s="16" t="s">
        <v>177</v>
      </c>
      <c r="BE344" s="205">
        <f>IF(N344="základná",J344,0)</f>
        <v>0</v>
      </c>
      <c r="BF344" s="205">
        <f>IF(N344="znížená",J344,0)</f>
        <v>0</v>
      </c>
      <c r="BG344" s="205">
        <f>IF(N344="zákl. prenesená",J344,0)</f>
        <v>0</v>
      </c>
      <c r="BH344" s="205">
        <f>IF(N344="zníž. prenesená",J344,0)</f>
        <v>0</v>
      </c>
      <c r="BI344" s="205">
        <f>IF(N344="nulová",J344,0)</f>
        <v>0</v>
      </c>
      <c r="BJ344" s="16" t="s">
        <v>155</v>
      </c>
      <c r="BK344" s="206">
        <f>ROUND(I344*H344,3)</f>
        <v>0</v>
      </c>
      <c r="BL344" s="16" t="s">
        <v>446</v>
      </c>
      <c r="BM344" s="204" t="s">
        <v>3213</v>
      </c>
    </row>
    <row r="345" s="2" customFormat="1" ht="16.5" customHeight="1">
      <c r="A345" s="35"/>
      <c r="B345" s="157"/>
      <c r="C345" s="212" t="s">
        <v>1182</v>
      </c>
      <c r="D345" s="212" t="s">
        <v>439</v>
      </c>
      <c r="E345" s="213" t="s">
        <v>3214</v>
      </c>
      <c r="F345" s="214" t="s">
        <v>3215</v>
      </c>
      <c r="G345" s="215" t="s">
        <v>258</v>
      </c>
      <c r="H345" s="216">
        <v>27</v>
      </c>
      <c r="I345" s="217"/>
      <c r="J345" s="216">
        <f>ROUND(I345*H345,3)</f>
        <v>0</v>
      </c>
      <c r="K345" s="218"/>
      <c r="L345" s="219"/>
      <c r="M345" s="220" t="s">
        <v>1</v>
      </c>
      <c r="N345" s="221" t="s">
        <v>40</v>
      </c>
      <c r="O345" s="79"/>
      <c r="P345" s="202">
        <f>O345*H345</f>
        <v>0</v>
      </c>
      <c r="Q345" s="202">
        <v>8.0000000000000007E-05</v>
      </c>
      <c r="R345" s="202">
        <f>Q345*H345</f>
        <v>0.00216</v>
      </c>
      <c r="S345" s="202">
        <v>0</v>
      </c>
      <c r="T345" s="203">
        <f>S345*H345</f>
        <v>0</v>
      </c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R345" s="204" t="s">
        <v>933</v>
      </c>
      <c r="AT345" s="204" t="s">
        <v>439</v>
      </c>
      <c r="AU345" s="204" t="s">
        <v>184</v>
      </c>
      <c r="AY345" s="16" t="s">
        <v>177</v>
      </c>
      <c r="BE345" s="205">
        <f>IF(N345="základná",J345,0)</f>
        <v>0</v>
      </c>
      <c r="BF345" s="205">
        <f>IF(N345="znížená",J345,0)</f>
        <v>0</v>
      </c>
      <c r="BG345" s="205">
        <f>IF(N345="zákl. prenesená",J345,0)</f>
        <v>0</v>
      </c>
      <c r="BH345" s="205">
        <f>IF(N345="zníž. prenesená",J345,0)</f>
        <v>0</v>
      </c>
      <c r="BI345" s="205">
        <f>IF(N345="nulová",J345,0)</f>
        <v>0</v>
      </c>
      <c r="BJ345" s="16" t="s">
        <v>155</v>
      </c>
      <c r="BK345" s="206">
        <f>ROUND(I345*H345,3)</f>
        <v>0</v>
      </c>
      <c r="BL345" s="16" t="s">
        <v>933</v>
      </c>
      <c r="BM345" s="204" t="s">
        <v>3216</v>
      </c>
    </row>
    <row r="346" s="2" customFormat="1" ht="16.5" customHeight="1">
      <c r="A346" s="35"/>
      <c r="B346" s="157"/>
      <c r="C346" s="212" t="s">
        <v>1186</v>
      </c>
      <c r="D346" s="212" t="s">
        <v>439</v>
      </c>
      <c r="E346" s="213" t="s">
        <v>3217</v>
      </c>
      <c r="F346" s="214" t="s">
        <v>3218</v>
      </c>
      <c r="G346" s="215" t="s">
        <v>258</v>
      </c>
      <c r="H346" s="216">
        <v>27</v>
      </c>
      <c r="I346" s="217"/>
      <c r="J346" s="216">
        <f>ROUND(I346*H346,3)</f>
        <v>0</v>
      </c>
      <c r="K346" s="218"/>
      <c r="L346" s="219"/>
      <c r="M346" s="220" t="s">
        <v>1</v>
      </c>
      <c r="N346" s="221" t="s">
        <v>40</v>
      </c>
      <c r="O346" s="79"/>
      <c r="P346" s="202">
        <f>O346*H346</f>
        <v>0</v>
      </c>
      <c r="Q346" s="202">
        <v>2.0000000000000002E-05</v>
      </c>
      <c r="R346" s="202">
        <f>Q346*H346</f>
        <v>0.00054000000000000001</v>
      </c>
      <c r="S346" s="202">
        <v>0</v>
      </c>
      <c r="T346" s="203">
        <f>S346*H346</f>
        <v>0</v>
      </c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R346" s="204" t="s">
        <v>933</v>
      </c>
      <c r="AT346" s="204" t="s">
        <v>439</v>
      </c>
      <c r="AU346" s="204" t="s">
        <v>184</v>
      </c>
      <c r="AY346" s="16" t="s">
        <v>177</v>
      </c>
      <c r="BE346" s="205">
        <f>IF(N346="základná",J346,0)</f>
        <v>0</v>
      </c>
      <c r="BF346" s="205">
        <f>IF(N346="znížená",J346,0)</f>
        <v>0</v>
      </c>
      <c r="BG346" s="205">
        <f>IF(N346="zákl. prenesená",J346,0)</f>
        <v>0</v>
      </c>
      <c r="BH346" s="205">
        <f>IF(N346="zníž. prenesená",J346,0)</f>
        <v>0</v>
      </c>
      <c r="BI346" s="205">
        <f>IF(N346="nulová",J346,0)</f>
        <v>0</v>
      </c>
      <c r="BJ346" s="16" t="s">
        <v>155</v>
      </c>
      <c r="BK346" s="206">
        <f>ROUND(I346*H346,3)</f>
        <v>0</v>
      </c>
      <c r="BL346" s="16" t="s">
        <v>933</v>
      </c>
      <c r="BM346" s="204" t="s">
        <v>3219</v>
      </c>
    </row>
    <row r="347" s="2" customFormat="1" ht="16.5" customHeight="1">
      <c r="A347" s="35"/>
      <c r="B347" s="157"/>
      <c r="C347" s="212" t="s">
        <v>1190</v>
      </c>
      <c r="D347" s="212" t="s">
        <v>439</v>
      </c>
      <c r="E347" s="213" t="s">
        <v>3220</v>
      </c>
      <c r="F347" s="214" t="s">
        <v>3221</v>
      </c>
      <c r="G347" s="215" t="s">
        <v>258</v>
      </c>
      <c r="H347" s="216">
        <v>27</v>
      </c>
      <c r="I347" s="217"/>
      <c r="J347" s="216">
        <f>ROUND(I347*H347,3)</f>
        <v>0</v>
      </c>
      <c r="K347" s="218"/>
      <c r="L347" s="219"/>
      <c r="M347" s="220" t="s">
        <v>1</v>
      </c>
      <c r="N347" s="221" t="s">
        <v>40</v>
      </c>
      <c r="O347" s="79"/>
      <c r="P347" s="202">
        <f>O347*H347</f>
        <v>0</v>
      </c>
      <c r="Q347" s="202">
        <v>1.0000000000000001E-05</v>
      </c>
      <c r="R347" s="202">
        <f>Q347*H347</f>
        <v>0.00027</v>
      </c>
      <c r="S347" s="202">
        <v>0</v>
      </c>
      <c r="T347" s="203">
        <f>S347*H347</f>
        <v>0</v>
      </c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R347" s="204" t="s">
        <v>933</v>
      </c>
      <c r="AT347" s="204" t="s">
        <v>439</v>
      </c>
      <c r="AU347" s="204" t="s">
        <v>184</v>
      </c>
      <c r="AY347" s="16" t="s">
        <v>177</v>
      </c>
      <c r="BE347" s="205">
        <f>IF(N347="základná",J347,0)</f>
        <v>0</v>
      </c>
      <c r="BF347" s="205">
        <f>IF(N347="znížená",J347,0)</f>
        <v>0</v>
      </c>
      <c r="BG347" s="205">
        <f>IF(N347="zákl. prenesená",J347,0)</f>
        <v>0</v>
      </c>
      <c r="BH347" s="205">
        <f>IF(N347="zníž. prenesená",J347,0)</f>
        <v>0</v>
      </c>
      <c r="BI347" s="205">
        <f>IF(N347="nulová",J347,0)</f>
        <v>0</v>
      </c>
      <c r="BJ347" s="16" t="s">
        <v>155</v>
      </c>
      <c r="BK347" s="206">
        <f>ROUND(I347*H347,3)</f>
        <v>0</v>
      </c>
      <c r="BL347" s="16" t="s">
        <v>933</v>
      </c>
      <c r="BM347" s="204" t="s">
        <v>3222</v>
      </c>
    </row>
    <row r="348" s="2" customFormat="1" ht="24.15" customHeight="1">
      <c r="A348" s="35"/>
      <c r="B348" s="157"/>
      <c r="C348" s="193" t="s">
        <v>1194</v>
      </c>
      <c r="D348" s="193" t="s">
        <v>180</v>
      </c>
      <c r="E348" s="194" t="s">
        <v>3223</v>
      </c>
      <c r="F348" s="195" t="s">
        <v>3224</v>
      </c>
      <c r="G348" s="196" t="s">
        <v>258</v>
      </c>
      <c r="H348" s="197">
        <v>1</v>
      </c>
      <c r="I348" s="198"/>
      <c r="J348" s="197">
        <f>ROUND(I348*H348,3)</f>
        <v>0</v>
      </c>
      <c r="K348" s="199"/>
      <c r="L348" s="36"/>
      <c r="M348" s="200" t="s">
        <v>1</v>
      </c>
      <c r="N348" s="201" t="s">
        <v>40</v>
      </c>
      <c r="O348" s="79"/>
      <c r="P348" s="202">
        <f>O348*H348</f>
        <v>0</v>
      </c>
      <c r="Q348" s="202">
        <v>0</v>
      </c>
      <c r="R348" s="202">
        <f>Q348*H348</f>
        <v>0</v>
      </c>
      <c r="S348" s="202">
        <v>0</v>
      </c>
      <c r="T348" s="203">
        <f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204" t="s">
        <v>446</v>
      </c>
      <c r="AT348" s="204" t="s">
        <v>180</v>
      </c>
      <c r="AU348" s="204" t="s">
        <v>184</v>
      </c>
      <c r="AY348" s="16" t="s">
        <v>177</v>
      </c>
      <c r="BE348" s="205">
        <f>IF(N348="základná",J348,0)</f>
        <v>0</v>
      </c>
      <c r="BF348" s="205">
        <f>IF(N348="znížená",J348,0)</f>
        <v>0</v>
      </c>
      <c r="BG348" s="205">
        <f>IF(N348="zákl. prenesená",J348,0)</f>
        <v>0</v>
      </c>
      <c r="BH348" s="205">
        <f>IF(N348="zníž. prenesená",J348,0)</f>
        <v>0</v>
      </c>
      <c r="BI348" s="205">
        <f>IF(N348="nulová",J348,0)</f>
        <v>0</v>
      </c>
      <c r="BJ348" s="16" t="s">
        <v>155</v>
      </c>
      <c r="BK348" s="206">
        <f>ROUND(I348*H348,3)</f>
        <v>0</v>
      </c>
      <c r="BL348" s="16" t="s">
        <v>446</v>
      </c>
      <c r="BM348" s="204" t="s">
        <v>3225</v>
      </c>
    </row>
    <row r="349" s="2" customFormat="1" ht="21.75" customHeight="1">
      <c r="A349" s="35"/>
      <c r="B349" s="157"/>
      <c r="C349" s="212" t="s">
        <v>1200</v>
      </c>
      <c r="D349" s="212" t="s">
        <v>439</v>
      </c>
      <c r="E349" s="213" t="s">
        <v>3226</v>
      </c>
      <c r="F349" s="214" t="s">
        <v>3227</v>
      </c>
      <c r="G349" s="215" t="s">
        <v>258</v>
      </c>
      <c r="H349" s="216">
        <v>1</v>
      </c>
      <c r="I349" s="217"/>
      <c r="J349" s="216">
        <f>ROUND(I349*H349,3)</f>
        <v>0</v>
      </c>
      <c r="K349" s="218"/>
      <c r="L349" s="219"/>
      <c r="M349" s="220" t="s">
        <v>1</v>
      </c>
      <c r="N349" s="221" t="s">
        <v>40</v>
      </c>
      <c r="O349" s="79"/>
      <c r="P349" s="202">
        <f>O349*H349</f>
        <v>0</v>
      </c>
      <c r="Q349" s="202">
        <v>6.9999999999999994E-05</v>
      </c>
      <c r="R349" s="202">
        <f>Q349*H349</f>
        <v>6.9999999999999994E-05</v>
      </c>
      <c r="S349" s="202">
        <v>0</v>
      </c>
      <c r="T349" s="203">
        <f>S349*H349</f>
        <v>0</v>
      </c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R349" s="204" t="s">
        <v>933</v>
      </c>
      <c r="AT349" s="204" t="s">
        <v>439</v>
      </c>
      <c r="AU349" s="204" t="s">
        <v>184</v>
      </c>
      <c r="AY349" s="16" t="s">
        <v>177</v>
      </c>
      <c r="BE349" s="205">
        <f>IF(N349="základná",J349,0)</f>
        <v>0</v>
      </c>
      <c r="BF349" s="205">
        <f>IF(N349="znížená",J349,0)</f>
        <v>0</v>
      </c>
      <c r="BG349" s="205">
        <f>IF(N349="zákl. prenesená",J349,0)</f>
        <v>0</v>
      </c>
      <c r="BH349" s="205">
        <f>IF(N349="zníž. prenesená",J349,0)</f>
        <v>0</v>
      </c>
      <c r="BI349" s="205">
        <f>IF(N349="nulová",J349,0)</f>
        <v>0</v>
      </c>
      <c r="BJ349" s="16" t="s">
        <v>155</v>
      </c>
      <c r="BK349" s="206">
        <f>ROUND(I349*H349,3)</f>
        <v>0</v>
      </c>
      <c r="BL349" s="16" t="s">
        <v>933</v>
      </c>
      <c r="BM349" s="204" t="s">
        <v>3228</v>
      </c>
    </row>
    <row r="350" s="2" customFormat="1" ht="16.5" customHeight="1">
      <c r="A350" s="35"/>
      <c r="B350" s="157"/>
      <c r="C350" s="212" t="s">
        <v>1204</v>
      </c>
      <c r="D350" s="212" t="s">
        <v>439</v>
      </c>
      <c r="E350" s="213" t="s">
        <v>3229</v>
      </c>
      <c r="F350" s="214" t="s">
        <v>3230</v>
      </c>
      <c r="G350" s="215" t="s">
        <v>258</v>
      </c>
      <c r="H350" s="216">
        <v>1</v>
      </c>
      <c r="I350" s="217"/>
      <c r="J350" s="216">
        <f>ROUND(I350*H350,3)</f>
        <v>0</v>
      </c>
      <c r="K350" s="218"/>
      <c r="L350" s="219"/>
      <c r="M350" s="220" t="s">
        <v>1</v>
      </c>
      <c r="N350" s="221" t="s">
        <v>40</v>
      </c>
      <c r="O350" s="79"/>
      <c r="P350" s="202">
        <f>O350*H350</f>
        <v>0</v>
      </c>
      <c r="Q350" s="202">
        <v>3.0000000000000001E-05</v>
      </c>
      <c r="R350" s="202">
        <f>Q350*H350</f>
        <v>3.0000000000000001E-05</v>
      </c>
      <c r="S350" s="202">
        <v>0</v>
      </c>
      <c r="T350" s="203">
        <f>S350*H350</f>
        <v>0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204" t="s">
        <v>933</v>
      </c>
      <c r="AT350" s="204" t="s">
        <v>439</v>
      </c>
      <c r="AU350" s="204" t="s">
        <v>184</v>
      </c>
      <c r="AY350" s="16" t="s">
        <v>177</v>
      </c>
      <c r="BE350" s="205">
        <f>IF(N350="základná",J350,0)</f>
        <v>0</v>
      </c>
      <c r="BF350" s="205">
        <f>IF(N350="znížená",J350,0)</f>
        <v>0</v>
      </c>
      <c r="BG350" s="205">
        <f>IF(N350="zákl. prenesená",J350,0)</f>
        <v>0</v>
      </c>
      <c r="BH350" s="205">
        <f>IF(N350="zníž. prenesená",J350,0)</f>
        <v>0</v>
      </c>
      <c r="BI350" s="205">
        <f>IF(N350="nulová",J350,0)</f>
        <v>0</v>
      </c>
      <c r="BJ350" s="16" t="s">
        <v>155</v>
      </c>
      <c r="BK350" s="206">
        <f>ROUND(I350*H350,3)</f>
        <v>0</v>
      </c>
      <c r="BL350" s="16" t="s">
        <v>933</v>
      </c>
      <c r="BM350" s="204" t="s">
        <v>3231</v>
      </c>
    </row>
    <row r="351" s="2" customFormat="1" ht="24.15" customHeight="1">
      <c r="A351" s="35"/>
      <c r="B351" s="157"/>
      <c r="C351" s="193" t="s">
        <v>1208</v>
      </c>
      <c r="D351" s="193" t="s">
        <v>180</v>
      </c>
      <c r="E351" s="194" t="s">
        <v>3232</v>
      </c>
      <c r="F351" s="195" t="s">
        <v>3233</v>
      </c>
      <c r="G351" s="196" t="s">
        <v>258</v>
      </c>
      <c r="H351" s="197">
        <v>14</v>
      </c>
      <c r="I351" s="198"/>
      <c r="J351" s="197">
        <f>ROUND(I351*H351,3)</f>
        <v>0</v>
      </c>
      <c r="K351" s="199"/>
      <c r="L351" s="36"/>
      <c r="M351" s="200" t="s">
        <v>1</v>
      </c>
      <c r="N351" s="201" t="s">
        <v>40</v>
      </c>
      <c r="O351" s="79"/>
      <c r="P351" s="202">
        <f>O351*H351</f>
        <v>0</v>
      </c>
      <c r="Q351" s="202">
        <v>0</v>
      </c>
      <c r="R351" s="202">
        <f>Q351*H351</f>
        <v>0</v>
      </c>
      <c r="S351" s="202">
        <v>0</v>
      </c>
      <c r="T351" s="203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204" t="s">
        <v>446</v>
      </c>
      <c r="AT351" s="204" t="s">
        <v>180</v>
      </c>
      <c r="AU351" s="204" t="s">
        <v>184</v>
      </c>
      <c r="AY351" s="16" t="s">
        <v>177</v>
      </c>
      <c r="BE351" s="205">
        <f>IF(N351="základná",J351,0)</f>
        <v>0</v>
      </c>
      <c r="BF351" s="205">
        <f>IF(N351="znížená",J351,0)</f>
        <v>0</v>
      </c>
      <c r="BG351" s="205">
        <f>IF(N351="zákl. prenesená",J351,0)</f>
        <v>0</v>
      </c>
      <c r="BH351" s="205">
        <f>IF(N351="zníž. prenesená",J351,0)</f>
        <v>0</v>
      </c>
      <c r="BI351" s="205">
        <f>IF(N351="nulová",J351,0)</f>
        <v>0</v>
      </c>
      <c r="BJ351" s="16" t="s">
        <v>155</v>
      </c>
      <c r="BK351" s="206">
        <f>ROUND(I351*H351,3)</f>
        <v>0</v>
      </c>
      <c r="BL351" s="16" t="s">
        <v>446</v>
      </c>
      <c r="BM351" s="204" t="s">
        <v>3234</v>
      </c>
    </row>
    <row r="352" s="2" customFormat="1" ht="24.15" customHeight="1">
      <c r="A352" s="35"/>
      <c r="B352" s="157"/>
      <c r="C352" s="212" t="s">
        <v>1214</v>
      </c>
      <c r="D352" s="212" t="s">
        <v>439</v>
      </c>
      <c r="E352" s="213" t="s">
        <v>3235</v>
      </c>
      <c r="F352" s="214" t="s">
        <v>3236</v>
      </c>
      <c r="G352" s="215" t="s">
        <v>258</v>
      </c>
      <c r="H352" s="216">
        <v>14</v>
      </c>
      <c r="I352" s="217"/>
      <c r="J352" s="216">
        <f>ROUND(I352*H352,3)</f>
        <v>0</v>
      </c>
      <c r="K352" s="218"/>
      <c r="L352" s="219"/>
      <c r="M352" s="220" t="s">
        <v>1</v>
      </c>
      <c r="N352" s="221" t="s">
        <v>40</v>
      </c>
      <c r="O352" s="79"/>
      <c r="P352" s="202">
        <f>O352*H352</f>
        <v>0</v>
      </c>
      <c r="Q352" s="202">
        <v>6.9999999999999994E-05</v>
      </c>
      <c r="R352" s="202">
        <f>Q352*H352</f>
        <v>0.00097999999999999997</v>
      </c>
      <c r="S352" s="202">
        <v>0</v>
      </c>
      <c r="T352" s="203">
        <f>S352*H352</f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204" t="s">
        <v>933</v>
      </c>
      <c r="AT352" s="204" t="s">
        <v>439</v>
      </c>
      <c r="AU352" s="204" t="s">
        <v>184</v>
      </c>
      <c r="AY352" s="16" t="s">
        <v>177</v>
      </c>
      <c r="BE352" s="205">
        <f>IF(N352="základná",J352,0)</f>
        <v>0</v>
      </c>
      <c r="BF352" s="205">
        <f>IF(N352="znížená",J352,0)</f>
        <v>0</v>
      </c>
      <c r="BG352" s="205">
        <f>IF(N352="zákl. prenesená",J352,0)</f>
        <v>0</v>
      </c>
      <c r="BH352" s="205">
        <f>IF(N352="zníž. prenesená",J352,0)</f>
        <v>0</v>
      </c>
      <c r="BI352" s="205">
        <f>IF(N352="nulová",J352,0)</f>
        <v>0</v>
      </c>
      <c r="BJ352" s="16" t="s">
        <v>155</v>
      </c>
      <c r="BK352" s="206">
        <f>ROUND(I352*H352,3)</f>
        <v>0</v>
      </c>
      <c r="BL352" s="16" t="s">
        <v>933</v>
      </c>
      <c r="BM352" s="204" t="s">
        <v>3237</v>
      </c>
    </row>
    <row r="353" s="2" customFormat="1" ht="16.5" customHeight="1">
      <c r="A353" s="35"/>
      <c r="B353" s="157"/>
      <c r="C353" s="212" t="s">
        <v>1218</v>
      </c>
      <c r="D353" s="212" t="s">
        <v>439</v>
      </c>
      <c r="E353" s="213" t="s">
        <v>3229</v>
      </c>
      <c r="F353" s="214" t="s">
        <v>3230</v>
      </c>
      <c r="G353" s="215" t="s">
        <v>258</v>
      </c>
      <c r="H353" s="216">
        <v>14</v>
      </c>
      <c r="I353" s="217"/>
      <c r="J353" s="216">
        <f>ROUND(I353*H353,3)</f>
        <v>0</v>
      </c>
      <c r="K353" s="218"/>
      <c r="L353" s="219"/>
      <c r="M353" s="220" t="s">
        <v>1</v>
      </c>
      <c r="N353" s="221" t="s">
        <v>40</v>
      </c>
      <c r="O353" s="79"/>
      <c r="P353" s="202">
        <f>O353*H353</f>
        <v>0</v>
      </c>
      <c r="Q353" s="202">
        <v>3.0000000000000001E-05</v>
      </c>
      <c r="R353" s="202">
        <f>Q353*H353</f>
        <v>0.00042000000000000002</v>
      </c>
      <c r="S353" s="202">
        <v>0</v>
      </c>
      <c r="T353" s="203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204" t="s">
        <v>933</v>
      </c>
      <c r="AT353" s="204" t="s">
        <v>439</v>
      </c>
      <c r="AU353" s="204" t="s">
        <v>184</v>
      </c>
      <c r="AY353" s="16" t="s">
        <v>177</v>
      </c>
      <c r="BE353" s="205">
        <f>IF(N353="základná",J353,0)</f>
        <v>0</v>
      </c>
      <c r="BF353" s="205">
        <f>IF(N353="znížená",J353,0)</f>
        <v>0</v>
      </c>
      <c r="BG353" s="205">
        <f>IF(N353="zákl. prenesená",J353,0)</f>
        <v>0</v>
      </c>
      <c r="BH353" s="205">
        <f>IF(N353="zníž. prenesená",J353,0)</f>
        <v>0</v>
      </c>
      <c r="BI353" s="205">
        <f>IF(N353="nulová",J353,0)</f>
        <v>0</v>
      </c>
      <c r="BJ353" s="16" t="s">
        <v>155</v>
      </c>
      <c r="BK353" s="206">
        <f>ROUND(I353*H353,3)</f>
        <v>0</v>
      </c>
      <c r="BL353" s="16" t="s">
        <v>933</v>
      </c>
      <c r="BM353" s="204" t="s">
        <v>3238</v>
      </c>
    </row>
    <row r="354" s="2" customFormat="1" ht="24.15" customHeight="1">
      <c r="A354" s="35"/>
      <c r="B354" s="157"/>
      <c r="C354" s="193" t="s">
        <v>1222</v>
      </c>
      <c r="D354" s="193" t="s">
        <v>180</v>
      </c>
      <c r="E354" s="194" t="s">
        <v>3239</v>
      </c>
      <c r="F354" s="195" t="s">
        <v>3240</v>
      </c>
      <c r="G354" s="196" t="s">
        <v>258</v>
      </c>
      <c r="H354" s="197">
        <v>2</v>
      </c>
      <c r="I354" s="198"/>
      <c r="J354" s="197">
        <f>ROUND(I354*H354,3)</f>
        <v>0</v>
      </c>
      <c r="K354" s="199"/>
      <c r="L354" s="36"/>
      <c r="M354" s="200" t="s">
        <v>1</v>
      </c>
      <c r="N354" s="201" t="s">
        <v>40</v>
      </c>
      <c r="O354" s="79"/>
      <c r="P354" s="202">
        <f>O354*H354</f>
        <v>0</v>
      </c>
      <c r="Q354" s="202">
        <v>0</v>
      </c>
      <c r="R354" s="202">
        <f>Q354*H354</f>
        <v>0</v>
      </c>
      <c r="S354" s="202">
        <v>0</v>
      </c>
      <c r="T354" s="203">
        <f>S354*H354</f>
        <v>0</v>
      </c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R354" s="204" t="s">
        <v>446</v>
      </c>
      <c r="AT354" s="204" t="s">
        <v>180</v>
      </c>
      <c r="AU354" s="204" t="s">
        <v>184</v>
      </c>
      <c r="AY354" s="16" t="s">
        <v>177</v>
      </c>
      <c r="BE354" s="205">
        <f>IF(N354="základná",J354,0)</f>
        <v>0</v>
      </c>
      <c r="BF354" s="205">
        <f>IF(N354="znížená",J354,0)</f>
        <v>0</v>
      </c>
      <c r="BG354" s="205">
        <f>IF(N354="zákl. prenesená",J354,0)</f>
        <v>0</v>
      </c>
      <c r="BH354" s="205">
        <f>IF(N354="zníž. prenesená",J354,0)</f>
        <v>0</v>
      </c>
      <c r="BI354" s="205">
        <f>IF(N354="nulová",J354,0)</f>
        <v>0</v>
      </c>
      <c r="BJ354" s="16" t="s">
        <v>155</v>
      </c>
      <c r="BK354" s="206">
        <f>ROUND(I354*H354,3)</f>
        <v>0</v>
      </c>
      <c r="BL354" s="16" t="s">
        <v>446</v>
      </c>
      <c r="BM354" s="204" t="s">
        <v>3241</v>
      </c>
    </row>
    <row r="355" s="2" customFormat="1" ht="24.15" customHeight="1">
      <c r="A355" s="35"/>
      <c r="B355" s="157"/>
      <c r="C355" s="212" t="s">
        <v>1227</v>
      </c>
      <c r="D355" s="212" t="s">
        <v>439</v>
      </c>
      <c r="E355" s="213" t="s">
        <v>3242</v>
      </c>
      <c r="F355" s="214" t="s">
        <v>3243</v>
      </c>
      <c r="G355" s="215" t="s">
        <v>258</v>
      </c>
      <c r="H355" s="216">
        <v>2</v>
      </c>
      <c r="I355" s="217"/>
      <c r="J355" s="216">
        <f>ROUND(I355*H355,3)</f>
        <v>0</v>
      </c>
      <c r="K355" s="218"/>
      <c r="L355" s="219"/>
      <c r="M355" s="220" t="s">
        <v>1</v>
      </c>
      <c r="N355" s="221" t="s">
        <v>40</v>
      </c>
      <c r="O355" s="79"/>
      <c r="P355" s="202">
        <f>O355*H355</f>
        <v>0</v>
      </c>
      <c r="Q355" s="202">
        <v>6.9999999999999994E-05</v>
      </c>
      <c r="R355" s="202">
        <f>Q355*H355</f>
        <v>0.00013999999999999999</v>
      </c>
      <c r="S355" s="202">
        <v>0</v>
      </c>
      <c r="T355" s="203">
        <f>S355*H355</f>
        <v>0</v>
      </c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R355" s="204" t="s">
        <v>933</v>
      </c>
      <c r="AT355" s="204" t="s">
        <v>439</v>
      </c>
      <c r="AU355" s="204" t="s">
        <v>184</v>
      </c>
      <c r="AY355" s="16" t="s">
        <v>177</v>
      </c>
      <c r="BE355" s="205">
        <f>IF(N355="základná",J355,0)</f>
        <v>0</v>
      </c>
      <c r="BF355" s="205">
        <f>IF(N355="znížená",J355,0)</f>
        <v>0</v>
      </c>
      <c r="BG355" s="205">
        <f>IF(N355="zákl. prenesená",J355,0)</f>
        <v>0</v>
      </c>
      <c r="BH355" s="205">
        <f>IF(N355="zníž. prenesená",J355,0)</f>
        <v>0</v>
      </c>
      <c r="BI355" s="205">
        <f>IF(N355="nulová",J355,0)</f>
        <v>0</v>
      </c>
      <c r="BJ355" s="16" t="s">
        <v>155</v>
      </c>
      <c r="BK355" s="206">
        <f>ROUND(I355*H355,3)</f>
        <v>0</v>
      </c>
      <c r="BL355" s="16" t="s">
        <v>933</v>
      </c>
      <c r="BM355" s="204" t="s">
        <v>3244</v>
      </c>
    </row>
    <row r="356" s="2" customFormat="1" ht="16.5" customHeight="1">
      <c r="A356" s="35"/>
      <c r="B356" s="157"/>
      <c r="C356" s="212" t="s">
        <v>1231</v>
      </c>
      <c r="D356" s="212" t="s">
        <v>439</v>
      </c>
      <c r="E356" s="213" t="s">
        <v>3229</v>
      </c>
      <c r="F356" s="214" t="s">
        <v>3230</v>
      </c>
      <c r="G356" s="215" t="s">
        <v>258</v>
      </c>
      <c r="H356" s="216">
        <v>2</v>
      </c>
      <c r="I356" s="217"/>
      <c r="J356" s="216">
        <f>ROUND(I356*H356,3)</f>
        <v>0</v>
      </c>
      <c r="K356" s="218"/>
      <c r="L356" s="219"/>
      <c r="M356" s="220" t="s">
        <v>1</v>
      </c>
      <c r="N356" s="221" t="s">
        <v>40</v>
      </c>
      <c r="O356" s="79"/>
      <c r="P356" s="202">
        <f>O356*H356</f>
        <v>0</v>
      </c>
      <c r="Q356" s="202">
        <v>3.0000000000000001E-05</v>
      </c>
      <c r="R356" s="202">
        <f>Q356*H356</f>
        <v>6.0000000000000002E-05</v>
      </c>
      <c r="S356" s="202">
        <v>0</v>
      </c>
      <c r="T356" s="203">
        <f>S356*H356</f>
        <v>0</v>
      </c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R356" s="204" t="s">
        <v>933</v>
      </c>
      <c r="AT356" s="204" t="s">
        <v>439</v>
      </c>
      <c r="AU356" s="204" t="s">
        <v>184</v>
      </c>
      <c r="AY356" s="16" t="s">
        <v>177</v>
      </c>
      <c r="BE356" s="205">
        <f>IF(N356="základná",J356,0)</f>
        <v>0</v>
      </c>
      <c r="BF356" s="205">
        <f>IF(N356="znížená",J356,0)</f>
        <v>0</v>
      </c>
      <c r="BG356" s="205">
        <f>IF(N356="zákl. prenesená",J356,0)</f>
        <v>0</v>
      </c>
      <c r="BH356" s="205">
        <f>IF(N356="zníž. prenesená",J356,0)</f>
        <v>0</v>
      </c>
      <c r="BI356" s="205">
        <f>IF(N356="nulová",J356,0)</f>
        <v>0</v>
      </c>
      <c r="BJ356" s="16" t="s">
        <v>155</v>
      </c>
      <c r="BK356" s="206">
        <f>ROUND(I356*H356,3)</f>
        <v>0</v>
      </c>
      <c r="BL356" s="16" t="s">
        <v>933</v>
      </c>
      <c r="BM356" s="204" t="s">
        <v>3245</v>
      </c>
    </row>
    <row r="357" s="2" customFormat="1" ht="16.5" customHeight="1">
      <c r="A357" s="35"/>
      <c r="B357" s="157"/>
      <c r="C357" s="193" t="s">
        <v>1235</v>
      </c>
      <c r="D357" s="193" t="s">
        <v>180</v>
      </c>
      <c r="E357" s="194" t="s">
        <v>3246</v>
      </c>
      <c r="F357" s="195" t="s">
        <v>3247</v>
      </c>
      <c r="G357" s="196" t="s">
        <v>258</v>
      </c>
      <c r="H357" s="197">
        <v>8</v>
      </c>
      <c r="I357" s="198"/>
      <c r="J357" s="197">
        <f>ROUND(I357*H357,3)</f>
        <v>0</v>
      </c>
      <c r="K357" s="199"/>
      <c r="L357" s="36"/>
      <c r="M357" s="200" t="s">
        <v>1</v>
      </c>
      <c r="N357" s="201" t="s">
        <v>40</v>
      </c>
      <c r="O357" s="79"/>
      <c r="P357" s="202">
        <f>O357*H357</f>
        <v>0</v>
      </c>
      <c r="Q357" s="202">
        <v>0</v>
      </c>
      <c r="R357" s="202">
        <f>Q357*H357</f>
        <v>0</v>
      </c>
      <c r="S357" s="202">
        <v>0</v>
      </c>
      <c r="T357" s="203">
        <f>S357*H357</f>
        <v>0</v>
      </c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R357" s="204" t="s">
        <v>446</v>
      </c>
      <c r="AT357" s="204" t="s">
        <v>180</v>
      </c>
      <c r="AU357" s="204" t="s">
        <v>184</v>
      </c>
      <c r="AY357" s="16" t="s">
        <v>177</v>
      </c>
      <c r="BE357" s="205">
        <f>IF(N357="základná",J357,0)</f>
        <v>0</v>
      </c>
      <c r="BF357" s="205">
        <f>IF(N357="znížená",J357,0)</f>
        <v>0</v>
      </c>
      <c r="BG357" s="205">
        <f>IF(N357="zákl. prenesená",J357,0)</f>
        <v>0</v>
      </c>
      <c r="BH357" s="205">
        <f>IF(N357="zníž. prenesená",J357,0)</f>
        <v>0</v>
      </c>
      <c r="BI357" s="205">
        <f>IF(N357="nulová",J357,0)</f>
        <v>0</v>
      </c>
      <c r="BJ357" s="16" t="s">
        <v>155</v>
      </c>
      <c r="BK357" s="206">
        <f>ROUND(I357*H357,3)</f>
        <v>0</v>
      </c>
      <c r="BL357" s="16" t="s">
        <v>446</v>
      </c>
      <c r="BM357" s="204" t="s">
        <v>3248</v>
      </c>
    </row>
    <row r="358" s="2" customFormat="1" ht="21.75" customHeight="1">
      <c r="A358" s="35"/>
      <c r="B358" s="157"/>
      <c r="C358" s="212" t="s">
        <v>1239</v>
      </c>
      <c r="D358" s="212" t="s">
        <v>439</v>
      </c>
      <c r="E358" s="213" t="s">
        <v>3249</v>
      </c>
      <c r="F358" s="214" t="s">
        <v>3250</v>
      </c>
      <c r="G358" s="215" t="s">
        <v>258</v>
      </c>
      <c r="H358" s="216">
        <v>8</v>
      </c>
      <c r="I358" s="217"/>
      <c r="J358" s="216">
        <f>ROUND(I358*H358,3)</f>
        <v>0</v>
      </c>
      <c r="K358" s="218"/>
      <c r="L358" s="219"/>
      <c r="M358" s="220" t="s">
        <v>1</v>
      </c>
      <c r="N358" s="221" t="s">
        <v>40</v>
      </c>
      <c r="O358" s="79"/>
      <c r="P358" s="202">
        <f>O358*H358</f>
        <v>0</v>
      </c>
      <c r="Q358" s="202">
        <v>0.00014999999999999999</v>
      </c>
      <c r="R358" s="202">
        <f>Q358*H358</f>
        <v>0.0011999999999999999</v>
      </c>
      <c r="S358" s="202">
        <v>0</v>
      </c>
      <c r="T358" s="203">
        <f>S358*H358</f>
        <v>0</v>
      </c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R358" s="204" t="s">
        <v>933</v>
      </c>
      <c r="AT358" s="204" t="s">
        <v>439</v>
      </c>
      <c r="AU358" s="204" t="s">
        <v>184</v>
      </c>
      <c r="AY358" s="16" t="s">
        <v>177</v>
      </c>
      <c r="BE358" s="205">
        <f>IF(N358="základná",J358,0)</f>
        <v>0</v>
      </c>
      <c r="BF358" s="205">
        <f>IF(N358="znížená",J358,0)</f>
        <v>0</v>
      </c>
      <c r="BG358" s="205">
        <f>IF(N358="zákl. prenesená",J358,0)</f>
        <v>0</v>
      </c>
      <c r="BH358" s="205">
        <f>IF(N358="zníž. prenesená",J358,0)</f>
        <v>0</v>
      </c>
      <c r="BI358" s="205">
        <f>IF(N358="nulová",J358,0)</f>
        <v>0</v>
      </c>
      <c r="BJ358" s="16" t="s">
        <v>155</v>
      </c>
      <c r="BK358" s="206">
        <f>ROUND(I358*H358,3)</f>
        <v>0</v>
      </c>
      <c r="BL358" s="16" t="s">
        <v>933</v>
      </c>
      <c r="BM358" s="204" t="s">
        <v>3251</v>
      </c>
    </row>
    <row r="359" s="2" customFormat="1" ht="24.15" customHeight="1">
      <c r="A359" s="35"/>
      <c r="B359" s="157"/>
      <c r="C359" s="193" t="s">
        <v>1243</v>
      </c>
      <c r="D359" s="193" t="s">
        <v>180</v>
      </c>
      <c r="E359" s="194" t="s">
        <v>3252</v>
      </c>
      <c r="F359" s="195" t="s">
        <v>3253</v>
      </c>
      <c r="G359" s="196" t="s">
        <v>258</v>
      </c>
      <c r="H359" s="197">
        <v>1</v>
      </c>
      <c r="I359" s="198"/>
      <c r="J359" s="197">
        <f>ROUND(I359*H359,3)</f>
        <v>0</v>
      </c>
      <c r="K359" s="199"/>
      <c r="L359" s="36"/>
      <c r="M359" s="200" t="s">
        <v>1</v>
      </c>
      <c r="N359" s="201" t="s">
        <v>40</v>
      </c>
      <c r="O359" s="79"/>
      <c r="P359" s="202">
        <f>O359*H359</f>
        <v>0</v>
      </c>
      <c r="Q359" s="202">
        <v>0</v>
      </c>
      <c r="R359" s="202">
        <f>Q359*H359</f>
        <v>0</v>
      </c>
      <c r="S359" s="202">
        <v>0</v>
      </c>
      <c r="T359" s="203">
        <f>S359*H359</f>
        <v>0</v>
      </c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R359" s="204" t="s">
        <v>446</v>
      </c>
      <c r="AT359" s="204" t="s">
        <v>180</v>
      </c>
      <c r="AU359" s="204" t="s">
        <v>184</v>
      </c>
      <c r="AY359" s="16" t="s">
        <v>177</v>
      </c>
      <c r="BE359" s="205">
        <f>IF(N359="základná",J359,0)</f>
        <v>0</v>
      </c>
      <c r="BF359" s="205">
        <f>IF(N359="znížená",J359,0)</f>
        <v>0</v>
      </c>
      <c r="BG359" s="205">
        <f>IF(N359="zákl. prenesená",J359,0)</f>
        <v>0</v>
      </c>
      <c r="BH359" s="205">
        <f>IF(N359="zníž. prenesená",J359,0)</f>
        <v>0</v>
      </c>
      <c r="BI359" s="205">
        <f>IF(N359="nulová",J359,0)</f>
        <v>0</v>
      </c>
      <c r="BJ359" s="16" t="s">
        <v>155</v>
      </c>
      <c r="BK359" s="206">
        <f>ROUND(I359*H359,3)</f>
        <v>0</v>
      </c>
      <c r="BL359" s="16" t="s">
        <v>446</v>
      </c>
      <c r="BM359" s="204" t="s">
        <v>3254</v>
      </c>
    </row>
    <row r="360" s="2" customFormat="1" ht="24.15" customHeight="1">
      <c r="A360" s="35"/>
      <c r="B360" s="157"/>
      <c r="C360" s="212" t="s">
        <v>1247</v>
      </c>
      <c r="D360" s="212" t="s">
        <v>439</v>
      </c>
      <c r="E360" s="213" t="s">
        <v>3255</v>
      </c>
      <c r="F360" s="214" t="s">
        <v>3256</v>
      </c>
      <c r="G360" s="215" t="s">
        <v>258</v>
      </c>
      <c r="H360" s="216">
        <v>1</v>
      </c>
      <c r="I360" s="217"/>
      <c r="J360" s="216">
        <f>ROUND(I360*H360,3)</f>
        <v>0</v>
      </c>
      <c r="K360" s="218"/>
      <c r="L360" s="219"/>
      <c r="M360" s="220" t="s">
        <v>1</v>
      </c>
      <c r="N360" s="221" t="s">
        <v>40</v>
      </c>
      <c r="O360" s="79"/>
      <c r="P360" s="202">
        <f>O360*H360</f>
        <v>0</v>
      </c>
      <c r="Q360" s="202">
        <v>1.0000000000000001E-05</v>
      </c>
      <c r="R360" s="202">
        <f>Q360*H360</f>
        <v>1.0000000000000001E-05</v>
      </c>
      <c r="S360" s="202">
        <v>0</v>
      </c>
      <c r="T360" s="203">
        <f>S360*H360</f>
        <v>0</v>
      </c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R360" s="204" t="s">
        <v>933</v>
      </c>
      <c r="AT360" s="204" t="s">
        <v>439</v>
      </c>
      <c r="AU360" s="204" t="s">
        <v>184</v>
      </c>
      <c r="AY360" s="16" t="s">
        <v>177</v>
      </c>
      <c r="BE360" s="205">
        <f>IF(N360="základná",J360,0)</f>
        <v>0</v>
      </c>
      <c r="BF360" s="205">
        <f>IF(N360="znížená",J360,0)</f>
        <v>0</v>
      </c>
      <c r="BG360" s="205">
        <f>IF(N360="zákl. prenesená",J360,0)</f>
        <v>0</v>
      </c>
      <c r="BH360" s="205">
        <f>IF(N360="zníž. prenesená",J360,0)</f>
        <v>0</v>
      </c>
      <c r="BI360" s="205">
        <f>IF(N360="nulová",J360,0)</f>
        <v>0</v>
      </c>
      <c r="BJ360" s="16" t="s">
        <v>155</v>
      </c>
      <c r="BK360" s="206">
        <f>ROUND(I360*H360,3)</f>
        <v>0</v>
      </c>
      <c r="BL360" s="16" t="s">
        <v>933</v>
      </c>
      <c r="BM360" s="204" t="s">
        <v>3257</v>
      </c>
    </row>
    <row r="361" s="2" customFormat="1" ht="16.5" customHeight="1">
      <c r="A361" s="35"/>
      <c r="B361" s="157"/>
      <c r="C361" s="212" t="s">
        <v>1252</v>
      </c>
      <c r="D361" s="212" t="s">
        <v>439</v>
      </c>
      <c r="E361" s="213" t="s">
        <v>3258</v>
      </c>
      <c r="F361" s="214" t="s">
        <v>3259</v>
      </c>
      <c r="G361" s="215" t="s">
        <v>258</v>
      </c>
      <c r="H361" s="216">
        <v>1</v>
      </c>
      <c r="I361" s="217"/>
      <c r="J361" s="216">
        <f>ROUND(I361*H361,3)</f>
        <v>0</v>
      </c>
      <c r="K361" s="218"/>
      <c r="L361" s="219"/>
      <c r="M361" s="220" t="s">
        <v>1</v>
      </c>
      <c r="N361" s="221" t="s">
        <v>40</v>
      </c>
      <c r="O361" s="79"/>
      <c r="P361" s="202">
        <f>O361*H361</f>
        <v>0</v>
      </c>
      <c r="Q361" s="202">
        <v>2.0000000000000002E-05</v>
      </c>
      <c r="R361" s="202">
        <f>Q361*H361</f>
        <v>2.0000000000000002E-05</v>
      </c>
      <c r="S361" s="202">
        <v>0</v>
      </c>
      <c r="T361" s="203">
        <f>S361*H361</f>
        <v>0</v>
      </c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R361" s="204" t="s">
        <v>933</v>
      </c>
      <c r="AT361" s="204" t="s">
        <v>439</v>
      </c>
      <c r="AU361" s="204" t="s">
        <v>184</v>
      </c>
      <c r="AY361" s="16" t="s">
        <v>177</v>
      </c>
      <c r="BE361" s="205">
        <f>IF(N361="základná",J361,0)</f>
        <v>0</v>
      </c>
      <c r="BF361" s="205">
        <f>IF(N361="znížená",J361,0)</f>
        <v>0</v>
      </c>
      <c r="BG361" s="205">
        <f>IF(N361="zákl. prenesená",J361,0)</f>
        <v>0</v>
      </c>
      <c r="BH361" s="205">
        <f>IF(N361="zníž. prenesená",J361,0)</f>
        <v>0</v>
      </c>
      <c r="BI361" s="205">
        <f>IF(N361="nulová",J361,0)</f>
        <v>0</v>
      </c>
      <c r="BJ361" s="16" t="s">
        <v>155</v>
      </c>
      <c r="BK361" s="206">
        <f>ROUND(I361*H361,3)</f>
        <v>0</v>
      </c>
      <c r="BL361" s="16" t="s">
        <v>933</v>
      </c>
      <c r="BM361" s="204" t="s">
        <v>3260</v>
      </c>
    </row>
    <row r="362" s="2" customFormat="1" ht="16.5" customHeight="1">
      <c r="A362" s="35"/>
      <c r="B362" s="157"/>
      <c r="C362" s="212" t="s">
        <v>1256</v>
      </c>
      <c r="D362" s="212" t="s">
        <v>439</v>
      </c>
      <c r="E362" s="213" t="s">
        <v>3261</v>
      </c>
      <c r="F362" s="214" t="s">
        <v>3262</v>
      </c>
      <c r="G362" s="215" t="s">
        <v>258</v>
      </c>
      <c r="H362" s="216">
        <v>1</v>
      </c>
      <c r="I362" s="217"/>
      <c r="J362" s="216">
        <f>ROUND(I362*H362,3)</f>
        <v>0</v>
      </c>
      <c r="K362" s="218"/>
      <c r="L362" s="219"/>
      <c r="M362" s="220" t="s">
        <v>1</v>
      </c>
      <c r="N362" s="221" t="s">
        <v>40</v>
      </c>
      <c r="O362" s="79"/>
      <c r="P362" s="202">
        <f>O362*H362</f>
        <v>0</v>
      </c>
      <c r="Q362" s="202">
        <v>1.0000000000000001E-05</v>
      </c>
      <c r="R362" s="202">
        <f>Q362*H362</f>
        <v>1.0000000000000001E-05</v>
      </c>
      <c r="S362" s="202">
        <v>0</v>
      </c>
      <c r="T362" s="203">
        <f>S362*H362</f>
        <v>0</v>
      </c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R362" s="204" t="s">
        <v>933</v>
      </c>
      <c r="AT362" s="204" t="s">
        <v>439</v>
      </c>
      <c r="AU362" s="204" t="s">
        <v>184</v>
      </c>
      <c r="AY362" s="16" t="s">
        <v>177</v>
      </c>
      <c r="BE362" s="205">
        <f>IF(N362="základná",J362,0)</f>
        <v>0</v>
      </c>
      <c r="BF362" s="205">
        <f>IF(N362="znížená",J362,0)</f>
        <v>0</v>
      </c>
      <c r="BG362" s="205">
        <f>IF(N362="zákl. prenesená",J362,0)</f>
        <v>0</v>
      </c>
      <c r="BH362" s="205">
        <f>IF(N362="zníž. prenesená",J362,0)</f>
        <v>0</v>
      </c>
      <c r="BI362" s="205">
        <f>IF(N362="nulová",J362,0)</f>
        <v>0</v>
      </c>
      <c r="BJ362" s="16" t="s">
        <v>155</v>
      </c>
      <c r="BK362" s="206">
        <f>ROUND(I362*H362,3)</f>
        <v>0</v>
      </c>
      <c r="BL362" s="16" t="s">
        <v>933</v>
      </c>
      <c r="BM362" s="204" t="s">
        <v>3263</v>
      </c>
    </row>
    <row r="363" s="2" customFormat="1" ht="24.15" customHeight="1">
      <c r="A363" s="35"/>
      <c r="B363" s="157"/>
      <c r="C363" s="193" t="s">
        <v>1260</v>
      </c>
      <c r="D363" s="193" t="s">
        <v>180</v>
      </c>
      <c r="E363" s="194" t="s">
        <v>3264</v>
      </c>
      <c r="F363" s="195" t="s">
        <v>3265</v>
      </c>
      <c r="G363" s="196" t="s">
        <v>258</v>
      </c>
      <c r="H363" s="197">
        <v>4</v>
      </c>
      <c r="I363" s="198"/>
      <c r="J363" s="197">
        <f>ROUND(I363*H363,3)</f>
        <v>0</v>
      </c>
      <c r="K363" s="199"/>
      <c r="L363" s="36"/>
      <c r="M363" s="200" t="s">
        <v>1</v>
      </c>
      <c r="N363" s="201" t="s">
        <v>40</v>
      </c>
      <c r="O363" s="79"/>
      <c r="P363" s="202">
        <f>O363*H363</f>
        <v>0</v>
      </c>
      <c r="Q363" s="202">
        <v>0</v>
      </c>
      <c r="R363" s="202">
        <f>Q363*H363</f>
        <v>0</v>
      </c>
      <c r="S363" s="202">
        <v>0</v>
      </c>
      <c r="T363" s="203">
        <f>S363*H363</f>
        <v>0</v>
      </c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R363" s="204" t="s">
        <v>446</v>
      </c>
      <c r="AT363" s="204" t="s">
        <v>180</v>
      </c>
      <c r="AU363" s="204" t="s">
        <v>184</v>
      </c>
      <c r="AY363" s="16" t="s">
        <v>177</v>
      </c>
      <c r="BE363" s="205">
        <f>IF(N363="základná",J363,0)</f>
        <v>0</v>
      </c>
      <c r="BF363" s="205">
        <f>IF(N363="znížená",J363,0)</f>
        <v>0</v>
      </c>
      <c r="BG363" s="205">
        <f>IF(N363="zákl. prenesená",J363,0)</f>
        <v>0</v>
      </c>
      <c r="BH363" s="205">
        <f>IF(N363="zníž. prenesená",J363,0)</f>
        <v>0</v>
      </c>
      <c r="BI363" s="205">
        <f>IF(N363="nulová",J363,0)</f>
        <v>0</v>
      </c>
      <c r="BJ363" s="16" t="s">
        <v>155</v>
      </c>
      <c r="BK363" s="206">
        <f>ROUND(I363*H363,3)</f>
        <v>0</v>
      </c>
      <c r="BL363" s="16" t="s">
        <v>446</v>
      </c>
      <c r="BM363" s="204" t="s">
        <v>3266</v>
      </c>
    </row>
    <row r="364" s="2" customFormat="1" ht="16.5" customHeight="1">
      <c r="A364" s="35"/>
      <c r="B364" s="157"/>
      <c r="C364" s="212" t="s">
        <v>1266</v>
      </c>
      <c r="D364" s="212" t="s">
        <v>439</v>
      </c>
      <c r="E364" s="213" t="s">
        <v>3229</v>
      </c>
      <c r="F364" s="214" t="s">
        <v>3230</v>
      </c>
      <c r="G364" s="215" t="s">
        <v>258</v>
      </c>
      <c r="H364" s="216">
        <v>4</v>
      </c>
      <c r="I364" s="217"/>
      <c r="J364" s="216">
        <f>ROUND(I364*H364,3)</f>
        <v>0</v>
      </c>
      <c r="K364" s="218"/>
      <c r="L364" s="219"/>
      <c r="M364" s="220" t="s">
        <v>1</v>
      </c>
      <c r="N364" s="221" t="s">
        <v>40</v>
      </c>
      <c r="O364" s="79"/>
      <c r="P364" s="202">
        <f>O364*H364</f>
        <v>0</v>
      </c>
      <c r="Q364" s="202">
        <v>3.0000000000000001E-05</v>
      </c>
      <c r="R364" s="202">
        <f>Q364*H364</f>
        <v>0.00012</v>
      </c>
      <c r="S364" s="202">
        <v>0</v>
      </c>
      <c r="T364" s="203">
        <f>S364*H364</f>
        <v>0</v>
      </c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R364" s="204" t="s">
        <v>933</v>
      </c>
      <c r="AT364" s="204" t="s">
        <v>439</v>
      </c>
      <c r="AU364" s="204" t="s">
        <v>184</v>
      </c>
      <c r="AY364" s="16" t="s">
        <v>177</v>
      </c>
      <c r="BE364" s="205">
        <f>IF(N364="základná",J364,0)</f>
        <v>0</v>
      </c>
      <c r="BF364" s="205">
        <f>IF(N364="znížená",J364,0)</f>
        <v>0</v>
      </c>
      <c r="BG364" s="205">
        <f>IF(N364="zákl. prenesená",J364,0)</f>
        <v>0</v>
      </c>
      <c r="BH364" s="205">
        <f>IF(N364="zníž. prenesená",J364,0)</f>
        <v>0</v>
      </c>
      <c r="BI364" s="205">
        <f>IF(N364="nulová",J364,0)</f>
        <v>0</v>
      </c>
      <c r="BJ364" s="16" t="s">
        <v>155</v>
      </c>
      <c r="BK364" s="206">
        <f>ROUND(I364*H364,3)</f>
        <v>0</v>
      </c>
      <c r="BL364" s="16" t="s">
        <v>933</v>
      </c>
      <c r="BM364" s="204" t="s">
        <v>3267</v>
      </c>
    </row>
    <row r="365" s="2" customFormat="1" ht="24.15" customHeight="1">
      <c r="A365" s="35"/>
      <c r="B365" s="157"/>
      <c r="C365" s="212" t="s">
        <v>1270</v>
      </c>
      <c r="D365" s="212" t="s">
        <v>439</v>
      </c>
      <c r="E365" s="213" t="s">
        <v>3268</v>
      </c>
      <c r="F365" s="214" t="s">
        <v>3269</v>
      </c>
      <c r="G365" s="215" t="s">
        <v>258</v>
      </c>
      <c r="H365" s="216">
        <v>4</v>
      </c>
      <c r="I365" s="217"/>
      <c r="J365" s="216">
        <f>ROUND(I365*H365,3)</f>
        <v>0</v>
      </c>
      <c r="K365" s="218"/>
      <c r="L365" s="219"/>
      <c r="M365" s="220" t="s">
        <v>1</v>
      </c>
      <c r="N365" s="221" t="s">
        <v>40</v>
      </c>
      <c r="O365" s="79"/>
      <c r="P365" s="202">
        <f>O365*H365</f>
        <v>0</v>
      </c>
      <c r="Q365" s="202">
        <v>8.0000000000000007E-05</v>
      </c>
      <c r="R365" s="202">
        <f>Q365*H365</f>
        <v>0.00032000000000000003</v>
      </c>
      <c r="S365" s="202">
        <v>0</v>
      </c>
      <c r="T365" s="203">
        <f>S365*H365</f>
        <v>0</v>
      </c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R365" s="204" t="s">
        <v>933</v>
      </c>
      <c r="AT365" s="204" t="s">
        <v>439</v>
      </c>
      <c r="AU365" s="204" t="s">
        <v>184</v>
      </c>
      <c r="AY365" s="16" t="s">
        <v>177</v>
      </c>
      <c r="BE365" s="205">
        <f>IF(N365="základná",J365,0)</f>
        <v>0</v>
      </c>
      <c r="BF365" s="205">
        <f>IF(N365="znížená",J365,0)</f>
        <v>0</v>
      </c>
      <c r="BG365" s="205">
        <f>IF(N365="zákl. prenesená",J365,0)</f>
        <v>0</v>
      </c>
      <c r="BH365" s="205">
        <f>IF(N365="zníž. prenesená",J365,0)</f>
        <v>0</v>
      </c>
      <c r="BI365" s="205">
        <f>IF(N365="nulová",J365,0)</f>
        <v>0</v>
      </c>
      <c r="BJ365" s="16" t="s">
        <v>155</v>
      </c>
      <c r="BK365" s="206">
        <f>ROUND(I365*H365,3)</f>
        <v>0</v>
      </c>
      <c r="BL365" s="16" t="s">
        <v>933</v>
      </c>
      <c r="BM365" s="204" t="s">
        <v>3270</v>
      </c>
    </row>
    <row r="366" s="2" customFormat="1" ht="24.15" customHeight="1">
      <c r="A366" s="35"/>
      <c r="B366" s="157"/>
      <c r="C366" s="193" t="s">
        <v>1274</v>
      </c>
      <c r="D366" s="193" t="s">
        <v>180</v>
      </c>
      <c r="E366" s="194" t="s">
        <v>3271</v>
      </c>
      <c r="F366" s="195" t="s">
        <v>3272</v>
      </c>
      <c r="G366" s="196" t="s">
        <v>258</v>
      </c>
      <c r="H366" s="197">
        <v>57</v>
      </c>
      <c r="I366" s="198"/>
      <c r="J366" s="197">
        <f>ROUND(I366*H366,3)</f>
        <v>0</v>
      </c>
      <c r="K366" s="199"/>
      <c r="L366" s="36"/>
      <c r="M366" s="200" t="s">
        <v>1</v>
      </c>
      <c r="N366" s="201" t="s">
        <v>40</v>
      </c>
      <c r="O366" s="79"/>
      <c r="P366" s="202">
        <f>O366*H366</f>
        <v>0</v>
      </c>
      <c r="Q366" s="202">
        <v>0</v>
      </c>
      <c r="R366" s="202">
        <f>Q366*H366</f>
        <v>0</v>
      </c>
      <c r="S366" s="202">
        <v>0</v>
      </c>
      <c r="T366" s="203">
        <f>S366*H366</f>
        <v>0</v>
      </c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R366" s="204" t="s">
        <v>446</v>
      </c>
      <c r="AT366" s="204" t="s">
        <v>180</v>
      </c>
      <c r="AU366" s="204" t="s">
        <v>184</v>
      </c>
      <c r="AY366" s="16" t="s">
        <v>177</v>
      </c>
      <c r="BE366" s="205">
        <f>IF(N366="základná",J366,0)</f>
        <v>0</v>
      </c>
      <c r="BF366" s="205">
        <f>IF(N366="znížená",J366,0)</f>
        <v>0</v>
      </c>
      <c r="BG366" s="205">
        <f>IF(N366="zákl. prenesená",J366,0)</f>
        <v>0</v>
      </c>
      <c r="BH366" s="205">
        <f>IF(N366="zníž. prenesená",J366,0)</f>
        <v>0</v>
      </c>
      <c r="BI366" s="205">
        <f>IF(N366="nulová",J366,0)</f>
        <v>0</v>
      </c>
      <c r="BJ366" s="16" t="s">
        <v>155</v>
      </c>
      <c r="BK366" s="206">
        <f>ROUND(I366*H366,3)</f>
        <v>0</v>
      </c>
      <c r="BL366" s="16" t="s">
        <v>446</v>
      </c>
      <c r="BM366" s="204" t="s">
        <v>3273</v>
      </c>
    </row>
    <row r="367" s="2" customFormat="1" ht="24.15" customHeight="1">
      <c r="A367" s="35"/>
      <c r="B367" s="157"/>
      <c r="C367" s="212" t="s">
        <v>1280</v>
      </c>
      <c r="D367" s="212" t="s">
        <v>439</v>
      </c>
      <c r="E367" s="213" t="s">
        <v>3274</v>
      </c>
      <c r="F367" s="214" t="s">
        <v>3275</v>
      </c>
      <c r="G367" s="215" t="s">
        <v>258</v>
      </c>
      <c r="H367" s="216">
        <v>57</v>
      </c>
      <c r="I367" s="217"/>
      <c r="J367" s="216">
        <f>ROUND(I367*H367,3)</f>
        <v>0</v>
      </c>
      <c r="K367" s="218"/>
      <c r="L367" s="219"/>
      <c r="M367" s="220" t="s">
        <v>1</v>
      </c>
      <c r="N367" s="221" t="s">
        <v>40</v>
      </c>
      <c r="O367" s="79"/>
      <c r="P367" s="202">
        <f>O367*H367</f>
        <v>0</v>
      </c>
      <c r="Q367" s="202">
        <v>0.00010000000000000001</v>
      </c>
      <c r="R367" s="202">
        <f>Q367*H367</f>
        <v>0.0057000000000000002</v>
      </c>
      <c r="S367" s="202">
        <v>0</v>
      </c>
      <c r="T367" s="203">
        <f>S367*H367</f>
        <v>0</v>
      </c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R367" s="204" t="s">
        <v>933</v>
      </c>
      <c r="AT367" s="204" t="s">
        <v>439</v>
      </c>
      <c r="AU367" s="204" t="s">
        <v>184</v>
      </c>
      <c r="AY367" s="16" t="s">
        <v>177</v>
      </c>
      <c r="BE367" s="205">
        <f>IF(N367="základná",J367,0)</f>
        <v>0</v>
      </c>
      <c r="BF367" s="205">
        <f>IF(N367="znížená",J367,0)</f>
        <v>0</v>
      </c>
      <c r="BG367" s="205">
        <f>IF(N367="zákl. prenesená",J367,0)</f>
        <v>0</v>
      </c>
      <c r="BH367" s="205">
        <f>IF(N367="zníž. prenesená",J367,0)</f>
        <v>0</v>
      </c>
      <c r="BI367" s="205">
        <f>IF(N367="nulová",J367,0)</f>
        <v>0</v>
      </c>
      <c r="BJ367" s="16" t="s">
        <v>155</v>
      </c>
      <c r="BK367" s="206">
        <f>ROUND(I367*H367,3)</f>
        <v>0</v>
      </c>
      <c r="BL367" s="16" t="s">
        <v>933</v>
      </c>
      <c r="BM367" s="204" t="s">
        <v>3276</v>
      </c>
    </row>
    <row r="368" s="2" customFormat="1" ht="24.15" customHeight="1">
      <c r="A368" s="35"/>
      <c r="B368" s="157"/>
      <c r="C368" s="193" t="s">
        <v>1284</v>
      </c>
      <c r="D368" s="193" t="s">
        <v>180</v>
      </c>
      <c r="E368" s="194" t="s">
        <v>3277</v>
      </c>
      <c r="F368" s="195" t="s">
        <v>3278</v>
      </c>
      <c r="G368" s="196" t="s">
        <v>258</v>
      </c>
      <c r="H368" s="197">
        <v>11</v>
      </c>
      <c r="I368" s="198"/>
      <c r="J368" s="197">
        <f>ROUND(I368*H368,3)</f>
        <v>0</v>
      </c>
      <c r="K368" s="199"/>
      <c r="L368" s="36"/>
      <c r="M368" s="200" t="s">
        <v>1</v>
      </c>
      <c r="N368" s="201" t="s">
        <v>40</v>
      </c>
      <c r="O368" s="79"/>
      <c r="P368" s="202">
        <f>O368*H368</f>
        <v>0</v>
      </c>
      <c r="Q368" s="202">
        <v>0</v>
      </c>
      <c r="R368" s="202">
        <f>Q368*H368</f>
        <v>0</v>
      </c>
      <c r="S368" s="202">
        <v>0</v>
      </c>
      <c r="T368" s="203">
        <f>S368*H368</f>
        <v>0</v>
      </c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R368" s="204" t="s">
        <v>446</v>
      </c>
      <c r="AT368" s="204" t="s">
        <v>180</v>
      </c>
      <c r="AU368" s="204" t="s">
        <v>184</v>
      </c>
      <c r="AY368" s="16" t="s">
        <v>177</v>
      </c>
      <c r="BE368" s="205">
        <f>IF(N368="základná",J368,0)</f>
        <v>0</v>
      </c>
      <c r="BF368" s="205">
        <f>IF(N368="znížená",J368,0)</f>
        <v>0</v>
      </c>
      <c r="BG368" s="205">
        <f>IF(N368="zákl. prenesená",J368,0)</f>
        <v>0</v>
      </c>
      <c r="BH368" s="205">
        <f>IF(N368="zníž. prenesená",J368,0)</f>
        <v>0</v>
      </c>
      <c r="BI368" s="205">
        <f>IF(N368="nulová",J368,0)</f>
        <v>0</v>
      </c>
      <c r="BJ368" s="16" t="s">
        <v>155</v>
      </c>
      <c r="BK368" s="206">
        <f>ROUND(I368*H368,3)</f>
        <v>0</v>
      </c>
      <c r="BL368" s="16" t="s">
        <v>446</v>
      </c>
      <c r="BM368" s="204" t="s">
        <v>3279</v>
      </c>
    </row>
    <row r="369" s="2" customFormat="1" ht="24.15" customHeight="1">
      <c r="A369" s="35"/>
      <c r="B369" s="157"/>
      <c r="C369" s="212" t="s">
        <v>1290</v>
      </c>
      <c r="D369" s="212" t="s">
        <v>439</v>
      </c>
      <c r="E369" s="213" t="s">
        <v>3280</v>
      </c>
      <c r="F369" s="214" t="s">
        <v>3281</v>
      </c>
      <c r="G369" s="215" t="s">
        <v>258</v>
      </c>
      <c r="H369" s="216">
        <v>11</v>
      </c>
      <c r="I369" s="217"/>
      <c r="J369" s="216">
        <f>ROUND(I369*H369,3)</f>
        <v>0</v>
      </c>
      <c r="K369" s="218"/>
      <c r="L369" s="219"/>
      <c r="M369" s="220" t="s">
        <v>1</v>
      </c>
      <c r="N369" s="221" t="s">
        <v>40</v>
      </c>
      <c r="O369" s="79"/>
      <c r="P369" s="202">
        <f>O369*H369</f>
        <v>0</v>
      </c>
      <c r="Q369" s="202">
        <v>0.00010000000000000001</v>
      </c>
      <c r="R369" s="202">
        <f>Q369*H369</f>
        <v>0.0011000000000000001</v>
      </c>
      <c r="S369" s="202">
        <v>0</v>
      </c>
      <c r="T369" s="203">
        <f>S369*H369</f>
        <v>0</v>
      </c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R369" s="204" t="s">
        <v>933</v>
      </c>
      <c r="AT369" s="204" t="s">
        <v>439</v>
      </c>
      <c r="AU369" s="204" t="s">
        <v>184</v>
      </c>
      <c r="AY369" s="16" t="s">
        <v>177</v>
      </c>
      <c r="BE369" s="205">
        <f>IF(N369="základná",J369,0)</f>
        <v>0</v>
      </c>
      <c r="BF369" s="205">
        <f>IF(N369="znížená",J369,0)</f>
        <v>0</v>
      </c>
      <c r="BG369" s="205">
        <f>IF(N369="zákl. prenesená",J369,0)</f>
        <v>0</v>
      </c>
      <c r="BH369" s="205">
        <f>IF(N369="zníž. prenesená",J369,0)</f>
        <v>0</v>
      </c>
      <c r="BI369" s="205">
        <f>IF(N369="nulová",J369,0)</f>
        <v>0</v>
      </c>
      <c r="BJ369" s="16" t="s">
        <v>155</v>
      </c>
      <c r="BK369" s="206">
        <f>ROUND(I369*H369,3)</f>
        <v>0</v>
      </c>
      <c r="BL369" s="16" t="s">
        <v>933</v>
      </c>
      <c r="BM369" s="204" t="s">
        <v>3282</v>
      </c>
    </row>
    <row r="370" s="2" customFormat="1" ht="37.8" customHeight="1">
      <c r="A370" s="35"/>
      <c r="B370" s="157"/>
      <c r="C370" s="193" t="s">
        <v>1294</v>
      </c>
      <c r="D370" s="193" t="s">
        <v>180</v>
      </c>
      <c r="E370" s="194" t="s">
        <v>3283</v>
      </c>
      <c r="F370" s="195" t="s">
        <v>3284</v>
      </c>
      <c r="G370" s="196" t="s">
        <v>258</v>
      </c>
      <c r="H370" s="197">
        <v>2</v>
      </c>
      <c r="I370" s="198"/>
      <c r="J370" s="197">
        <f>ROUND(I370*H370,3)</f>
        <v>0</v>
      </c>
      <c r="K370" s="199"/>
      <c r="L370" s="36"/>
      <c r="M370" s="200" t="s">
        <v>1</v>
      </c>
      <c r="N370" s="201" t="s">
        <v>40</v>
      </c>
      <c r="O370" s="79"/>
      <c r="P370" s="202">
        <f>O370*H370</f>
        <v>0</v>
      </c>
      <c r="Q370" s="202">
        <v>0</v>
      </c>
      <c r="R370" s="202">
        <f>Q370*H370</f>
        <v>0</v>
      </c>
      <c r="S370" s="202">
        <v>0</v>
      </c>
      <c r="T370" s="203">
        <f>S370*H370</f>
        <v>0</v>
      </c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R370" s="204" t="s">
        <v>446</v>
      </c>
      <c r="AT370" s="204" t="s">
        <v>180</v>
      </c>
      <c r="AU370" s="204" t="s">
        <v>184</v>
      </c>
      <c r="AY370" s="16" t="s">
        <v>177</v>
      </c>
      <c r="BE370" s="205">
        <f>IF(N370="základná",J370,0)</f>
        <v>0</v>
      </c>
      <c r="BF370" s="205">
        <f>IF(N370="znížená",J370,0)</f>
        <v>0</v>
      </c>
      <c r="BG370" s="205">
        <f>IF(N370="zákl. prenesená",J370,0)</f>
        <v>0</v>
      </c>
      <c r="BH370" s="205">
        <f>IF(N370="zníž. prenesená",J370,0)</f>
        <v>0</v>
      </c>
      <c r="BI370" s="205">
        <f>IF(N370="nulová",J370,0)</f>
        <v>0</v>
      </c>
      <c r="BJ370" s="16" t="s">
        <v>155</v>
      </c>
      <c r="BK370" s="206">
        <f>ROUND(I370*H370,3)</f>
        <v>0</v>
      </c>
      <c r="BL370" s="16" t="s">
        <v>446</v>
      </c>
      <c r="BM370" s="204" t="s">
        <v>3285</v>
      </c>
    </row>
    <row r="371" s="2" customFormat="1" ht="24.15" customHeight="1">
      <c r="A371" s="35"/>
      <c r="B371" s="157"/>
      <c r="C371" s="212" t="s">
        <v>1299</v>
      </c>
      <c r="D371" s="212" t="s">
        <v>439</v>
      </c>
      <c r="E371" s="213" t="s">
        <v>3286</v>
      </c>
      <c r="F371" s="214" t="s">
        <v>3287</v>
      </c>
      <c r="G371" s="215" t="s">
        <v>258</v>
      </c>
      <c r="H371" s="216">
        <v>2</v>
      </c>
      <c r="I371" s="217"/>
      <c r="J371" s="216">
        <f>ROUND(I371*H371,3)</f>
        <v>0</v>
      </c>
      <c r="K371" s="218"/>
      <c r="L371" s="219"/>
      <c r="M371" s="220" t="s">
        <v>1</v>
      </c>
      <c r="N371" s="221" t="s">
        <v>40</v>
      </c>
      <c r="O371" s="79"/>
      <c r="P371" s="202">
        <f>O371*H371</f>
        <v>0</v>
      </c>
      <c r="Q371" s="202">
        <v>0.00020000000000000001</v>
      </c>
      <c r="R371" s="202">
        <f>Q371*H371</f>
        <v>0.00040000000000000002</v>
      </c>
      <c r="S371" s="202">
        <v>0</v>
      </c>
      <c r="T371" s="203">
        <f>S371*H371</f>
        <v>0</v>
      </c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R371" s="204" t="s">
        <v>933</v>
      </c>
      <c r="AT371" s="204" t="s">
        <v>439</v>
      </c>
      <c r="AU371" s="204" t="s">
        <v>184</v>
      </c>
      <c r="AY371" s="16" t="s">
        <v>177</v>
      </c>
      <c r="BE371" s="205">
        <f>IF(N371="základná",J371,0)</f>
        <v>0</v>
      </c>
      <c r="BF371" s="205">
        <f>IF(N371="znížená",J371,0)</f>
        <v>0</v>
      </c>
      <c r="BG371" s="205">
        <f>IF(N371="zákl. prenesená",J371,0)</f>
        <v>0</v>
      </c>
      <c r="BH371" s="205">
        <f>IF(N371="zníž. prenesená",J371,0)</f>
        <v>0</v>
      </c>
      <c r="BI371" s="205">
        <f>IF(N371="nulová",J371,0)</f>
        <v>0</v>
      </c>
      <c r="BJ371" s="16" t="s">
        <v>155</v>
      </c>
      <c r="BK371" s="206">
        <f>ROUND(I371*H371,3)</f>
        <v>0</v>
      </c>
      <c r="BL371" s="16" t="s">
        <v>933</v>
      </c>
      <c r="BM371" s="204" t="s">
        <v>3288</v>
      </c>
    </row>
    <row r="372" s="2" customFormat="1" ht="37.8" customHeight="1">
      <c r="A372" s="35"/>
      <c r="B372" s="157"/>
      <c r="C372" s="193" t="s">
        <v>1305</v>
      </c>
      <c r="D372" s="193" t="s">
        <v>180</v>
      </c>
      <c r="E372" s="194" t="s">
        <v>3289</v>
      </c>
      <c r="F372" s="195" t="s">
        <v>3290</v>
      </c>
      <c r="G372" s="196" t="s">
        <v>258</v>
      </c>
      <c r="H372" s="197">
        <v>2</v>
      </c>
      <c r="I372" s="198"/>
      <c r="J372" s="197">
        <f>ROUND(I372*H372,3)</f>
        <v>0</v>
      </c>
      <c r="K372" s="199"/>
      <c r="L372" s="36"/>
      <c r="M372" s="200" t="s">
        <v>1</v>
      </c>
      <c r="N372" s="201" t="s">
        <v>40</v>
      </c>
      <c r="O372" s="79"/>
      <c r="P372" s="202">
        <f>O372*H372</f>
        <v>0</v>
      </c>
      <c r="Q372" s="202">
        <v>0</v>
      </c>
      <c r="R372" s="202">
        <f>Q372*H372</f>
        <v>0</v>
      </c>
      <c r="S372" s="202">
        <v>0</v>
      </c>
      <c r="T372" s="203">
        <f>S372*H372</f>
        <v>0</v>
      </c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R372" s="204" t="s">
        <v>446</v>
      </c>
      <c r="AT372" s="204" t="s">
        <v>180</v>
      </c>
      <c r="AU372" s="204" t="s">
        <v>184</v>
      </c>
      <c r="AY372" s="16" t="s">
        <v>177</v>
      </c>
      <c r="BE372" s="205">
        <f>IF(N372="základná",J372,0)</f>
        <v>0</v>
      </c>
      <c r="BF372" s="205">
        <f>IF(N372="znížená",J372,0)</f>
        <v>0</v>
      </c>
      <c r="BG372" s="205">
        <f>IF(N372="zákl. prenesená",J372,0)</f>
        <v>0</v>
      </c>
      <c r="BH372" s="205">
        <f>IF(N372="zníž. prenesená",J372,0)</f>
        <v>0</v>
      </c>
      <c r="BI372" s="205">
        <f>IF(N372="nulová",J372,0)</f>
        <v>0</v>
      </c>
      <c r="BJ372" s="16" t="s">
        <v>155</v>
      </c>
      <c r="BK372" s="206">
        <f>ROUND(I372*H372,3)</f>
        <v>0</v>
      </c>
      <c r="BL372" s="16" t="s">
        <v>446</v>
      </c>
      <c r="BM372" s="204" t="s">
        <v>3291</v>
      </c>
    </row>
    <row r="373" s="2" customFormat="1" ht="24.15" customHeight="1">
      <c r="A373" s="35"/>
      <c r="B373" s="157"/>
      <c r="C373" s="212" t="s">
        <v>1309</v>
      </c>
      <c r="D373" s="212" t="s">
        <v>439</v>
      </c>
      <c r="E373" s="213" t="s">
        <v>3292</v>
      </c>
      <c r="F373" s="214" t="s">
        <v>3293</v>
      </c>
      <c r="G373" s="215" t="s">
        <v>258</v>
      </c>
      <c r="H373" s="216">
        <v>2</v>
      </c>
      <c r="I373" s="217"/>
      <c r="J373" s="216">
        <f>ROUND(I373*H373,3)</f>
        <v>0</v>
      </c>
      <c r="K373" s="218"/>
      <c r="L373" s="219"/>
      <c r="M373" s="220" t="s">
        <v>1</v>
      </c>
      <c r="N373" s="221" t="s">
        <v>40</v>
      </c>
      <c r="O373" s="79"/>
      <c r="P373" s="202">
        <f>O373*H373</f>
        <v>0</v>
      </c>
      <c r="Q373" s="202">
        <v>0.00029999999999999997</v>
      </c>
      <c r="R373" s="202">
        <f>Q373*H373</f>
        <v>0.00059999999999999995</v>
      </c>
      <c r="S373" s="202">
        <v>0</v>
      </c>
      <c r="T373" s="203">
        <f>S373*H373</f>
        <v>0</v>
      </c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R373" s="204" t="s">
        <v>933</v>
      </c>
      <c r="AT373" s="204" t="s">
        <v>439</v>
      </c>
      <c r="AU373" s="204" t="s">
        <v>184</v>
      </c>
      <c r="AY373" s="16" t="s">
        <v>177</v>
      </c>
      <c r="BE373" s="205">
        <f>IF(N373="základná",J373,0)</f>
        <v>0</v>
      </c>
      <c r="BF373" s="205">
        <f>IF(N373="znížená",J373,0)</f>
        <v>0</v>
      </c>
      <c r="BG373" s="205">
        <f>IF(N373="zákl. prenesená",J373,0)</f>
        <v>0</v>
      </c>
      <c r="BH373" s="205">
        <f>IF(N373="zníž. prenesená",J373,0)</f>
        <v>0</v>
      </c>
      <c r="BI373" s="205">
        <f>IF(N373="nulová",J373,0)</f>
        <v>0</v>
      </c>
      <c r="BJ373" s="16" t="s">
        <v>155</v>
      </c>
      <c r="BK373" s="206">
        <f>ROUND(I373*H373,3)</f>
        <v>0</v>
      </c>
      <c r="BL373" s="16" t="s">
        <v>933</v>
      </c>
      <c r="BM373" s="204" t="s">
        <v>3294</v>
      </c>
    </row>
    <row r="374" s="2" customFormat="1" ht="24.15" customHeight="1">
      <c r="A374" s="35"/>
      <c r="B374" s="157"/>
      <c r="C374" s="193" t="s">
        <v>1313</v>
      </c>
      <c r="D374" s="193" t="s">
        <v>180</v>
      </c>
      <c r="E374" s="194" t="s">
        <v>3295</v>
      </c>
      <c r="F374" s="195" t="s">
        <v>3296</v>
      </c>
      <c r="G374" s="196" t="s">
        <v>258</v>
      </c>
      <c r="H374" s="197">
        <v>6</v>
      </c>
      <c r="I374" s="198"/>
      <c r="J374" s="197">
        <f>ROUND(I374*H374,3)</f>
        <v>0</v>
      </c>
      <c r="K374" s="199"/>
      <c r="L374" s="36"/>
      <c r="M374" s="200" t="s">
        <v>1</v>
      </c>
      <c r="N374" s="201" t="s">
        <v>40</v>
      </c>
      <c r="O374" s="79"/>
      <c r="P374" s="202">
        <f>O374*H374</f>
        <v>0</v>
      </c>
      <c r="Q374" s="202">
        <v>0</v>
      </c>
      <c r="R374" s="202">
        <f>Q374*H374</f>
        <v>0</v>
      </c>
      <c r="S374" s="202">
        <v>0</v>
      </c>
      <c r="T374" s="203">
        <f>S374*H374</f>
        <v>0</v>
      </c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R374" s="204" t="s">
        <v>446</v>
      </c>
      <c r="AT374" s="204" t="s">
        <v>180</v>
      </c>
      <c r="AU374" s="204" t="s">
        <v>184</v>
      </c>
      <c r="AY374" s="16" t="s">
        <v>177</v>
      </c>
      <c r="BE374" s="205">
        <f>IF(N374="základná",J374,0)</f>
        <v>0</v>
      </c>
      <c r="BF374" s="205">
        <f>IF(N374="znížená",J374,0)</f>
        <v>0</v>
      </c>
      <c r="BG374" s="205">
        <f>IF(N374="zákl. prenesená",J374,0)</f>
        <v>0</v>
      </c>
      <c r="BH374" s="205">
        <f>IF(N374="zníž. prenesená",J374,0)</f>
        <v>0</v>
      </c>
      <c r="BI374" s="205">
        <f>IF(N374="nulová",J374,0)</f>
        <v>0</v>
      </c>
      <c r="BJ374" s="16" t="s">
        <v>155</v>
      </c>
      <c r="BK374" s="206">
        <f>ROUND(I374*H374,3)</f>
        <v>0</v>
      </c>
      <c r="BL374" s="16" t="s">
        <v>446</v>
      </c>
      <c r="BM374" s="204" t="s">
        <v>3297</v>
      </c>
    </row>
    <row r="375" s="2" customFormat="1" ht="21.75" customHeight="1">
      <c r="A375" s="35"/>
      <c r="B375" s="157"/>
      <c r="C375" s="212" t="s">
        <v>1317</v>
      </c>
      <c r="D375" s="212" t="s">
        <v>439</v>
      </c>
      <c r="E375" s="213" t="s">
        <v>3298</v>
      </c>
      <c r="F375" s="214" t="s">
        <v>3299</v>
      </c>
      <c r="G375" s="215" t="s">
        <v>258</v>
      </c>
      <c r="H375" s="216">
        <v>4</v>
      </c>
      <c r="I375" s="217"/>
      <c r="J375" s="216">
        <f>ROUND(I375*H375,3)</f>
        <v>0</v>
      </c>
      <c r="K375" s="218"/>
      <c r="L375" s="219"/>
      <c r="M375" s="220" t="s">
        <v>1</v>
      </c>
      <c r="N375" s="221" t="s">
        <v>40</v>
      </c>
      <c r="O375" s="79"/>
      <c r="P375" s="202">
        <f>O375*H375</f>
        <v>0</v>
      </c>
      <c r="Q375" s="202">
        <v>0</v>
      </c>
      <c r="R375" s="202">
        <f>Q375*H375</f>
        <v>0</v>
      </c>
      <c r="S375" s="202">
        <v>0</v>
      </c>
      <c r="T375" s="203">
        <f>S375*H375</f>
        <v>0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204" t="s">
        <v>2772</v>
      </c>
      <c r="AT375" s="204" t="s">
        <v>439</v>
      </c>
      <c r="AU375" s="204" t="s">
        <v>184</v>
      </c>
      <c r="AY375" s="16" t="s">
        <v>177</v>
      </c>
      <c r="BE375" s="205">
        <f>IF(N375="základná",J375,0)</f>
        <v>0</v>
      </c>
      <c r="BF375" s="205">
        <f>IF(N375="znížená",J375,0)</f>
        <v>0</v>
      </c>
      <c r="BG375" s="205">
        <f>IF(N375="zákl. prenesená",J375,0)</f>
        <v>0</v>
      </c>
      <c r="BH375" s="205">
        <f>IF(N375="zníž. prenesená",J375,0)</f>
        <v>0</v>
      </c>
      <c r="BI375" s="205">
        <f>IF(N375="nulová",J375,0)</f>
        <v>0</v>
      </c>
      <c r="BJ375" s="16" t="s">
        <v>155</v>
      </c>
      <c r="BK375" s="206">
        <f>ROUND(I375*H375,3)</f>
        <v>0</v>
      </c>
      <c r="BL375" s="16" t="s">
        <v>446</v>
      </c>
      <c r="BM375" s="204" t="s">
        <v>3300</v>
      </c>
    </row>
    <row r="376" s="2" customFormat="1" ht="24.15" customHeight="1">
      <c r="A376" s="35"/>
      <c r="B376" s="157"/>
      <c r="C376" s="212" t="s">
        <v>1323</v>
      </c>
      <c r="D376" s="212" t="s">
        <v>439</v>
      </c>
      <c r="E376" s="213" t="s">
        <v>3301</v>
      </c>
      <c r="F376" s="214" t="s">
        <v>3302</v>
      </c>
      <c r="G376" s="215" t="s">
        <v>258</v>
      </c>
      <c r="H376" s="216">
        <v>2</v>
      </c>
      <c r="I376" s="217"/>
      <c r="J376" s="216">
        <f>ROUND(I376*H376,3)</f>
        <v>0</v>
      </c>
      <c r="K376" s="218"/>
      <c r="L376" s="219"/>
      <c r="M376" s="220" t="s">
        <v>1</v>
      </c>
      <c r="N376" s="221" t="s">
        <v>40</v>
      </c>
      <c r="O376" s="79"/>
      <c r="P376" s="202">
        <f>O376*H376</f>
        <v>0</v>
      </c>
      <c r="Q376" s="202">
        <v>0</v>
      </c>
      <c r="R376" s="202">
        <f>Q376*H376</f>
        <v>0</v>
      </c>
      <c r="S376" s="202">
        <v>0</v>
      </c>
      <c r="T376" s="203">
        <f>S376*H376</f>
        <v>0</v>
      </c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R376" s="204" t="s">
        <v>2772</v>
      </c>
      <c r="AT376" s="204" t="s">
        <v>439</v>
      </c>
      <c r="AU376" s="204" t="s">
        <v>184</v>
      </c>
      <c r="AY376" s="16" t="s">
        <v>177</v>
      </c>
      <c r="BE376" s="205">
        <f>IF(N376="základná",J376,0)</f>
        <v>0</v>
      </c>
      <c r="BF376" s="205">
        <f>IF(N376="znížená",J376,0)</f>
        <v>0</v>
      </c>
      <c r="BG376" s="205">
        <f>IF(N376="zákl. prenesená",J376,0)</f>
        <v>0</v>
      </c>
      <c r="BH376" s="205">
        <f>IF(N376="zníž. prenesená",J376,0)</f>
        <v>0</v>
      </c>
      <c r="BI376" s="205">
        <f>IF(N376="nulová",J376,0)</f>
        <v>0</v>
      </c>
      <c r="BJ376" s="16" t="s">
        <v>155</v>
      </c>
      <c r="BK376" s="206">
        <f>ROUND(I376*H376,3)</f>
        <v>0</v>
      </c>
      <c r="BL376" s="16" t="s">
        <v>446</v>
      </c>
      <c r="BM376" s="204" t="s">
        <v>3303</v>
      </c>
    </row>
    <row r="377" s="2" customFormat="1" ht="16.5" customHeight="1">
      <c r="A377" s="35"/>
      <c r="B377" s="157"/>
      <c r="C377" s="193" t="s">
        <v>1326</v>
      </c>
      <c r="D377" s="193" t="s">
        <v>180</v>
      </c>
      <c r="E377" s="194" t="s">
        <v>3304</v>
      </c>
      <c r="F377" s="195" t="s">
        <v>3305</v>
      </c>
      <c r="G377" s="196" t="s">
        <v>258</v>
      </c>
      <c r="H377" s="197">
        <v>2</v>
      </c>
      <c r="I377" s="198"/>
      <c r="J377" s="197">
        <f>ROUND(I377*H377,3)</f>
        <v>0</v>
      </c>
      <c r="K377" s="199"/>
      <c r="L377" s="36"/>
      <c r="M377" s="200" t="s">
        <v>1</v>
      </c>
      <c r="N377" s="201" t="s">
        <v>40</v>
      </c>
      <c r="O377" s="79"/>
      <c r="P377" s="202">
        <f>O377*H377</f>
        <v>0</v>
      </c>
      <c r="Q377" s="202">
        <v>0</v>
      </c>
      <c r="R377" s="202">
        <f>Q377*H377</f>
        <v>0</v>
      </c>
      <c r="S377" s="202">
        <v>0</v>
      </c>
      <c r="T377" s="203">
        <f>S377*H377</f>
        <v>0</v>
      </c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R377" s="204" t="s">
        <v>446</v>
      </c>
      <c r="AT377" s="204" t="s">
        <v>180</v>
      </c>
      <c r="AU377" s="204" t="s">
        <v>184</v>
      </c>
      <c r="AY377" s="16" t="s">
        <v>177</v>
      </c>
      <c r="BE377" s="205">
        <f>IF(N377="základná",J377,0)</f>
        <v>0</v>
      </c>
      <c r="BF377" s="205">
        <f>IF(N377="znížená",J377,0)</f>
        <v>0</v>
      </c>
      <c r="BG377" s="205">
        <f>IF(N377="zákl. prenesená",J377,0)</f>
        <v>0</v>
      </c>
      <c r="BH377" s="205">
        <f>IF(N377="zníž. prenesená",J377,0)</f>
        <v>0</v>
      </c>
      <c r="BI377" s="205">
        <f>IF(N377="nulová",J377,0)</f>
        <v>0</v>
      </c>
      <c r="BJ377" s="16" t="s">
        <v>155</v>
      </c>
      <c r="BK377" s="206">
        <f>ROUND(I377*H377,3)</f>
        <v>0</v>
      </c>
      <c r="BL377" s="16" t="s">
        <v>446</v>
      </c>
      <c r="BM377" s="204" t="s">
        <v>3306</v>
      </c>
    </row>
    <row r="378" s="2" customFormat="1" ht="37.8" customHeight="1">
      <c r="A378" s="35"/>
      <c r="B378" s="157"/>
      <c r="C378" s="212" t="s">
        <v>1328</v>
      </c>
      <c r="D378" s="212" t="s">
        <v>439</v>
      </c>
      <c r="E378" s="213" t="s">
        <v>3307</v>
      </c>
      <c r="F378" s="214" t="s">
        <v>3308</v>
      </c>
      <c r="G378" s="215" t="s">
        <v>258</v>
      </c>
      <c r="H378" s="216">
        <v>1</v>
      </c>
      <c r="I378" s="217"/>
      <c r="J378" s="216">
        <f>ROUND(I378*H378,3)</f>
        <v>0</v>
      </c>
      <c r="K378" s="218"/>
      <c r="L378" s="219"/>
      <c r="M378" s="220" t="s">
        <v>1</v>
      </c>
      <c r="N378" s="221" t="s">
        <v>40</v>
      </c>
      <c r="O378" s="79"/>
      <c r="P378" s="202">
        <f>O378*H378</f>
        <v>0</v>
      </c>
      <c r="Q378" s="202">
        <v>0.00025000000000000001</v>
      </c>
      <c r="R378" s="202">
        <f>Q378*H378</f>
        <v>0.00025000000000000001</v>
      </c>
      <c r="S378" s="202">
        <v>0</v>
      </c>
      <c r="T378" s="203">
        <f>S378*H378</f>
        <v>0</v>
      </c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R378" s="204" t="s">
        <v>2772</v>
      </c>
      <c r="AT378" s="204" t="s">
        <v>439</v>
      </c>
      <c r="AU378" s="204" t="s">
        <v>184</v>
      </c>
      <c r="AY378" s="16" t="s">
        <v>177</v>
      </c>
      <c r="BE378" s="205">
        <f>IF(N378="základná",J378,0)</f>
        <v>0</v>
      </c>
      <c r="BF378" s="205">
        <f>IF(N378="znížená",J378,0)</f>
        <v>0</v>
      </c>
      <c r="BG378" s="205">
        <f>IF(N378="zákl. prenesená",J378,0)</f>
        <v>0</v>
      </c>
      <c r="BH378" s="205">
        <f>IF(N378="zníž. prenesená",J378,0)</f>
        <v>0</v>
      </c>
      <c r="BI378" s="205">
        <f>IF(N378="nulová",J378,0)</f>
        <v>0</v>
      </c>
      <c r="BJ378" s="16" t="s">
        <v>155</v>
      </c>
      <c r="BK378" s="206">
        <f>ROUND(I378*H378,3)</f>
        <v>0</v>
      </c>
      <c r="BL378" s="16" t="s">
        <v>446</v>
      </c>
      <c r="BM378" s="204" t="s">
        <v>3309</v>
      </c>
    </row>
    <row r="379" s="2" customFormat="1" ht="37.8" customHeight="1">
      <c r="A379" s="35"/>
      <c r="B379" s="157"/>
      <c r="C379" s="212" t="s">
        <v>1330</v>
      </c>
      <c r="D379" s="212" t="s">
        <v>439</v>
      </c>
      <c r="E379" s="213" t="s">
        <v>3310</v>
      </c>
      <c r="F379" s="214" t="s">
        <v>3311</v>
      </c>
      <c r="G379" s="215" t="s">
        <v>258</v>
      </c>
      <c r="H379" s="216">
        <v>1</v>
      </c>
      <c r="I379" s="217"/>
      <c r="J379" s="216">
        <f>ROUND(I379*H379,3)</f>
        <v>0</v>
      </c>
      <c r="K379" s="218"/>
      <c r="L379" s="219"/>
      <c r="M379" s="220" t="s">
        <v>1</v>
      </c>
      <c r="N379" s="221" t="s">
        <v>40</v>
      </c>
      <c r="O379" s="79"/>
      <c r="P379" s="202">
        <f>O379*H379</f>
        <v>0</v>
      </c>
      <c r="Q379" s="202">
        <v>0.00025000000000000001</v>
      </c>
      <c r="R379" s="202">
        <f>Q379*H379</f>
        <v>0.00025000000000000001</v>
      </c>
      <c r="S379" s="202">
        <v>0</v>
      </c>
      <c r="T379" s="203">
        <f>S379*H379</f>
        <v>0</v>
      </c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R379" s="204" t="s">
        <v>2772</v>
      </c>
      <c r="AT379" s="204" t="s">
        <v>439</v>
      </c>
      <c r="AU379" s="204" t="s">
        <v>184</v>
      </c>
      <c r="AY379" s="16" t="s">
        <v>177</v>
      </c>
      <c r="BE379" s="205">
        <f>IF(N379="základná",J379,0)</f>
        <v>0</v>
      </c>
      <c r="BF379" s="205">
        <f>IF(N379="znížená",J379,0)</f>
        <v>0</v>
      </c>
      <c r="BG379" s="205">
        <f>IF(N379="zákl. prenesená",J379,0)</f>
        <v>0</v>
      </c>
      <c r="BH379" s="205">
        <f>IF(N379="zníž. prenesená",J379,0)</f>
        <v>0</v>
      </c>
      <c r="BI379" s="205">
        <f>IF(N379="nulová",J379,0)</f>
        <v>0</v>
      </c>
      <c r="BJ379" s="16" t="s">
        <v>155</v>
      </c>
      <c r="BK379" s="206">
        <f>ROUND(I379*H379,3)</f>
        <v>0</v>
      </c>
      <c r="BL379" s="16" t="s">
        <v>446</v>
      </c>
      <c r="BM379" s="204" t="s">
        <v>3312</v>
      </c>
    </row>
    <row r="380" s="2" customFormat="1" ht="16.5" customHeight="1">
      <c r="A380" s="35"/>
      <c r="B380" s="157"/>
      <c r="C380" s="193" t="s">
        <v>1332</v>
      </c>
      <c r="D380" s="193" t="s">
        <v>180</v>
      </c>
      <c r="E380" s="194" t="s">
        <v>3313</v>
      </c>
      <c r="F380" s="195" t="s">
        <v>3314</v>
      </c>
      <c r="G380" s="196" t="s">
        <v>258</v>
      </c>
      <c r="H380" s="197">
        <v>3</v>
      </c>
      <c r="I380" s="198"/>
      <c r="J380" s="197">
        <f>ROUND(I380*H380,3)</f>
        <v>0</v>
      </c>
      <c r="K380" s="199"/>
      <c r="L380" s="36"/>
      <c r="M380" s="200" t="s">
        <v>1</v>
      </c>
      <c r="N380" s="201" t="s">
        <v>40</v>
      </c>
      <c r="O380" s="79"/>
      <c r="P380" s="202">
        <f>O380*H380</f>
        <v>0</v>
      </c>
      <c r="Q380" s="202">
        <v>0</v>
      </c>
      <c r="R380" s="202">
        <f>Q380*H380</f>
        <v>0</v>
      </c>
      <c r="S380" s="202">
        <v>0</v>
      </c>
      <c r="T380" s="203">
        <f>S380*H380</f>
        <v>0</v>
      </c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R380" s="204" t="s">
        <v>446</v>
      </c>
      <c r="AT380" s="204" t="s">
        <v>180</v>
      </c>
      <c r="AU380" s="204" t="s">
        <v>184</v>
      </c>
      <c r="AY380" s="16" t="s">
        <v>177</v>
      </c>
      <c r="BE380" s="205">
        <f>IF(N380="základná",J380,0)</f>
        <v>0</v>
      </c>
      <c r="BF380" s="205">
        <f>IF(N380="znížená",J380,0)</f>
        <v>0</v>
      </c>
      <c r="BG380" s="205">
        <f>IF(N380="zákl. prenesená",J380,0)</f>
        <v>0</v>
      </c>
      <c r="BH380" s="205">
        <f>IF(N380="zníž. prenesená",J380,0)</f>
        <v>0</v>
      </c>
      <c r="BI380" s="205">
        <f>IF(N380="nulová",J380,0)</f>
        <v>0</v>
      </c>
      <c r="BJ380" s="16" t="s">
        <v>155</v>
      </c>
      <c r="BK380" s="206">
        <f>ROUND(I380*H380,3)</f>
        <v>0</v>
      </c>
      <c r="BL380" s="16" t="s">
        <v>446</v>
      </c>
      <c r="BM380" s="204" t="s">
        <v>3315</v>
      </c>
    </row>
    <row r="381" s="2" customFormat="1" ht="16.5" customHeight="1">
      <c r="A381" s="35"/>
      <c r="B381" s="157"/>
      <c r="C381" s="212" t="s">
        <v>1335</v>
      </c>
      <c r="D381" s="212" t="s">
        <v>439</v>
      </c>
      <c r="E381" s="213" t="s">
        <v>3316</v>
      </c>
      <c r="F381" s="214" t="s">
        <v>3317</v>
      </c>
      <c r="G381" s="215" t="s">
        <v>3318</v>
      </c>
      <c r="H381" s="216">
        <v>3</v>
      </c>
      <c r="I381" s="217"/>
      <c r="J381" s="216">
        <f>ROUND(I381*H381,3)</f>
        <v>0</v>
      </c>
      <c r="K381" s="218"/>
      <c r="L381" s="219"/>
      <c r="M381" s="220" t="s">
        <v>1</v>
      </c>
      <c r="N381" s="221" t="s">
        <v>40</v>
      </c>
      <c r="O381" s="79"/>
      <c r="P381" s="202">
        <f>O381*H381</f>
        <v>0</v>
      </c>
      <c r="Q381" s="202">
        <v>0</v>
      </c>
      <c r="R381" s="202">
        <f>Q381*H381</f>
        <v>0</v>
      </c>
      <c r="S381" s="202">
        <v>0</v>
      </c>
      <c r="T381" s="203">
        <f>S381*H381</f>
        <v>0</v>
      </c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R381" s="204" t="s">
        <v>933</v>
      </c>
      <c r="AT381" s="204" t="s">
        <v>439</v>
      </c>
      <c r="AU381" s="204" t="s">
        <v>184</v>
      </c>
      <c r="AY381" s="16" t="s">
        <v>177</v>
      </c>
      <c r="BE381" s="205">
        <f>IF(N381="základná",J381,0)</f>
        <v>0</v>
      </c>
      <c r="BF381" s="205">
        <f>IF(N381="znížená",J381,0)</f>
        <v>0</v>
      </c>
      <c r="BG381" s="205">
        <f>IF(N381="zákl. prenesená",J381,0)</f>
        <v>0</v>
      </c>
      <c r="BH381" s="205">
        <f>IF(N381="zníž. prenesená",J381,0)</f>
        <v>0</v>
      </c>
      <c r="BI381" s="205">
        <f>IF(N381="nulová",J381,0)</f>
        <v>0</v>
      </c>
      <c r="BJ381" s="16" t="s">
        <v>155</v>
      </c>
      <c r="BK381" s="206">
        <f>ROUND(I381*H381,3)</f>
        <v>0</v>
      </c>
      <c r="BL381" s="16" t="s">
        <v>933</v>
      </c>
      <c r="BM381" s="204" t="s">
        <v>3319</v>
      </c>
    </row>
    <row r="382" s="2" customFormat="1" ht="16.5" customHeight="1">
      <c r="A382" s="35"/>
      <c r="B382" s="157"/>
      <c r="C382" s="193" t="s">
        <v>1337</v>
      </c>
      <c r="D382" s="193" t="s">
        <v>180</v>
      </c>
      <c r="E382" s="194" t="s">
        <v>3320</v>
      </c>
      <c r="F382" s="195" t="s">
        <v>3321</v>
      </c>
      <c r="G382" s="196" t="s">
        <v>258</v>
      </c>
      <c r="H382" s="197">
        <v>2</v>
      </c>
      <c r="I382" s="198"/>
      <c r="J382" s="197">
        <f>ROUND(I382*H382,3)</f>
        <v>0</v>
      </c>
      <c r="K382" s="199"/>
      <c r="L382" s="36"/>
      <c r="M382" s="200" t="s">
        <v>1</v>
      </c>
      <c r="N382" s="201" t="s">
        <v>40</v>
      </c>
      <c r="O382" s="79"/>
      <c r="P382" s="202">
        <f>O382*H382</f>
        <v>0</v>
      </c>
      <c r="Q382" s="202">
        <v>0</v>
      </c>
      <c r="R382" s="202">
        <f>Q382*H382</f>
        <v>0</v>
      </c>
      <c r="S382" s="202">
        <v>0</v>
      </c>
      <c r="T382" s="203">
        <f>S382*H382</f>
        <v>0</v>
      </c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R382" s="204" t="s">
        <v>446</v>
      </c>
      <c r="AT382" s="204" t="s">
        <v>180</v>
      </c>
      <c r="AU382" s="204" t="s">
        <v>184</v>
      </c>
      <c r="AY382" s="16" t="s">
        <v>177</v>
      </c>
      <c r="BE382" s="205">
        <f>IF(N382="základná",J382,0)</f>
        <v>0</v>
      </c>
      <c r="BF382" s="205">
        <f>IF(N382="znížená",J382,0)</f>
        <v>0</v>
      </c>
      <c r="BG382" s="205">
        <f>IF(N382="zákl. prenesená",J382,0)</f>
        <v>0</v>
      </c>
      <c r="BH382" s="205">
        <f>IF(N382="zníž. prenesená",J382,0)</f>
        <v>0</v>
      </c>
      <c r="BI382" s="205">
        <f>IF(N382="nulová",J382,0)</f>
        <v>0</v>
      </c>
      <c r="BJ382" s="16" t="s">
        <v>155</v>
      </c>
      <c r="BK382" s="206">
        <f>ROUND(I382*H382,3)</f>
        <v>0</v>
      </c>
      <c r="BL382" s="16" t="s">
        <v>446</v>
      </c>
      <c r="BM382" s="204" t="s">
        <v>3322</v>
      </c>
    </row>
    <row r="383" s="2" customFormat="1" ht="37.8" customHeight="1">
      <c r="A383" s="35"/>
      <c r="B383" s="157"/>
      <c r="C383" s="212" t="s">
        <v>1339</v>
      </c>
      <c r="D383" s="212" t="s">
        <v>439</v>
      </c>
      <c r="E383" s="213" t="s">
        <v>3323</v>
      </c>
      <c r="F383" s="214" t="s">
        <v>3324</v>
      </c>
      <c r="G383" s="215" t="s">
        <v>258</v>
      </c>
      <c r="H383" s="216">
        <v>2</v>
      </c>
      <c r="I383" s="217"/>
      <c r="J383" s="216">
        <f>ROUND(I383*H383,3)</f>
        <v>0</v>
      </c>
      <c r="K383" s="218"/>
      <c r="L383" s="219"/>
      <c r="M383" s="220" t="s">
        <v>1</v>
      </c>
      <c r="N383" s="221" t="s">
        <v>40</v>
      </c>
      <c r="O383" s="79"/>
      <c r="P383" s="202">
        <f>O383*H383</f>
        <v>0</v>
      </c>
      <c r="Q383" s="202">
        <v>5.0000000000000002E-05</v>
      </c>
      <c r="R383" s="202">
        <f>Q383*H383</f>
        <v>0.00010000000000000001</v>
      </c>
      <c r="S383" s="202">
        <v>0</v>
      </c>
      <c r="T383" s="203">
        <f>S383*H383</f>
        <v>0</v>
      </c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R383" s="204" t="s">
        <v>933</v>
      </c>
      <c r="AT383" s="204" t="s">
        <v>439</v>
      </c>
      <c r="AU383" s="204" t="s">
        <v>184</v>
      </c>
      <c r="AY383" s="16" t="s">
        <v>177</v>
      </c>
      <c r="BE383" s="205">
        <f>IF(N383="základná",J383,0)</f>
        <v>0</v>
      </c>
      <c r="BF383" s="205">
        <f>IF(N383="znížená",J383,0)</f>
        <v>0</v>
      </c>
      <c r="BG383" s="205">
        <f>IF(N383="zákl. prenesená",J383,0)</f>
        <v>0</v>
      </c>
      <c r="BH383" s="205">
        <f>IF(N383="zníž. prenesená",J383,0)</f>
        <v>0</v>
      </c>
      <c r="BI383" s="205">
        <f>IF(N383="nulová",J383,0)</f>
        <v>0</v>
      </c>
      <c r="BJ383" s="16" t="s">
        <v>155</v>
      </c>
      <c r="BK383" s="206">
        <f>ROUND(I383*H383,3)</f>
        <v>0</v>
      </c>
      <c r="BL383" s="16" t="s">
        <v>933</v>
      </c>
      <c r="BM383" s="204" t="s">
        <v>3325</v>
      </c>
    </row>
    <row r="384" s="2" customFormat="1" ht="16.5" customHeight="1">
      <c r="A384" s="35"/>
      <c r="B384" s="157"/>
      <c r="C384" s="193" t="s">
        <v>819</v>
      </c>
      <c r="D384" s="193" t="s">
        <v>180</v>
      </c>
      <c r="E384" s="194" t="s">
        <v>3326</v>
      </c>
      <c r="F384" s="195" t="s">
        <v>3327</v>
      </c>
      <c r="G384" s="196" t="s">
        <v>1425</v>
      </c>
      <c r="H384" s="197">
        <v>100</v>
      </c>
      <c r="I384" s="198"/>
      <c r="J384" s="197">
        <f>ROUND(I384*H384,3)</f>
        <v>0</v>
      </c>
      <c r="K384" s="199"/>
      <c r="L384" s="36"/>
      <c r="M384" s="200" t="s">
        <v>1</v>
      </c>
      <c r="N384" s="201" t="s">
        <v>40</v>
      </c>
      <c r="O384" s="79"/>
      <c r="P384" s="202">
        <f>O384*H384</f>
        <v>0</v>
      </c>
      <c r="Q384" s="202">
        <v>0</v>
      </c>
      <c r="R384" s="202">
        <f>Q384*H384</f>
        <v>0</v>
      </c>
      <c r="S384" s="202">
        <v>0</v>
      </c>
      <c r="T384" s="203">
        <f>S384*H384</f>
        <v>0</v>
      </c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R384" s="204" t="s">
        <v>184</v>
      </c>
      <c r="AT384" s="204" t="s">
        <v>180</v>
      </c>
      <c r="AU384" s="204" t="s">
        <v>184</v>
      </c>
      <c r="AY384" s="16" t="s">
        <v>177</v>
      </c>
      <c r="BE384" s="205">
        <f>IF(N384="základná",J384,0)</f>
        <v>0</v>
      </c>
      <c r="BF384" s="205">
        <f>IF(N384="znížená",J384,0)</f>
        <v>0</v>
      </c>
      <c r="BG384" s="205">
        <f>IF(N384="zákl. prenesená",J384,0)</f>
        <v>0</v>
      </c>
      <c r="BH384" s="205">
        <f>IF(N384="zníž. prenesená",J384,0)</f>
        <v>0</v>
      </c>
      <c r="BI384" s="205">
        <f>IF(N384="nulová",J384,0)</f>
        <v>0</v>
      </c>
      <c r="BJ384" s="16" t="s">
        <v>155</v>
      </c>
      <c r="BK384" s="206">
        <f>ROUND(I384*H384,3)</f>
        <v>0</v>
      </c>
      <c r="BL384" s="16" t="s">
        <v>184</v>
      </c>
      <c r="BM384" s="204" t="s">
        <v>3328</v>
      </c>
    </row>
    <row r="385" s="2" customFormat="1" ht="49.05" customHeight="1">
      <c r="A385" s="35"/>
      <c r="B385" s="157"/>
      <c r="C385" s="212" t="s">
        <v>831</v>
      </c>
      <c r="D385" s="212" t="s">
        <v>439</v>
      </c>
      <c r="E385" s="213" t="s">
        <v>3329</v>
      </c>
      <c r="F385" s="214" t="s">
        <v>3330</v>
      </c>
      <c r="G385" s="215" t="s">
        <v>1425</v>
      </c>
      <c r="H385" s="216">
        <v>100</v>
      </c>
      <c r="I385" s="217"/>
      <c r="J385" s="216">
        <f>ROUND(I385*H385,3)</f>
        <v>0</v>
      </c>
      <c r="K385" s="218"/>
      <c r="L385" s="219"/>
      <c r="M385" s="220" t="s">
        <v>1</v>
      </c>
      <c r="N385" s="221" t="s">
        <v>40</v>
      </c>
      <c r="O385" s="79"/>
      <c r="P385" s="202">
        <f>O385*H385</f>
        <v>0</v>
      </c>
      <c r="Q385" s="202">
        <v>0</v>
      </c>
      <c r="R385" s="202">
        <f>Q385*H385</f>
        <v>0</v>
      </c>
      <c r="S385" s="202">
        <v>0</v>
      </c>
      <c r="T385" s="203">
        <f>S385*H385</f>
        <v>0</v>
      </c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R385" s="204" t="s">
        <v>209</v>
      </c>
      <c r="AT385" s="204" t="s">
        <v>439</v>
      </c>
      <c r="AU385" s="204" t="s">
        <v>184</v>
      </c>
      <c r="AY385" s="16" t="s">
        <v>177</v>
      </c>
      <c r="BE385" s="205">
        <f>IF(N385="základná",J385,0)</f>
        <v>0</v>
      </c>
      <c r="BF385" s="205">
        <f>IF(N385="znížená",J385,0)</f>
        <v>0</v>
      </c>
      <c r="BG385" s="205">
        <f>IF(N385="zákl. prenesená",J385,0)</f>
        <v>0</v>
      </c>
      <c r="BH385" s="205">
        <f>IF(N385="zníž. prenesená",J385,0)</f>
        <v>0</v>
      </c>
      <c r="BI385" s="205">
        <f>IF(N385="nulová",J385,0)</f>
        <v>0</v>
      </c>
      <c r="BJ385" s="16" t="s">
        <v>155</v>
      </c>
      <c r="BK385" s="206">
        <f>ROUND(I385*H385,3)</f>
        <v>0</v>
      </c>
      <c r="BL385" s="16" t="s">
        <v>184</v>
      </c>
      <c r="BM385" s="204" t="s">
        <v>3331</v>
      </c>
    </row>
    <row r="386" s="2" customFormat="1" ht="24.15" customHeight="1">
      <c r="A386" s="35"/>
      <c r="B386" s="157"/>
      <c r="C386" s="193" t="s">
        <v>3332</v>
      </c>
      <c r="D386" s="193" t="s">
        <v>180</v>
      </c>
      <c r="E386" s="194" t="s">
        <v>3333</v>
      </c>
      <c r="F386" s="195" t="s">
        <v>3334</v>
      </c>
      <c r="G386" s="196" t="s">
        <v>183</v>
      </c>
      <c r="H386" s="197">
        <v>2</v>
      </c>
      <c r="I386" s="198"/>
      <c r="J386" s="197">
        <f>ROUND(I386*H386,3)</f>
        <v>0</v>
      </c>
      <c r="K386" s="199"/>
      <c r="L386" s="36"/>
      <c r="M386" s="200" t="s">
        <v>1</v>
      </c>
      <c r="N386" s="201" t="s">
        <v>40</v>
      </c>
      <c r="O386" s="79"/>
      <c r="P386" s="202">
        <f>O386*H386</f>
        <v>0</v>
      </c>
      <c r="Q386" s="202">
        <v>0</v>
      </c>
      <c r="R386" s="202">
        <f>Q386*H386</f>
        <v>0</v>
      </c>
      <c r="S386" s="202">
        <v>0</v>
      </c>
      <c r="T386" s="203">
        <f>S386*H386</f>
        <v>0</v>
      </c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R386" s="204" t="s">
        <v>446</v>
      </c>
      <c r="AT386" s="204" t="s">
        <v>180</v>
      </c>
      <c r="AU386" s="204" t="s">
        <v>184</v>
      </c>
      <c r="AY386" s="16" t="s">
        <v>177</v>
      </c>
      <c r="BE386" s="205">
        <f>IF(N386="základná",J386,0)</f>
        <v>0</v>
      </c>
      <c r="BF386" s="205">
        <f>IF(N386="znížená",J386,0)</f>
        <v>0</v>
      </c>
      <c r="BG386" s="205">
        <f>IF(N386="zákl. prenesená",J386,0)</f>
        <v>0</v>
      </c>
      <c r="BH386" s="205">
        <f>IF(N386="zníž. prenesená",J386,0)</f>
        <v>0</v>
      </c>
      <c r="BI386" s="205">
        <f>IF(N386="nulová",J386,0)</f>
        <v>0</v>
      </c>
      <c r="BJ386" s="16" t="s">
        <v>155</v>
      </c>
      <c r="BK386" s="206">
        <f>ROUND(I386*H386,3)</f>
        <v>0</v>
      </c>
      <c r="BL386" s="16" t="s">
        <v>446</v>
      </c>
      <c r="BM386" s="204" t="s">
        <v>3335</v>
      </c>
    </row>
    <row r="387" s="2" customFormat="1" ht="24.15" customHeight="1">
      <c r="A387" s="35"/>
      <c r="B387" s="157"/>
      <c r="C387" s="212" t="s">
        <v>3336</v>
      </c>
      <c r="D387" s="212" t="s">
        <v>439</v>
      </c>
      <c r="E387" s="213" t="s">
        <v>3337</v>
      </c>
      <c r="F387" s="214" t="s">
        <v>3338</v>
      </c>
      <c r="G387" s="215" t="s">
        <v>258</v>
      </c>
      <c r="H387" s="216">
        <v>20</v>
      </c>
      <c r="I387" s="217"/>
      <c r="J387" s="216">
        <f>ROUND(I387*H387,3)</f>
        <v>0</v>
      </c>
      <c r="K387" s="218"/>
      <c r="L387" s="219"/>
      <c r="M387" s="220" t="s">
        <v>1</v>
      </c>
      <c r="N387" s="221" t="s">
        <v>40</v>
      </c>
      <c r="O387" s="79"/>
      <c r="P387" s="202">
        <f>O387*H387</f>
        <v>0</v>
      </c>
      <c r="Q387" s="202">
        <v>0.00046000000000000001</v>
      </c>
      <c r="R387" s="202">
        <f>Q387*H387</f>
        <v>0.0091999999999999998</v>
      </c>
      <c r="S387" s="202">
        <v>0</v>
      </c>
      <c r="T387" s="203">
        <f>S387*H387</f>
        <v>0</v>
      </c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R387" s="204" t="s">
        <v>2772</v>
      </c>
      <c r="AT387" s="204" t="s">
        <v>439</v>
      </c>
      <c r="AU387" s="204" t="s">
        <v>184</v>
      </c>
      <c r="AY387" s="16" t="s">
        <v>177</v>
      </c>
      <c r="BE387" s="205">
        <f>IF(N387="základná",J387,0)</f>
        <v>0</v>
      </c>
      <c r="BF387" s="205">
        <f>IF(N387="znížená",J387,0)</f>
        <v>0</v>
      </c>
      <c r="BG387" s="205">
        <f>IF(N387="zákl. prenesená",J387,0)</f>
        <v>0</v>
      </c>
      <c r="BH387" s="205">
        <f>IF(N387="zníž. prenesená",J387,0)</f>
        <v>0</v>
      </c>
      <c r="BI387" s="205">
        <f>IF(N387="nulová",J387,0)</f>
        <v>0</v>
      </c>
      <c r="BJ387" s="16" t="s">
        <v>155</v>
      </c>
      <c r="BK387" s="206">
        <f>ROUND(I387*H387,3)</f>
        <v>0</v>
      </c>
      <c r="BL387" s="16" t="s">
        <v>446</v>
      </c>
      <c r="BM387" s="204" t="s">
        <v>3339</v>
      </c>
    </row>
    <row r="388" s="2" customFormat="1" ht="16.5" customHeight="1">
      <c r="A388" s="35"/>
      <c r="B388" s="157"/>
      <c r="C388" s="212" t="s">
        <v>3340</v>
      </c>
      <c r="D388" s="212" t="s">
        <v>439</v>
      </c>
      <c r="E388" s="213" t="s">
        <v>3341</v>
      </c>
      <c r="F388" s="214" t="s">
        <v>3342</v>
      </c>
      <c r="G388" s="215" t="s">
        <v>258</v>
      </c>
      <c r="H388" s="216">
        <v>200</v>
      </c>
      <c r="I388" s="217"/>
      <c r="J388" s="216">
        <f>ROUND(I388*H388,3)</f>
        <v>0</v>
      </c>
      <c r="K388" s="218"/>
      <c r="L388" s="219"/>
      <c r="M388" s="220" t="s">
        <v>1</v>
      </c>
      <c r="N388" s="221" t="s">
        <v>40</v>
      </c>
      <c r="O388" s="79"/>
      <c r="P388" s="202">
        <f>O388*H388</f>
        <v>0</v>
      </c>
      <c r="Q388" s="202">
        <v>1.0000000000000001E-05</v>
      </c>
      <c r="R388" s="202">
        <f>Q388*H388</f>
        <v>0.002</v>
      </c>
      <c r="S388" s="202">
        <v>0</v>
      </c>
      <c r="T388" s="203">
        <f>S388*H388</f>
        <v>0</v>
      </c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R388" s="204" t="s">
        <v>2772</v>
      </c>
      <c r="AT388" s="204" t="s">
        <v>439</v>
      </c>
      <c r="AU388" s="204" t="s">
        <v>184</v>
      </c>
      <c r="AY388" s="16" t="s">
        <v>177</v>
      </c>
      <c r="BE388" s="205">
        <f>IF(N388="základná",J388,0)</f>
        <v>0</v>
      </c>
      <c r="BF388" s="205">
        <f>IF(N388="znížená",J388,0)</f>
        <v>0</v>
      </c>
      <c r="BG388" s="205">
        <f>IF(N388="zákl. prenesená",J388,0)</f>
        <v>0</v>
      </c>
      <c r="BH388" s="205">
        <f>IF(N388="zníž. prenesená",J388,0)</f>
        <v>0</v>
      </c>
      <c r="BI388" s="205">
        <f>IF(N388="nulová",J388,0)</f>
        <v>0</v>
      </c>
      <c r="BJ388" s="16" t="s">
        <v>155</v>
      </c>
      <c r="BK388" s="206">
        <f>ROUND(I388*H388,3)</f>
        <v>0</v>
      </c>
      <c r="BL388" s="16" t="s">
        <v>446</v>
      </c>
      <c r="BM388" s="204" t="s">
        <v>3343</v>
      </c>
    </row>
    <row r="389" s="13" customFormat="1" ht="20.88" customHeight="1">
      <c r="A389" s="13"/>
      <c r="B389" s="222"/>
      <c r="C389" s="13"/>
      <c r="D389" s="223" t="s">
        <v>73</v>
      </c>
      <c r="E389" s="223" t="s">
        <v>3344</v>
      </c>
      <c r="F389" s="223" t="s">
        <v>3345</v>
      </c>
      <c r="G389" s="13"/>
      <c r="H389" s="13"/>
      <c r="I389" s="224"/>
      <c r="J389" s="225">
        <f>BK389</f>
        <v>0</v>
      </c>
      <c r="K389" s="13"/>
      <c r="L389" s="222"/>
      <c r="M389" s="226"/>
      <c r="N389" s="227"/>
      <c r="O389" s="227"/>
      <c r="P389" s="228">
        <f>SUM(P390:P410)</f>
        <v>0</v>
      </c>
      <c r="Q389" s="227"/>
      <c r="R389" s="228">
        <f>SUM(R390:R410)</f>
        <v>250</v>
      </c>
      <c r="S389" s="227"/>
      <c r="T389" s="229">
        <f>SUM(T390:T410)</f>
        <v>0</v>
      </c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R389" s="223" t="s">
        <v>189</v>
      </c>
      <c r="AT389" s="230" t="s">
        <v>73</v>
      </c>
      <c r="AU389" s="230" t="s">
        <v>189</v>
      </c>
      <c r="AY389" s="223" t="s">
        <v>177</v>
      </c>
      <c r="BK389" s="231">
        <f>SUM(BK390:BK410)</f>
        <v>0</v>
      </c>
    </row>
    <row r="390" s="2" customFormat="1" ht="33" customHeight="1">
      <c r="A390" s="35"/>
      <c r="B390" s="157"/>
      <c r="C390" s="193" t="s">
        <v>3346</v>
      </c>
      <c r="D390" s="193" t="s">
        <v>180</v>
      </c>
      <c r="E390" s="194" t="s">
        <v>3347</v>
      </c>
      <c r="F390" s="195" t="s">
        <v>3348</v>
      </c>
      <c r="G390" s="196" t="s">
        <v>258</v>
      </c>
      <c r="H390" s="197">
        <v>236</v>
      </c>
      <c r="I390" s="198"/>
      <c r="J390" s="197">
        <f>ROUND(I390*H390,3)</f>
        <v>0</v>
      </c>
      <c r="K390" s="199"/>
      <c r="L390" s="36"/>
      <c r="M390" s="200" t="s">
        <v>1</v>
      </c>
      <c r="N390" s="201" t="s">
        <v>40</v>
      </c>
      <c r="O390" s="79"/>
      <c r="P390" s="202">
        <f>O390*H390</f>
        <v>0</v>
      </c>
      <c r="Q390" s="202">
        <v>0</v>
      </c>
      <c r="R390" s="202">
        <f>Q390*H390</f>
        <v>0</v>
      </c>
      <c r="S390" s="202">
        <v>0</v>
      </c>
      <c r="T390" s="203">
        <f>S390*H390</f>
        <v>0</v>
      </c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R390" s="204" t="s">
        <v>446</v>
      </c>
      <c r="AT390" s="204" t="s">
        <v>180</v>
      </c>
      <c r="AU390" s="204" t="s">
        <v>184</v>
      </c>
      <c r="AY390" s="16" t="s">
        <v>177</v>
      </c>
      <c r="BE390" s="205">
        <f>IF(N390="základná",J390,0)</f>
        <v>0</v>
      </c>
      <c r="BF390" s="205">
        <f>IF(N390="znížená",J390,0)</f>
        <v>0</v>
      </c>
      <c r="BG390" s="205">
        <f>IF(N390="zákl. prenesená",J390,0)</f>
        <v>0</v>
      </c>
      <c r="BH390" s="205">
        <f>IF(N390="zníž. prenesená",J390,0)</f>
        <v>0</v>
      </c>
      <c r="BI390" s="205">
        <f>IF(N390="nulová",J390,0)</f>
        <v>0</v>
      </c>
      <c r="BJ390" s="16" t="s">
        <v>155</v>
      </c>
      <c r="BK390" s="206">
        <f>ROUND(I390*H390,3)</f>
        <v>0</v>
      </c>
      <c r="BL390" s="16" t="s">
        <v>446</v>
      </c>
      <c r="BM390" s="204" t="s">
        <v>3349</v>
      </c>
    </row>
    <row r="391" s="2" customFormat="1" ht="49.05" customHeight="1">
      <c r="A391" s="35"/>
      <c r="B391" s="157"/>
      <c r="C391" s="212" t="s">
        <v>3350</v>
      </c>
      <c r="D391" s="212" t="s">
        <v>439</v>
      </c>
      <c r="E391" s="213" t="s">
        <v>3351</v>
      </c>
      <c r="F391" s="214" t="s">
        <v>3352</v>
      </c>
      <c r="G391" s="215" t="s">
        <v>258</v>
      </c>
      <c r="H391" s="216">
        <v>8</v>
      </c>
      <c r="I391" s="217"/>
      <c r="J391" s="216">
        <f>ROUND(I391*H391,3)</f>
        <v>0</v>
      </c>
      <c r="K391" s="218"/>
      <c r="L391" s="219"/>
      <c r="M391" s="220" t="s">
        <v>1</v>
      </c>
      <c r="N391" s="221" t="s">
        <v>40</v>
      </c>
      <c r="O391" s="79"/>
      <c r="P391" s="202">
        <f>O391*H391</f>
        <v>0</v>
      </c>
      <c r="Q391" s="202">
        <v>0</v>
      </c>
      <c r="R391" s="202">
        <f>Q391*H391</f>
        <v>0</v>
      </c>
      <c r="S391" s="202">
        <v>0</v>
      </c>
      <c r="T391" s="203">
        <f>S391*H391</f>
        <v>0</v>
      </c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R391" s="204" t="s">
        <v>2772</v>
      </c>
      <c r="AT391" s="204" t="s">
        <v>439</v>
      </c>
      <c r="AU391" s="204" t="s">
        <v>184</v>
      </c>
      <c r="AY391" s="16" t="s">
        <v>177</v>
      </c>
      <c r="BE391" s="205">
        <f>IF(N391="základná",J391,0)</f>
        <v>0</v>
      </c>
      <c r="BF391" s="205">
        <f>IF(N391="znížená",J391,0)</f>
        <v>0</v>
      </c>
      <c r="BG391" s="205">
        <f>IF(N391="zákl. prenesená",J391,0)</f>
        <v>0</v>
      </c>
      <c r="BH391" s="205">
        <f>IF(N391="zníž. prenesená",J391,0)</f>
        <v>0</v>
      </c>
      <c r="BI391" s="205">
        <f>IF(N391="nulová",J391,0)</f>
        <v>0</v>
      </c>
      <c r="BJ391" s="16" t="s">
        <v>155</v>
      </c>
      <c r="BK391" s="206">
        <f>ROUND(I391*H391,3)</f>
        <v>0</v>
      </c>
      <c r="BL391" s="16" t="s">
        <v>446</v>
      </c>
      <c r="BM391" s="204" t="s">
        <v>3353</v>
      </c>
    </row>
    <row r="392" s="2" customFormat="1" ht="37.8" customHeight="1">
      <c r="A392" s="35"/>
      <c r="B392" s="157"/>
      <c r="C392" s="212" t="s">
        <v>3354</v>
      </c>
      <c r="D392" s="212" t="s">
        <v>439</v>
      </c>
      <c r="E392" s="213" t="s">
        <v>3355</v>
      </c>
      <c r="F392" s="214" t="s">
        <v>3356</v>
      </c>
      <c r="G392" s="215" t="s">
        <v>258</v>
      </c>
      <c r="H392" s="216">
        <v>10</v>
      </c>
      <c r="I392" s="217"/>
      <c r="J392" s="216">
        <f>ROUND(I392*H392,3)</f>
        <v>0</v>
      </c>
      <c r="K392" s="218"/>
      <c r="L392" s="219"/>
      <c r="M392" s="220" t="s">
        <v>1</v>
      </c>
      <c r="N392" s="221" t="s">
        <v>40</v>
      </c>
      <c r="O392" s="79"/>
      <c r="P392" s="202">
        <f>O392*H392</f>
        <v>0</v>
      </c>
      <c r="Q392" s="202">
        <v>0</v>
      </c>
      <c r="R392" s="202">
        <f>Q392*H392</f>
        <v>0</v>
      </c>
      <c r="S392" s="202">
        <v>0</v>
      </c>
      <c r="T392" s="203">
        <f>S392*H392</f>
        <v>0</v>
      </c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R392" s="204" t="s">
        <v>2772</v>
      </c>
      <c r="AT392" s="204" t="s">
        <v>439</v>
      </c>
      <c r="AU392" s="204" t="s">
        <v>184</v>
      </c>
      <c r="AY392" s="16" t="s">
        <v>177</v>
      </c>
      <c r="BE392" s="205">
        <f>IF(N392="základná",J392,0)</f>
        <v>0</v>
      </c>
      <c r="BF392" s="205">
        <f>IF(N392="znížená",J392,0)</f>
        <v>0</v>
      </c>
      <c r="BG392" s="205">
        <f>IF(N392="zákl. prenesená",J392,0)</f>
        <v>0</v>
      </c>
      <c r="BH392" s="205">
        <f>IF(N392="zníž. prenesená",J392,0)</f>
        <v>0</v>
      </c>
      <c r="BI392" s="205">
        <f>IF(N392="nulová",J392,0)</f>
        <v>0</v>
      </c>
      <c r="BJ392" s="16" t="s">
        <v>155</v>
      </c>
      <c r="BK392" s="206">
        <f>ROUND(I392*H392,3)</f>
        <v>0</v>
      </c>
      <c r="BL392" s="16" t="s">
        <v>446</v>
      </c>
      <c r="BM392" s="204" t="s">
        <v>3357</v>
      </c>
    </row>
    <row r="393" s="2" customFormat="1" ht="49.05" customHeight="1">
      <c r="A393" s="35"/>
      <c r="B393" s="157"/>
      <c r="C393" s="212" t="s">
        <v>3358</v>
      </c>
      <c r="D393" s="212" t="s">
        <v>439</v>
      </c>
      <c r="E393" s="213" t="s">
        <v>3359</v>
      </c>
      <c r="F393" s="214" t="s">
        <v>3360</v>
      </c>
      <c r="G393" s="215" t="s">
        <v>258</v>
      </c>
      <c r="H393" s="216">
        <v>81</v>
      </c>
      <c r="I393" s="217"/>
      <c r="J393" s="216">
        <f>ROUND(I393*H393,3)</f>
        <v>0</v>
      </c>
      <c r="K393" s="218"/>
      <c r="L393" s="219"/>
      <c r="M393" s="220" t="s">
        <v>1</v>
      </c>
      <c r="N393" s="221" t="s">
        <v>40</v>
      </c>
      <c r="O393" s="79"/>
      <c r="P393" s="202">
        <f>O393*H393</f>
        <v>0</v>
      </c>
      <c r="Q393" s="202">
        <v>0</v>
      </c>
      <c r="R393" s="202">
        <f>Q393*H393</f>
        <v>0</v>
      </c>
      <c r="S393" s="202">
        <v>0</v>
      </c>
      <c r="T393" s="203">
        <f>S393*H393</f>
        <v>0</v>
      </c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R393" s="204" t="s">
        <v>2772</v>
      </c>
      <c r="AT393" s="204" t="s">
        <v>439</v>
      </c>
      <c r="AU393" s="204" t="s">
        <v>184</v>
      </c>
      <c r="AY393" s="16" t="s">
        <v>177</v>
      </c>
      <c r="BE393" s="205">
        <f>IF(N393="základná",J393,0)</f>
        <v>0</v>
      </c>
      <c r="BF393" s="205">
        <f>IF(N393="znížená",J393,0)</f>
        <v>0</v>
      </c>
      <c r="BG393" s="205">
        <f>IF(N393="zákl. prenesená",J393,0)</f>
        <v>0</v>
      </c>
      <c r="BH393" s="205">
        <f>IF(N393="zníž. prenesená",J393,0)</f>
        <v>0</v>
      </c>
      <c r="BI393" s="205">
        <f>IF(N393="nulová",J393,0)</f>
        <v>0</v>
      </c>
      <c r="BJ393" s="16" t="s">
        <v>155</v>
      </c>
      <c r="BK393" s="206">
        <f>ROUND(I393*H393,3)</f>
        <v>0</v>
      </c>
      <c r="BL393" s="16" t="s">
        <v>446</v>
      </c>
      <c r="BM393" s="204" t="s">
        <v>3361</v>
      </c>
    </row>
    <row r="394" s="2" customFormat="1" ht="37.8" customHeight="1">
      <c r="A394" s="35"/>
      <c r="B394" s="157"/>
      <c r="C394" s="212" t="s">
        <v>3362</v>
      </c>
      <c r="D394" s="212" t="s">
        <v>439</v>
      </c>
      <c r="E394" s="213" t="s">
        <v>3363</v>
      </c>
      <c r="F394" s="214" t="s">
        <v>3364</v>
      </c>
      <c r="G394" s="215" t="s">
        <v>258</v>
      </c>
      <c r="H394" s="216">
        <v>52</v>
      </c>
      <c r="I394" s="217"/>
      <c r="J394" s="216">
        <f>ROUND(I394*H394,3)</f>
        <v>0</v>
      </c>
      <c r="K394" s="218"/>
      <c r="L394" s="219"/>
      <c r="M394" s="220" t="s">
        <v>1</v>
      </c>
      <c r="N394" s="221" t="s">
        <v>40</v>
      </c>
      <c r="O394" s="79"/>
      <c r="P394" s="202">
        <f>O394*H394</f>
        <v>0</v>
      </c>
      <c r="Q394" s="202">
        <v>0</v>
      </c>
      <c r="R394" s="202">
        <f>Q394*H394</f>
        <v>0</v>
      </c>
      <c r="S394" s="202">
        <v>0</v>
      </c>
      <c r="T394" s="203">
        <f>S394*H394</f>
        <v>0</v>
      </c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R394" s="204" t="s">
        <v>2772</v>
      </c>
      <c r="AT394" s="204" t="s">
        <v>439</v>
      </c>
      <c r="AU394" s="204" t="s">
        <v>184</v>
      </c>
      <c r="AY394" s="16" t="s">
        <v>177</v>
      </c>
      <c r="BE394" s="205">
        <f>IF(N394="základná",J394,0)</f>
        <v>0</v>
      </c>
      <c r="BF394" s="205">
        <f>IF(N394="znížená",J394,0)</f>
        <v>0</v>
      </c>
      <c r="BG394" s="205">
        <f>IF(N394="zákl. prenesená",J394,0)</f>
        <v>0</v>
      </c>
      <c r="BH394" s="205">
        <f>IF(N394="zníž. prenesená",J394,0)</f>
        <v>0</v>
      </c>
      <c r="BI394" s="205">
        <f>IF(N394="nulová",J394,0)</f>
        <v>0</v>
      </c>
      <c r="BJ394" s="16" t="s">
        <v>155</v>
      </c>
      <c r="BK394" s="206">
        <f>ROUND(I394*H394,3)</f>
        <v>0</v>
      </c>
      <c r="BL394" s="16" t="s">
        <v>446</v>
      </c>
      <c r="BM394" s="204" t="s">
        <v>3365</v>
      </c>
    </row>
    <row r="395" s="2" customFormat="1" ht="49.05" customHeight="1">
      <c r="A395" s="35"/>
      <c r="B395" s="157"/>
      <c r="C395" s="212" t="s">
        <v>3366</v>
      </c>
      <c r="D395" s="212" t="s">
        <v>439</v>
      </c>
      <c r="E395" s="213" t="s">
        <v>3367</v>
      </c>
      <c r="F395" s="214" t="s">
        <v>3368</v>
      </c>
      <c r="G395" s="215" t="s">
        <v>258</v>
      </c>
      <c r="H395" s="216">
        <v>10</v>
      </c>
      <c r="I395" s="217"/>
      <c r="J395" s="216">
        <f>ROUND(I395*H395,3)</f>
        <v>0</v>
      </c>
      <c r="K395" s="218"/>
      <c r="L395" s="219"/>
      <c r="M395" s="220" t="s">
        <v>1</v>
      </c>
      <c r="N395" s="221" t="s">
        <v>40</v>
      </c>
      <c r="O395" s="79"/>
      <c r="P395" s="202">
        <f>O395*H395</f>
        <v>0</v>
      </c>
      <c r="Q395" s="202">
        <v>0</v>
      </c>
      <c r="R395" s="202">
        <f>Q395*H395</f>
        <v>0</v>
      </c>
      <c r="S395" s="202">
        <v>0</v>
      </c>
      <c r="T395" s="203">
        <f>S395*H395</f>
        <v>0</v>
      </c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R395" s="204" t="s">
        <v>2772</v>
      </c>
      <c r="AT395" s="204" t="s">
        <v>439</v>
      </c>
      <c r="AU395" s="204" t="s">
        <v>184</v>
      </c>
      <c r="AY395" s="16" t="s">
        <v>177</v>
      </c>
      <c r="BE395" s="205">
        <f>IF(N395="základná",J395,0)</f>
        <v>0</v>
      </c>
      <c r="BF395" s="205">
        <f>IF(N395="znížená",J395,0)</f>
        <v>0</v>
      </c>
      <c r="BG395" s="205">
        <f>IF(N395="zákl. prenesená",J395,0)</f>
        <v>0</v>
      </c>
      <c r="BH395" s="205">
        <f>IF(N395="zníž. prenesená",J395,0)</f>
        <v>0</v>
      </c>
      <c r="BI395" s="205">
        <f>IF(N395="nulová",J395,0)</f>
        <v>0</v>
      </c>
      <c r="BJ395" s="16" t="s">
        <v>155</v>
      </c>
      <c r="BK395" s="206">
        <f>ROUND(I395*H395,3)</f>
        <v>0</v>
      </c>
      <c r="BL395" s="16" t="s">
        <v>446</v>
      </c>
      <c r="BM395" s="204" t="s">
        <v>3369</v>
      </c>
    </row>
    <row r="396" s="2" customFormat="1" ht="44.25" customHeight="1">
      <c r="A396" s="35"/>
      <c r="B396" s="157"/>
      <c r="C396" s="212" t="s">
        <v>3370</v>
      </c>
      <c r="D396" s="212" t="s">
        <v>439</v>
      </c>
      <c r="E396" s="213" t="s">
        <v>3371</v>
      </c>
      <c r="F396" s="214" t="s">
        <v>3372</v>
      </c>
      <c r="G396" s="215" t="s">
        <v>258</v>
      </c>
      <c r="H396" s="216">
        <v>4</v>
      </c>
      <c r="I396" s="217"/>
      <c r="J396" s="216">
        <f>ROUND(I396*H396,3)</f>
        <v>0</v>
      </c>
      <c r="K396" s="218"/>
      <c r="L396" s="219"/>
      <c r="M396" s="220" t="s">
        <v>1</v>
      </c>
      <c r="N396" s="221" t="s">
        <v>40</v>
      </c>
      <c r="O396" s="79"/>
      <c r="P396" s="202">
        <f>O396*H396</f>
        <v>0</v>
      </c>
      <c r="Q396" s="202">
        <v>0</v>
      </c>
      <c r="R396" s="202">
        <f>Q396*H396</f>
        <v>0</v>
      </c>
      <c r="S396" s="202">
        <v>0</v>
      </c>
      <c r="T396" s="203">
        <f>S396*H396</f>
        <v>0</v>
      </c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R396" s="204" t="s">
        <v>2772</v>
      </c>
      <c r="AT396" s="204" t="s">
        <v>439</v>
      </c>
      <c r="AU396" s="204" t="s">
        <v>184</v>
      </c>
      <c r="AY396" s="16" t="s">
        <v>177</v>
      </c>
      <c r="BE396" s="205">
        <f>IF(N396="základná",J396,0)</f>
        <v>0</v>
      </c>
      <c r="BF396" s="205">
        <f>IF(N396="znížená",J396,0)</f>
        <v>0</v>
      </c>
      <c r="BG396" s="205">
        <f>IF(N396="zákl. prenesená",J396,0)</f>
        <v>0</v>
      </c>
      <c r="BH396" s="205">
        <f>IF(N396="zníž. prenesená",J396,0)</f>
        <v>0</v>
      </c>
      <c r="BI396" s="205">
        <f>IF(N396="nulová",J396,0)</f>
        <v>0</v>
      </c>
      <c r="BJ396" s="16" t="s">
        <v>155</v>
      </c>
      <c r="BK396" s="206">
        <f>ROUND(I396*H396,3)</f>
        <v>0</v>
      </c>
      <c r="BL396" s="16" t="s">
        <v>446</v>
      </c>
      <c r="BM396" s="204" t="s">
        <v>3373</v>
      </c>
    </row>
    <row r="397" s="2" customFormat="1" ht="37.8" customHeight="1">
      <c r="A397" s="35"/>
      <c r="B397" s="157"/>
      <c r="C397" s="212" t="s">
        <v>3374</v>
      </c>
      <c r="D397" s="212" t="s">
        <v>439</v>
      </c>
      <c r="E397" s="213" t="s">
        <v>3375</v>
      </c>
      <c r="F397" s="214" t="s">
        <v>3376</v>
      </c>
      <c r="G397" s="215" t="s">
        <v>258</v>
      </c>
      <c r="H397" s="216">
        <v>11</v>
      </c>
      <c r="I397" s="217"/>
      <c r="J397" s="216">
        <f>ROUND(I397*H397,3)</f>
        <v>0</v>
      </c>
      <c r="K397" s="218"/>
      <c r="L397" s="219"/>
      <c r="M397" s="220" t="s">
        <v>1</v>
      </c>
      <c r="N397" s="221" t="s">
        <v>40</v>
      </c>
      <c r="O397" s="79"/>
      <c r="P397" s="202">
        <f>O397*H397</f>
        <v>0</v>
      </c>
      <c r="Q397" s="202">
        <v>0</v>
      </c>
      <c r="R397" s="202">
        <f>Q397*H397</f>
        <v>0</v>
      </c>
      <c r="S397" s="202">
        <v>0</v>
      </c>
      <c r="T397" s="203">
        <f>S397*H397</f>
        <v>0</v>
      </c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R397" s="204" t="s">
        <v>2772</v>
      </c>
      <c r="AT397" s="204" t="s">
        <v>439</v>
      </c>
      <c r="AU397" s="204" t="s">
        <v>184</v>
      </c>
      <c r="AY397" s="16" t="s">
        <v>177</v>
      </c>
      <c r="BE397" s="205">
        <f>IF(N397="základná",J397,0)</f>
        <v>0</v>
      </c>
      <c r="BF397" s="205">
        <f>IF(N397="znížená",J397,0)</f>
        <v>0</v>
      </c>
      <c r="BG397" s="205">
        <f>IF(N397="zákl. prenesená",J397,0)</f>
        <v>0</v>
      </c>
      <c r="BH397" s="205">
        <f>IF(N397="zníž. prenesená",J397,0)</f>
        <v>0</v>
      </c>
      <c r="BI397" s="205">
        <f>IF(N397="nulová",J397,0)</f>
        <v>0</v>
      </c>
      <c r="BJ397" s="16" t="s">
        <v>155</v>
      </c>
      <c r="BK397" s="206">
        <f>ROUND(I397*H397,3)</f>
        <v>0</v>
      </c>
      <c r="BL397" s="16" t="s">
        <v>446</v>
      </c>
      <c r="BM397" s="204" t="s">
        <v>3377</v>
      </c>
    </row>
    <row r="398" s="2" customFormat="1" ht="37.8" customHeight="1">
      <c r="A398" s="35"/>
      <c r="B398" s="157"/>
      <c r="C398" s="212" t="s">
        <v>3378</v>
      </c>
      <c r="D398" s="212" t="s">
        <v>439</v>
      </c>
      <c r="E398" s="213" t="s">
        <v>3379</v>
      </c>
      <c r="F398" s="214" t="s">
        <v>3380</v>
      </c>
      <c r="G398" s="215" t="s">
        <v>258</v>
      </c>
      <c r="H398" s="216">
        <v>4</v>
      </c>
      <c r="I398" s="217"/>
      <c r="J398" s="216">
        <f>ROUND(I398*H398,3)</f>
        <v>0</v>
      </c>
      <c r="K398" s="218"/>
      <c r="L398" s="219"/>
      <c r="M398" s="220" t="s">
        <v>1</v>
      </c>
      <c r="N398" s="221" t="s">
        <v>40</v>
      </c>
      <c r="O398" s="79"/>
      <c r="P398" s="202">
        <f>O398*H398</f>
        <v>0</v>
      </c>
      <c r="Q398" s="202">
        <v>0</v>
      </c>
      <c r="R398" s="202">
        <f>Q398*H398</f>
        <v>0</v>
      </c>
      <c r="S398" s="202">
        <v>0</v>
      </c>
      <c r="T398" s="203">
        <f>S398*H398</f>
        <v>0</v>
      </c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R398" s="204" t="s">
        <v>2772</v>
      </c>
      <c r="AT398" s="204" t="s">
        <v>439</v>
      </c>
      <c r="AU398" s="204" t="s">
        <v>184</v>
      </c>
      <c r="AY398" s="16" t="s">
        <v>177</v>
      </c>
      <c r="BE398" s="205">
        <f>IF(N398="základná",J398,0)</f>
        <v>0</v>
      </c>
      <c r="BF398" s="205">
        <f>IF(N398="znížená",J398,0)</f>
        <v>0</v>
      </c>
      <c r="BG398" s="205">
        <f>IF(N398="zákl. prenesená",J398,0)</f>
        <v>0</v>
      </c>
      <c r="BH398" s="205">
        <f>IF(N398="zníž. prenesená",J398,0)</f>
        <v>0</v>
      </c>
      <c r="BI398" s="205">
        <f>IF(N398="nulová",J398,0)</f>
        <v>0</v>
      </c>
      <c r="BJ398" s="16" t="s">
        <v>155</v>
      </c>
      <c r="BK398" s="206">
        <f>ROUND(I398*H398,3)</f>
        <v>0</v>
      </c>
      <c r="BL398" s="16" t="s">
        <v>446</v>
      </c>
      <c r="BM398" s="204" t="s">
        <v>3381</v>
      </c>
    </row>
    <row r="399" s="2" customFormat="1" ht="37.8" customHeight="1">
      <c r="A399" s="35"/>
      <c r="B399" s="157"/>
      <c r="C399" s="212" t="s">
        <v>3382</v>
      </c>
      <c r="D399" s="212" t="s">
        <v>439</v>
      </c>
      <c r="E399" s="213" t="s">
        <v>3383</v>
      </c>
      <c r="F399" s="214" t="s">
        <v>3384</v>
      </c>
      <c r="G399" s="215" t="s">
        <v>258</v>
      </c>
      <c r="H399" s="216">
        <v>6</v>
      </c>
      <c r="I399" s="217"/>
      <c r="J399" s="216">
        <f>ROUND(I399*H399,3)</f>
        <v>0</v>
      </c>
      <c r="K399" s="218"/>
      <c r="L399" s="219"/>
      <c r="M399" s="220" t="s">
        <v>1</v>
      </c>
      <c r="N399" s="221" t="s">
        <v>40</v>
      </c>
      <c r="O399" s="79"/>
      <c r="P399" s="202">
        <f>O399*H399</f>
        <v>0</v>
      </c>
      <c r="Q399" s="202">
        <v>0</v>
      </c>
      <c r="R399" s="202">
        <f>Q399*H399</f>
        <v>0</v>
      </c>
      <c r="S399" s="202">
        <v>0</v>
      </c>
      <c r="T399" s="203">
        <f>S399*H399</f>
        <v>0</v>
      </c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R399" s="204" t="s">
        <v>2772</v>
      </c>
      <c r="AT399" s="204" t="s">
        <v>439</v>
      </c>
      <c r="AU399" s="204" t="s">
        <v>184</v>
      </c>
      <c r="AY399" s="16" t="s">
        <v>177</v>
      </c>
      <c r="BE399" s="205">
        <f>IF(N399="základná",J399,0)</f>
        <v>0</v>
      </c>
      <c r="BF399" s="205">
        <f>IF(N399="znížená",J399,0)</f>
        <v>0</v>
      </c>
      <c r="BG399" s="205">
        <f>IF(N399="zákl. prenesená",J399,0)</f>
        <v>0</v>
      </c>
      <c r="BH399" s="205">
        <f>IF(N399="zníž. prenesená",J399,0)</f>
        <v>0</v>
      </c>
      <c r="BI399" s="205">
        <f>IF(N399="nulová",J399,0)</f>
        <v>0</v>
      </c>
      <c r="BJ399" s="16" t="s">
        <v>155</v>
      </c>
      <c r="BK399" s="206">
        <f>ROUND(I399*H399,3)</f>
        <v>0</v>
      </c>
      <c r="BL399" s="16" t="s">
        <v>446</v>
      </c>
      <c r="BM399" s="204" t="s">
        <v>3385</v>
      </c>
    </row>
    <row r="400" s="2" customFormat="1" ht="16.5" customHeight="1">
      <c r="A400" s="35"/>
      <c r="B400" s="157"/>
      <c r="C400" s="212" t="s">
        <v>3386</v>
      </c>
      <c r="D400" s="212" t="s">
        <v>439</v>
      </c>
      <c r="E400" s="213" t="s">
        <v>3387</v>
      </c>
      <c r="F400" s="214" t="s">
        <v>3388</v>
      </c>
      <c r="G400" s="215" t="s">
        <v>258</v>
      </c>
      <c r="H400" s="216">
        <v>9</v>
      </c>
      <c r="I400" s="217"/>
      <c r="J400" s="216">
        <f>ROUND(I400*H400,3)</f>
        <v>0</v>
      </c>
      <c r="K400" s="218"/>
      <c r="L400" s="219"/>
      <c r="M400" s="220" t="s">
        <v>1</v>
      </c>
      <c r="N400" s="221" t="s">
        <v>40</v>
      </c>
      <c r="O400" s="79"/>
      <c r="P400" s="202">
        <f>O400*H400</f>
        <v>0</v>
      </c>
      <c r="Q400" s="202">
        <v>0</v>
      </c>
      <c r="R400" s="202">
        <f>Q400*H400</f>
        <v>0</v>
      </c>
      <c r="S400" s="202">
        <v>0</v>
      </c>
      <c r="T400" s="203">
        <f>S400*H400</f>
        <v>0</v>
      </c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R400" s="204" t="s">
        <v>2772</v>
      </c>
      <c r="AT400" s="204" t="s">
        <v>439</v>
      </c>
      <c r="AU400" s="204" t="s">
        <v>184</v>
      </c>
      <c r="AY400" s="16" t="s">
        <v>177</v>
      </c>
      <c r="BE400" s="205">
        <f>IF(N400="základná",J400,0)</f>
        <v>0</v>
      </c>
      <c r="BF400" s="205">
        <f>IF(N400="znížená",J400,0)</f>
        <v>0</v>
      </c>
      <c r="BG400" s="205">
        <f>IF(N400="zákl. prenesená",J400,0)</f>
        <v>0</v>
      </c>
      <c r="BH400" s="205">
        <f>IF(N400="zníž. prenesená",J400,0)</f>
        <v>0</v>
      </c>
      <c r="BI400" s="205">
        <f>IF(N400="nulová",J400,0)</f>
        <v>0</v>
      </c>
      <c r="BJ400" s="16" t="s">
        <v>155</v>
      </c>
      <c r="BK400" s="206">
        <f>ROUND(I400*H400,3)</f>
        <v>0</v>
      </c>
      <c r="BL400" s="16" t="s">
        <v>446</v>
      </c>
      <c r="BM400" s="204" t="s">
        <v>3389</v>
      </c>
    </row>
    <row r="401" s="2" customFormat="1" ht="33" customHeight="1">
      <c r="A401" s="35"/>
      <c r="B401" s="157"/>
      <c r="C401" s="212" t="s">
        <v>3390</v>
      </c>
      <c r="D401" s="212" t="s">
        <v>439</v>
      </c>
      <c r="E401" s="213" t="s">
        <v>3391</v>
      </c>
      <c r="F401" s="214" t="s">
        <v>3392</v>
      </c>
      <c r="G401" s="215" t="s">
        <v>258</v>
      </c>
      <c r="H401" s="216">
        <v>30</v>
      </c>
      <c r="I401" s="217"/>
      <c r="J401" s="216">
        <f>ROUND(I401*H401,3)</f>
        <v>0</v>
      </c>
      <c r="K401" s="218"/>
      <c r="L401" s="219"/>
      <c r="M401" s="220" t="s">
        <v>1</v>
      </c>
      <c r="N401" s="221" t="s">
        <v>40</v>
      </c>
      <c r="O401" s="79"/>
      <c r="P401" s="202">
        <f>O401*H401</f>
        <v>0</v>
      </c>
      <c r="Q401" s="202">
        <v>0</v>
      </c>
      <c r="R401" s="202">
        <f>Q401*H401</f>
        <v>0</v>
      </c>
      <c r="S401" s="202">
        <v>0</v>
      </c>
      <c r="T401" s="203">
        <f>S401*H401</f>
        <v>0</v>
      </c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R401" s="204" t="s">
        <v>2772</v>
      </c>
      <c r="AT401" s="204" t="s">
        <v>439</v>
      </c>
      <c r="AU401" s="204" t="s">
        <v>184</v>
      </c>
      <c r="AY401" s="16" t="s">
        <v>177</v>
      </c>
      <c r="BE401" s="205">
        <f>IF(N401="základná",J401,0)</f>
        <v>0</v>
      </c>
      <c r="BF401" s="205">
        <f>IF(N401="znížená",J401,0)</f>
        <v>0</v>
      </c>
      <c r="BG401" s="205">
        <f>IF(N401="zákl. prenesená",J401,0)</f>
        <v>0</v>
      </c>
      <c r="BH401" s="205">
        <f>IF(N401="zníž. prenesená",J401,0)</f>
        <v>0</v>
      </c>
      <c r="BI401" s="205">
        <f>IF(N401="nulová",J401,0)</f>
        <v>0</v>
      </c>
      <c r="BJ401" s="16" t="s">
        <v>155</v>
      </c>
      <c r="BK401" s="206">
        <f>ROUND(I401*H401,3)</f>
        <v>0</v>
      </c>
      <c r="BL401" s="16" t="s">
        <v>446</v>
      </c>
      <c r="BM401" s="204" t="s">
        <v>3393</v>
      </c>
    </row>
    <row r="402" s="2" customFormat="1" ht="16.5" customHeight="1">
      <c r="A402" s="35"/>
      <c r="B402" s="157"/>
      <c r="C402" s="212" t="s">
        <v>3394</v>
      </c>
      <c r="D402" s="212" t="s">
        <v>439</v>
      </c>
      <c r="E402" s="213" t="s">
        <v>3395</v>
      </c>
      <c r="F402" s="214" t="s">
        <v>3396</v>
      </c>
      <c r="G402" s="215" t="s">
        <v>258</v>
      </c>
      <c r="H402" s="216">
        <v>11</v>
      </c>
      <c r="I402" s="217"/>
      <c r="J402" s="216">
        <f>ROUND(I402*H402,3)</f>
        <v>0</v>
      </c>
      <c r="K402" s="218"/>
      <c r="L402" s="219"/>
      <c r="M402" s="220" t="s">
        <v>1</v>
      </c>
      <c r="N402" s="221" t="s">
        <v>40</v>
      </c>
      <c r="O402" s="79"/>
      <c r="P402" s="202">
        <f>O402*H402</f>
        <v>0</v>
      </c>
      <c r="Q402" s="202">
        <v>0</v>
      </c>
      <c r="R402" s="202">
        <f>Q402*H402</f>
        <v>0</v>
      </c>
      <c r="S402" s="202">
        <v>0</v>
      </c>
      <c r="T402" s="203">
        <f>S402*H402</f>
        <v>0</v>
      </c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R402" s="204" t="s">
        <v>2772</v>
      </c>
      <c r="AT402" s="204" t="s">
        <v>439</v>
      </c>
      <c r="AU402" s="204" t="s">
        <v>184</v>
      </c>
      <c r="AY402" s="16" t="s">
        <v>177</v>
      </c>
      <c r="BE402" s="205">
        <f>IF(N402="základná",J402,0)</f>
        <v>0</v>
      </c>
      <c r="BF402" s="205">
        <f>IF(N402="znížená",J402,0)</f>
        <v>0</v>
      </c>
      <c r="BG402" s="205">
        <f>IF(N402="zákl. prenesená",J402,0)</f>
        <v>0</v>
      </c>
      <c r="BH402" s="205">
        <f>IF(N402="zníž. prenesená",J402,0)</f>
        <v>0</v>
      </c>
      <c r="BI402" s="205">
        <f>IF(N402="nulová",J402,0)</f>
        <v>0</v>
      </c>
      <c r="BJ402" s="16" t="s">
        <v>155</v>
      </c>
      <c r="BK402" s="206">
        <f>ROUND(I402*H402,3)</f>
        <v>0</v>
      </c>
      <c r="BL402" s="16" t="s">
        <v>446</v>
      </c>
      <c r="BM402" s="204" t="s">
        <v>3397</v>
      </c>
    </row>
    <row r="403" s="2" customFormat="1" ht="21.75" customHeight="1">
      <c r="A403" s="35"/>
      <c r="B403" s="157"/>
      <c r="C403" s="193" t="s">
        <v>3398</v>
      </c>
      <c r="D403" s="193" t="s">
        <v>180</v>
      </c>
      <c r="E403" s="194" t="s">
        <v>3399</v>
      </c>
      <c r="F403" s="195" t="s">
        <v>3400</v>
      </c>
      <c r="G403" s="196" t="s">
        <v>258</v>
      </c>
      <c r="H403" s="197">
        <v>11</v>
      </c>
      <c r="I403" s="198"/>
      <c r="J403" s="197">
        <f>ROUND(I403*H403,3)</f>
        <v>0</v>
      </c>
      <c r="K403" s="199"/>
      <c r="L403" s="36"/>
      <c r="M403" s="200" t="s">
        <v>1</v>
      </c>
      <c r="N403" s="201" t="s">
        <v>40</v>
      </c>
      <c r="O403" s="79"/>
      <c r="P403" s="202">
        <f>O403*H403</f>
        <v>0</v>
      </c>
      <c r="Q403" s="202">
        <v>0</v>
      </c>
      <c r="R403" s="202">
        <f>Q403*H403</f>
        <v>0</v>
      </c>
      <c r="S403" s="202">
        <v>0</v>
      </c>
      <c r="T403" s="203">
        <f>S403*H403</f>
        <v>0</v>
      </c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R403" s="204" t="s">
        <v>446</v>
      </c>
      <c r="AT403" s="204" t="s">
        <v>180</v>
      </c>
      <c r="AU403" s="204" t="s">
        <v>184</v>
      </c>
      <c r="AY403" s="16" t="s">
        <v>177</v>
      </c>
      <c r="BE403" s="205">
        <f>IF(N403="základná",J403,0)</f>
        <v>0</v>
      </c>
      <c r="BF403" s="205">
        <f>IF(N403="znížená",J403,0)</f>
        <v>0</v>
      </c>
      <c r="BG403" s="205">
        <f>IF(N403="zákl. prenesená",J403,0)</f>
        <v>0</v>
      </c>
      <c r="BH403" s="205">
        <f>IF(N403="zníž. prenesená",J403,0)</f>
        <v>0</v>
      </c>
      <c r="BI403" s="205">
        <f>IF(N403="nulová",J403,0)</f>
        <v>0</v>
      </c>
      <c r="BJ403" s="16" t="s">
        <v>155</v>
      </c>
      <c r="BK403" s="206">
        <f>ROUND(I403*H403,3)</f>
        <v>0</v>
      </c>
      <c r="BL403" s="16" t="s">
        <v>446</v>
      </c>
      <c r="BM403" s="204" t="s">
        <v>3401</v>
      </c>
    </row>
    <row r="404" s="2" customFormat="1" ht="24.15" customHeight="1">
      <c r="A404" s="35"/>
      <c r="B404" s="157"/>
      <c r="C404" s="193" t="s">
        <v>3402</v>
      </c>
      <c r="D404" s="193" t="s">
        <v>180</v>
      </c>
      <c r="E404" s="194" t="s">
        <v>3403</v>
      </c>
      <c r="F404" s="195" t="s">
        <v>3404</v>
      </c>
      <c r="G404" s="196" t="s">
        <v>258</v>
      </c>
      <c r="H404" s="197">
        <v>225</v>
      </c>
      <c r="I404" s="198"/>
      <c r="J404" s="197">
        <f>ROUND(I404*H404,3)</f>
        <v>0</v>
      </c>
      <c r="K404" s="199"/>
      <c r="L404" s="36"/>
      <c r="M404" s="200" t="s">
        <v>1</v>
      </c>
      <c r="N404" s="201" t="s">
        <v>40</v>
      </c>
      <c r="O404" s="79"/>
      <c r="P404" s="202">
        <f>O404*H404</f>
        <v>0</v>
      </c>
      <c r="Q404" s="202">
        <v>0</v>
      </c>
      <c r="R404" s="202">
        <f>Q404*H404</f>
        <v>0</v>
      </c>
      <c r="S404" s="202">
        <v>0</v>
      </c>
      <c r="T404" s="203">
        <f>S404*H404</f>
        <v>0</v>
      </c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R404" s="204" t="s">
        <v>446</v>
      </c>
      <c r="AT404" s="204" t="s">
        <v>180</v>
      </c>
      <c r="AU404" s="204" t="s">
        <v>184</v>
      </c>
      <c r="AY404" s="16" t="s">
        <v>177</v>
      </c>
      <c r="BE404" s="205">
        <f>IF(N404="základná",J404,0)</f>
        <v>0</v>
      </c>
      <c r="BF404" s="205">
        <f>IF(N404="znížená",J404,0)</f>
        <v>0</v>
      </c>
      <c r="BG404" s="205">
        <f>IF(N404="zákl. prenesená",J404,0)</f>
        <v>0</v>
      </c>
      <c r="BH404" s="205">
        <f>IF(N404="zníž. prenesená",J404,0)</f>
        <v>0</v>
      </c>
      <c r="BI404" s="205">
        <f>IF(N404="nulová",J404,0)</f>
        <v>0</v>
      </c>
      <c r="BJ404" s="16" t="s">
        <v>155</v>
      </c>
      <c r="BK404" s="206">
        <f>ROUND(I404*H404,3)</f>
        <v>0</v>
      </c>
      <c r="BL404" s="16" t="s">
        <v>446</v>
      </c>
      <c r="BM404" s="204" t="s">
        <v>3405</v>
      </c>
    </row>
    <row r="405" s="2" customFormat="1" ht="24.15" customHeight="1">
      <c r="A405" s="35"/>
      <c r="B405" s="157"/>
      <c r="C405" s="193" t="s">
        <v>3406</v>
      </c>
      <c r="D405" s="193" t="s">
        <v>180</v>
      </c>
      <c r="E405" s="194" t="s">
        <v>3407</v>
      </c>
      <c r="F405" s="195" t="s">
        <v>3408</v>
      </c>
      <c r="G405" s="196" t="s">
        <v>258</v>
      </c>
      <c r="H405" s="197">
        <v>18</v>
      </c>
      <c r="I405" s="198"/>
      <c r="J405" s="197">
        <f>ROUND(I405*H405,3)</f>
        <v>0</v>
      </c>
      <c r="K405" s="199"/>
      <c r="L405" s="36"/>
      <c r="M405" s="200" t="s">
        <v>1</v>
      </c>
      <c r="N405" s="201" t="s">
        <v>40</v>
      </c>
      <c r="O405" s="79"/>
      <c r="P405" s="202">
        <f>O405*H405</f>
        <v>0</v>
      </c>
      <c r="Q405" s="202">
        <v>0</v>
      </c>
      <c r="R405" s="202">
        <f>Q405*H405</f>
        <v>0</v>
      </c>
      <c r="S405" s="202">
        <v>0</v>
      </c>
      <c r="T405" s="203">
        <f>S405*H405</f>
        <v>0</v>
      </c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R405" s="204" t="s">
        <v>446</v>
      </c>
      <c r="AT405" s="204" t="s">
        <v>180</v>
      </c>
      <c r="AU405" s="204" t="s">
        <v>184</v>
      </c>
      <c r="AY405" s="16" t="s">
        <v>177</v>
      </c>
      <c r="BE405" s="205">
        <f>IF(N405="základná",J405,0)</f>
        <v>0</v>
      </c>
      <c r="BF405" s="205">
        <f>IF(N405="znížená",J405,0)</f>
        <v>0</v>
      </c>
      <c r="BG405" s="205">
        <f>IF(N405="zákl. prenesená",J405,0)</f>
        <v>0</v>
      </c>
      <c r="BH405" s="205">
        <f>IF(N405="zníž. prenesená",J405,0)</f>
        <v>0</v>
      </c>
      <c r="BI405" s="205">
        <f>IF(N405="nulová",J405,0)</f>
        <v>0</v>
      </c>
      <c r="BJ405" s="16" t="s">
        <v>155</v>
      </c>
      <c r="BK405" s="206">
        <f>ROUND(I405*H405,3)</f>
        <v>0</v>
      </c>
      <c r="BL405" s="16" t="s">
        <v>446</v>
      </c>
      <c r="BM405" s="204" t="s">
        <v>3409</v>
      </c>
    </row>
    <row r="406" s="2" customFormat="1" ht="24.15" customHeight="1">
      <c r="A406" s="35"/>
      <c r="B406" s="157"/>
      <c r="C406" s="193" t="s">
        <v>3410</v>
      </c>
      <c r="D406" s="193" t="s">
        <v>180</v>
      </c>
      <c r="E406" s="194" t="s">
        <v>3411</v>
      </c>
      <c r="F406" s="195" t="s">
        <v>3412</v>
      </c>
      <c r="G406" s="196" t="s">
        <v>411</v>
      </c>
      <c r="H406" s="197">
        <v>250</v>
      </c>
      <c r="I406" s="198"/>
      <c r="J406" s="197">
        <f>ROUND(I406*H406,3)</f>
        <v>0</v>
      </c>
      <c r="K406" s="199"/>
      <c r="L406" s="36"/>
      <c r="M406" s="200" t="s">
        <v>1</v>
      </c>
      <c r="N406" s="201" t="s">
        <v>40</v>
      </c>
      <c r="O406" s="79"/>
      <c r="P406" s="202">
        <f>O406*H406</f>
        <v>0</v>
      </c>
      <c r="Q406" s="202">
        <v>0</v>
      </c>
      <c r="R406" s="202">
        <f>Q406*H406</f>
        <v>0</v>
      </c>
      <c r="S406" s="202">
        <v>0</v>
      </c>
      <c r="T406" s="203">
        <f>S406*H406</f>
        <v>0</v>
      </c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R406" s="204" t="s">
        <v>184</v>
      </c>
      <c r="AT406" s="204" t="s">
        <v>180</v>
      </c>
      <c r="AU406" s="204" t="s">
        <v>184</v>
      </c>
      <c r="AY406" s="16" t="s">
        <v>177</v>
      </c>
      <c r="BE406" s="205">
        <f>IF(N406="základná",J406,0)</f>
        <v>0</v>
      </c>
      <c r="BF406" s="205">
        <f>IF(N406="znížená",J406,0)</f>
        <v>0</v>
      </c>
      <c r="BG406" s="205">
        <f>IF(N406="zákl. prenesená",J406,0)</f>
        <v>0</v>
      </c>
      <c r="BH406" s="205">
        <f>IF(N406="zníž. prenesená",J406,0)</f>
        <v>0</v>
      </c>
      <c r="BI406" s="205">
        <f>IF(N406="nulová",J406,0)</f>
        <v>0</v>
      </c>
      <c r="BJ406" s="16" t="s">
        <v>155</v>
      </c>
      <c r="BK406" s="206">
        <f>ROUND(I406*H406,3)</f>
        <v>0</v>
      </c>
      <c r="BL406" s="16" t="s">
        <v>184</v>
      </c>
      <c r="BM406" s="204" t="s">
        <v>3413</v>
      </c>
    </row>
    <row r="407" s="2" customFormat="1" ht="16.5" customHeight="1">
      <c r="A407" s="35"/>
      <c r="B407" s="157"/>
      <c r="C407" s="212" t="s">
        <v>3414</v>
      </c>
      <c r="D407" s="212" t="s">
        <v>439</v>
      </c>
      <c r="E407" s="213" t="s">
        <v>3415</v>
      </c>
      <c r="F407" s="214" t="s">
        <v>3416</v>
      </c>
      <c r="G407" s="215" t="s">
        <v>411</v>
      </c>
      <c r="H407" s="216">
        <v>250</v>
      </c>
      <c r="I407" s="217"/>
      <c r="J407" s="216">
        <f>ROUND(I407*H407,3)</f>
        <v>0</v>
      </c>
      <c r="K407" s="218"/>
      <c r="L407" s="219"/>
      <c r="M407" s="220" t="s">
        <v>1</v>
      </c>
      <c r="N407" s="221" t="s">
        <v>40</v>
      </c>
      <c r="O407" s="79"/>
      <c r="P407" s="202">
        <f>O407*H407</f>
        <v>0</v>
      </c>
      <c r="Q407" s="202">
        <v>1</v>
      </c>
      <c r="R407" s="202">
        <f>Q407*H407</f>
        <v>250</v>
      </c>
      <c r="S407" s="202">
        <v>0</v>
      </c>
      <c r="T407" s="203">
        <f>S407*H407</f>
        <v>0</v>
      </c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R407" s="204" t="s">
        <v>209</v>
      </c>
      <c r="AT407" s="204" t="s">
        <v>439</v>
      </c>
      <c r="AU407" s="204" t="s">
        <v>184</v>
      </c>
      <c r="AY407" s="16" t="s">
        <v>177</v>
      </c>
      <c r="BE407" s="205">
        <f>IF(N407="základná",J407,0)</f>
        <v>0</v>
      </c>
      <c r="BF407" s="205">
        <f>IF(N407="znížená",J407,0)</f>
        <v>0</v>
      </c>
      <c r="BG407" s="205">
        <f>IF(N407="zákl. prenesená",J407,0)</f>
        <v>0</v>
      </c>
      <c r="BH407" s="205">
        <f>IF(N407="zníž. prenesená",J407,0)</f>
        <v>0</v>
      </c>
      <c r="BI407" s="205">
        <f>IF(N407="nulová",J407,0)</f>
        <v>0</v>
      </c>
      <c r="BJ407" s="16" t="s">
        <v>155</v>
      </c>
      <c r="BK407" s="206">
        <f>ROUND(I407*H407,3)</f>
        <v>0</v>
      </c>
      <c r="BL407" s="16" t="s">
        <v>184</v>
      </c>
      <c r="BM407" s="204" t="s">
        <v>3417</v>
      </c>
    </row>
    <row r="408" s="2" customFormat="1" ht="24.15" customHeight="1">
      <c r="A408" s="35"/>
      <c r="B408" s="157"/>
      <c r="C408" s="193" t="s">
        <v>3418</v>
      </c>
      <c r="D408" s="193" t="s">
        <v>180</v>
      </c>
      <c r="E408" s="194" t="s">
        <v>3419</v>
      </c>
      <c r="F408" s="195" t="s">
        <v>3420</v>
      </c>
      <c r="G408" s="196" t="s">
        <v>258</v>
      </c>
      <c r="H408" s="197">
        <v>18</v>
      </c>
      <c r="I408" s="198"/>
      <c r="J408" s="197">
        <f>ROUND(I408*H408,3)</f>
        <v>0</v>
      </c>
      <c r="K408" s="199"/>
      <c r="L408" s="36"/>
      <c r="M408" s="200" t="s">
        <v>1</v>
      </c>
      <c r="N408" s="201" t="s">
        <v>40</v>
      </c>
      <c r="O408" s="79"/>
      <c r="P408" s="202">
        <f>O408*H408</f>
        <v>0</v>
      </c>
      <c r="Q408" s="202">
        <v>0</v>
      </c>
      <c r="R408" s="202">
        <f>Q408*H408</f>
        <v>0</v>
      </c>
      <c r="S408" s="202">
        <v>0</v>
      </c>
      <c r="T408" s="203">
        <f>S408*H408</f>
        <v>0</v>
      </c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R408" s="204" t="s">
        <v>446</v>
      </c>
      <c r="AT408" s="204" t="s">
        <v>180</v>
      </c>
      <c r="AU408" s="204" t="s">
        <v>184</v>
      </c>
      <c r="AY408" s="16" t="s">
        <v>177</v>
      </c>
      <c r="BE408" s="205">
        <f>IF(N408="základná",J408,0)</f>
        <v>0</v>
      </c>
      <c r="BF408" s="205">
        <f>IF(N408="znížená",J408,0)</f>
        <v>0</v>
      </c>
      <c r="BG408" s="205">
        <f>IF(N408="zákl. prenesená",J408,0)</f>
        <v>0</v>
      </c>
      <c r="BH408" s="205">
        <f>IF(N408="zníž. prenesená",J408,0)</f>
        <v>0</v>
      </c>
      <c r="BI408" s="205">
        <f>IF(N408="nulová",J408,0)</f>
        <v>0</v>
      </c>
      <c r="BJ408" s="16" t="s">
        <v>155</v>
      </c>
      <c r="BK408" s="206">
        <f>ROUND(I408*H408,3)</f>
        <v>0</v>
      </c>
      <c r="BL408" s="16" t="s">
        <v>446</v>
      </c>
      <c r="BM408" s="204" t="s">
        <v>3421</v>
      </c>
    </row>
    <row r="409" s="2" customFormat="1" ht="33" customHeight="1">
      <c r="A409" s="35"/>
      <c r="B409" s="157"/>
      <c r="C409" s="212" t="s">
        <v>3422</v>
      </c>
      <c r="D409" s="212" t="s">
        <v>439</v>
      </c>
      <c r="E409" s="213" t="s">
        <v>3423</v>
      </c>
      <c r="F409" s="214" t="s">
        <v>3424</v>
      </c>
      <c r="G409" s="215" t="s">
        <v>258</v>
      </c>
      <c r="H409" s="216">
        <v>18</v>
      </c>
      <c r="I409" s="217"/>
      <c r="J409" s="216">
        <f>ROUND(I409*H409,3)</f>
        <v>0</v>
      </c>
      <c r="K409" s="218"/>
      <c r="L409" s="219"/>
      <c r="M409" s="220" t="s">
        <v>1</v>
      </c>
      <c r="N409" s="221" t="s">
        <v>40</v>
      </c>
      <c r="O409" s="79"/>
      <c r="P409" s="202">
        <f>O409*H409</f>
        <v>0</v>
      </c>
      <c r="Q409" s="202">
        <v>0</v>
      </c>
      <c r="R409" s="202">
        <f>Q409*H409</f>
        <v>0</v>
      </c>
      <c r="S409" s="202">
        <v>0</v>
      </c>
      <c r="T409" s="203">
        <f>S409*H409</f>
        <v>0</v>
      </c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R409" s="204" t="s">
        <v>2772</v>
      </c>
      <c r="AT409" s="204" t="s">
        <v>439</v>
      </c>
      <c r="AU409" s="204" t="s">
        <v>184</v>
      </c>
      <c r="AY409" s="16" t="s">
        <v>177</v>
      </c>
      <c r="BE409" s="205">
        <f>IF(N409="základná",J409,0)</f>
        <v>0</v>
      </c>
      <c r="BF409" s="205">
        <f>IF(N409="znížená",J409,0)</f>
        <v>0</v>
      </c>
      <c r="BG409" s="205">
        <f>IF(N409="zákl. prenesená",J409,0)</f>
        <v>0</v>
      </c>
      <c r="BH409" s="205">
        <f>IF(N409="zníž. prenesená",J409,0)</f>
        <v>0</v>
      </c>
      <c r="BI409" s="205">
        <f>IF(N409="nulová",J409,0)</f>
        <v>0</v>
      </c>
      <c r="BJ409" s="16" t="s">
        <v>155</v>
      </c>
      <c r="BK409" s="206">
        <f>ROUND(I409*H409,3)</f>
        <v>0</v>
      </c>
      <c r="BL409" s="16" t="s">
        <v>446</v>
      </c>
      <c r="BM409" s="204" t="s">
        <v>3425</v>
      </c>
    </row>
    <row r="410" s="2" customFormat="1" ht="44.25" customHeight="1">
      <c r="A410" s="35"/>
      <c r="B410" s="157"/>
      <c r="C410" s="212" t="s">
        <v>3426</v>
      </c>
      <c r="D410" s="212" t="s">
        <v>439</v>
      </c>
      <c r="E410" s="213" t="s">
        <v>3427</v>
      </c>
      <c r="F410" s="214" t="s">
        <v>3428</v>
      </c>
      <c r="G410" s="215" t="s">
        <v>258</v>
      </c>
      <c r="H410" s="216">
        <v>18</v>
      </c>
      <c r="I410" s="217"/>
      <c r="J410" s="216">
        <f>ROUND(I410*H410,3)</f>
        <v>0</v>
      </c>
      <c r="K410" s="218"/>
      <c r="L410" s="219"/>
      <c r="M410" s="220" t="s">
        <v>1</v>
      </c>
      <c r="N410" s="221" t="s">
        <v>40</v>
      </c>
      <c r="O410" s="79"/>
      <c r="P410" s="202">
        <f>O410*H410</f>
        <v>0</v>
      </c>
      <c r="Q410" s="202">
        <v>0</v>
      </c>
      <c r="R410" s="202">
        <f>Q410*H410</f>
        <v>0</v>
      </c>
      <c r="S410" s="202">
        <v>0</v>
      </c>
      <c r="T410" s="203">
        <f>S410*H410</f>
        <v>0</v>
      </c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R410" s="204" t="s">
        <v>2772</v>
      </c>
      <c r="AT410" s="204" t="s">
        <v>439</v>
      </c>
      <c r="AU410" s="204" t="s">
        <v>184</v>
      </c>
      <c r="AY410" s="16" t="s">
        <v>177</v>
      </c>
      <c r="BE410" s="205">
        <f>IF(N410="základná",J410,0)</f>
        <v>0</v>
      </c>
      <c r="BF410" s="205">
        <f>IF(N410="znížená",J410,0)</f>
        <v>0</v>
      </c>
      <c r="BG410" s="205">
        <f>IF(N410="zákl. prenesená",J410,0)</f>
        <v>0</v>
      </c>
      <c r="BH410" s="205">
        <f>IF(N410="zníž. prenesená",J410,0)</f>
        <v>0</v>
      </c>
      <c r="BI410" s="205">
        <f>IF(N410="nulová",J410,0)</f>
        <v>0</v>
      </c>
      <c r="BJ410" s="16" t="s">
        <v>155</v>
      </c>
      <c r="BK410" s="206">
        <f>ROUND(I410*H410,3)</f>
        <v>0</v>
      </c>
      <c r="BL410" s="16" t="s">
        <v>446</v>
      </c>
      <c r="BM410" s="204" t="s">
        <v>3429</v>
      </c>
    </row>
    <row r="411" s="13" customFormat="1" ht="20.88" customHeight="1">
      <c r="A411" s="13"/>
      <c r="B411" s="222"/>
      <c r="C411" s="13"/>
      <c r="D411" s="223" t="s">
        <v>73</v>
      </c>
      <c r="E411" s="223" t="s">
        <v>3430</v>
      </c>
      <c r="F411" s="223" t="s">
        <v>3431</v>
      </c>
      <c r="G411" s="13"/>
      <c r="H411" s="13"/>
      <c r="I411" s="224"/>
      <c r="J411" s="225">
        <f>BK411</f>
        <v>0</v>
      </c>
      <c r="K411" s="13"/>
      <c r="L411" s="222"/>
      <c r="M411" s="226"/>
      <c r="N411" s="227"/>
      <c r="O411" s="227"/>
      <c r="P411" s="228">
        <f>SUM(P412:P422)</f>
        <v>0</v>
      </c>
      <c r="Q411" s="227"/>
      <c r="R411" s="228">
        <f>SUM(R412:R422)</f>
        <v>0</v>
      </c>
      <c r="S411" s="227"/>
      <c r="T411" s="229">
        <f>SUM(T412:T422)</f>
        <v>0</v>
      </c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R411" s="223" t="s">
        <v>189</v>
      </c>
      <c r="AT411" s="230" t="s">
        <v>73</v>
      </c>
      <c r="AU411" s="230" t="s">
        <v>189</v>
      </c>
      <c r="AY411" s="223" t="s">
        <v>177</v>
      </c>
      <c r="BK411" s="231">
        <f>SUM(BK412:BK422)</f>
        <v>0</v>
      </c>
    </row>
    <row r="412" s="2" customFormat="1" ht="24.15" customHeight="1">
      <c r="A412" s="35"/>
      <c r="B412" s="157"/>
      <c r="C412" s="193" t="s">
        <v>3432</v>
      </c>
      <c r="D412" s="193" t="s">
        <v>180</v>
      </c>
      <c r="E412" s="194" t="s">
        <v>3433</v>
      </c>
      <c r="F412" s="195" t="s">
        <v>3434</v>
      </c>
      <c r="G412" s="196" t="s">
        <v>258</v>
      </c>
      <c r="H412" s="197">
        <v>70</v>
      </c>
      <c r="I412" s="198"/>
      <c r="J412" s="197">
        <f>ROUND(I412*H412,3)</f>
        <v>0</v>
      </c>
      <c r="K412" s="199"/>
      <c r="L412" s="36"/>
      <c r="M412" s="200" t="s">
        <v>1</v>
      </c>
      <c r="N412" s="201" t="s">
        <v>40</v>
      </c>
      <c r="O412" s="79"/>
      <c r="P412" s="202">
        <f>O412*H412</f>
        <v>0</v>
      </c>
      <c r="Q412" s="202">
        <v>0</v>
      </c>
      <c r="R412" s="202">
        <f>Q412*H412</f>
        <v>0</v>
      </c>
      <c r="S412" s="202">
        <v>0</v>
      </c>
      <c r="T412" s="203">
        <f>S412*H412</f>
        <v>0</v>
      </c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R412" s="204" t="s">
        <v>446</v>
      </c>
      <c r="AT412" s="204" t="s">
        <v>180</v>
      </c>
      <c r="AU412" s="204" t="s">
        <v>184</v>
      </c>
      <c r="AY412" s="16" t="s">
        <v>177</v>
      </c>
      <c r="BE412" s="205">
        <f>IF(N412="základná",J412,0)</f>
        <v>0</v>
      </c>
      <c r="BF412" s="205">
        <f>IF(N412="znížená",J412,0)</f>
        <v>0</v>
      </c>
      <c r="BG412" s="205">
        <f>IF(N412="zákl. prenesená",J412,0)</f>
        <v>0</v>
      </c>
      <c r="BH412" s="205">
        <f>IF(N412="zníž. prenesená",J412,0)</f>
        <v>0</v>
      </c>
      <c r="BI412" s="205">
        <f>IF(N412="nulová",J412,0)</f>
        <v>0</v>
      </c>
      <c r="BJ412" s="16" t="s">
        <v>155</v>
      </c>
      <c r="BK412" s="206">
        <f>ROUND(I412*H412,3)</f>
        <v>0</v>
      </c>
      <c r="BL412" s="16" t="s">
        <v>446</v>
      </c>
      <c r="BM412" s="204" t="s">
        <v>3435</v>
      </c>
    </row>
    <row r="413" s="2" customFormat="1" ht="24.15" customHeight="1">
      <c r="A413" s="35"/>
      <c r="B413" s="157"/>
      <c r="C413" s="193" t="s">
        <v>2772</v>
      </c>
      <c r="D413" s="193" t="s">
        <v>180</v>
      </c>
      <c r="E413" s="194" t="s">
        <v>3436</v>
      </c>
      <c r="F413" s="195" t="s">
        <v>3437</v>
      </c>
      <c r="G413" s="196" t="s">
        <v>258</v>
      </c>
      <c r="H413" s="197">
        <v>103</v>
      </c>
      <c r="I413" s="198"/>
      <c r="J413" s="197">
        <f>ROUND(I413*H413,3)</f>
        <v>0</v>
      </c>
      <c r="K413" s="199"/>
      <c r="L413" s="36"/>
      <c r="M413" s="200" t="s">
        <v>1</v>
      </c>
      <c r="N413" s="201" t="s">
        <v>40</v>
      </c>
      <c r="O413" s="79"/>
      <c r="P413" s="202">
        <f>O413*H413</f>
        <v>0</v>
      </c>
      <c r="Q413" s="202">
        <v>0</v>
      </c>
      <c r="R413" s="202">
        <f>Q413*H413</f>
        <v>0</v>
      </c>
      <c r="S413" s="202">
        <v>0</v>
      </c>
      <c r="T413" s="203">
        <f>S413*H413</f>
        <v>0</v>
      </c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R413" s="204" t="s">
        <v>446</v>
      </c>
      <c r="AT413" s="204" t="s">
        <v>180</v>
      </c>
      <c r="AU413" s="204" t="s">
        <v>184</v>
      </c>
      <c r="AY413" s="16" t="s">
        <v>177</v>
      </c>
      <c r="BE413" s="205">
        <f>IF(N413="základná",J413,0)</f>
        <v>0</v>
      </c>
      <c r="BF413" s="205">
        <f>IF(N413="znížená",J413,0)</f>
        <v>0</v>
      </c>
      <c r="BG413" s="205">
        <f>IF(N413="zákl. prenesená",J413,0)</f>
        <v>0</v>
      </c>
      <c r="BH413" s="205">
        <f>IF(N413="zníž. prenesená",J413,0)</f>
        <v>0</v>
      </c>
      <c r="BI413" s="205">
        <f>IF(N413="nulová",J413,0)</f>
        <v>0</v>
      </c>
      <c r="BJ413" s="16" t="s">
        <v>155</v>
      </c>
      <c r="BK413" s="206">
        <f>ROUND(I413*H413,3)</f>
        <v>0</v>
      </c>
      <c r="BL413" s="16" t="s">
        <v>446</v>
      </c>
      <c r="BM413" s="204" t="s">
        <v>3438</v>
      </c>
    </row>
    <row r="414" s="2" customFormat="1" ht="37.8" customHeight="1">
      <c r="A414" s="35"/>
      <c r="B414" s="157"/>
      <c r="C414" s="212" t="s">
        <v>3439</v>
      </c>
      <c r="D414" s="212" t="s">
        <v>439</v>
      </c>
      <c r="E414" s="213" t="s">
        <v>3440</v>
      </c>
      <c r="F414" s="214" t="s">
        <v>3441</v>
      </c>
      <c r="G414" s="215" t="s">
        <v>258</v>
      </c>
      <c r="H414" s="216">
        <v>79</v>
      </c>
      <c r="I414" s="217"/>
      <c r="J414" s="216">
        <f>ROUND(I414*H414,3)</f>
        <v>0</v>
      </c>
      <c r="K414" s="218"/>
      <c r="L414" s="219"/>
      <c r="M414" s="220" t="s">
        <v>1</v>
      </c>
      <c r="N414" s="221" t="s">
        <v>40</v>
      </c>
      <c r="O414" s="79"/>
      <c r="P414" s="202">
        <f>O414*H414</f>
        <v>0</v>
      </c>
      <c r="Q414" s="202">
        <v>0</v>
      </c>
      <c r="R414" s="202">
        <f>Q414*H414</f>
        <v>0</v>
      </c>
      <c r="S414" s="202">
        <v>0</v>
      </c>
      <c r="T414" s="203">
        <f>S414*H414</f>
        <v>0</v>
      </c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R414" s="204" t="s">
        <v>2772</v>
      </c>
      <c r="AT414" s="204" t="s">
        <v>439</v>
      </c>
      <c r="AU414" s="204" t="s">
        <v>184</v>
      </c>
      <c r="AY414" s="16" t="s">
        <v>177</v>
      </c>
      <c r="BE414" s="205">
        <f>IF(N414="základná",J414,0)</f>
        <v>0</v>
      </c>
      <c r="BF414" s="205">
        <f>IF(N414="znížená",J414,0)</f>
        <v>0</v>
      </c>
      <c r="BG414" s="205">
        <f>IF(N414="zákl. prenesená",J414,0)</f>
        <v>0</v>
      </c>
      <c r="BH414" s="205">
        <f>IF(N414="zníž. prenesená",J414,0)</f>
        <v>0</v>
      </c>
      <c r="BI414" s="205">
        <f>IF(N414="nulová",J414,0)</f>
        <v>0</v>
      </c>
      <c r="BJ414" s="16" t="s">
        <v>155</v>
      </c>
      <c r="BK414" s="206">
        <f>ROUND(I414*H414,3)</f>
        <v>0</v>
      </c>
      <c r="BL414" s="16" t="s">
        <v>446</v>
      </c>
      <c r="BM414" s="204" t="s">
        <v>3442</v>
      </c>
    </row>
    <row r="415" s="2" customFormat="1" ht="37.8" customHeight="1">
      <c r="A415" s="35"/>
      <c r="B415" s="157"/>
      <c r="C415" s="212" t="s">
        <v>3443</v>
      </c>
      <c r="D415" s="212" t="s">
        <v>439</v>
      </c>
      <c r="E415" s="213" t="s">
        <v>3444</v>
      </c>
      <c r="F415" s="214" t="s">
        <v>3445</v>
      </c>
      <c r="G415" s="215" t="s">
        <v>258</v>
      </c>
      <c r="H415" s="216">
        <v>5</v>
      </c>
      <c r="I415" s="217"/>
      <c r="J415" s="216">
        <f>ROUND(I415*H415,3)</f>
        <v>0</v>
      </c>
      <c r="K415" s="218"/>
      <c r="L415" s="219"/>
      <c r="M415" s="220" t="s">
        <v>1</v>
      </c>
      <c r="N415" s="221" t="s">
        <v>40</v>
      </c>
      <c r="O415" s="79"/>
      <c r="P415" s="202">
        <f>O415*H415</f>
        <v>0</v>
      </c>
      <c r="Q415" s="202">
        <v>0</v>
      </c>
      <c r="R415" s="202">
        <f>Q415*H415</f>
        <v>0</v>
      </c>
      <c r="S415" s="202">
        <v>0</v>
      </c>
      <c r="T415" s="203">
        <f>S415*H415</f>
        <v>0</v>
      </c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R415" s="204" t="s">
        <v>2772</v>
      </c>
      <c r="AT415" s="204" t="s">
        <v>439</v>
      </c>
      <c r="AU415" s="204" t="s">
        <v>184</v>
      </c>
      <c r="AY415" s="16" t="s">
        <v>177</v>
      </c>
      <c r="BE415" s="205">
        <f>IF(N415="základná",J415,0)</f>
        <v>0</v>
      </c>
      <c r="BF415" s="205">
        <f>IF(N415="znížená",J415,0)</f>
        <v>0</v>
      </c>
      <c r="BG415" s="205">
        <f>IF(N415="zákl. prenesená",J415,0)</f>
        <v>0</v>
      </c>
      <c r="BH415" s="205">
        <f>IF(N415="zníž. prenesená",J415,0)</f>
        <v>0</v>
      </c>
      <c r="BI415" s="205">
        <f>IF(N415="nulová",J415,0)</f>
        <v>0</v>
      </c>
      <c r="BJ415" s="16" t="s">
        <v>155</v>
      </c>
      <c r="BK415" s="206">
        <f>ROUND(I415*H415,3)</f>
        <v>0</v>
      </c>
      <c r="BL415" s="16" t="s">
        <v>446</v>
      </c>
      <c r="BM415" s="204" t="s">
        <v>3446</v>
      </c>
    </row>
    <row r="416" s="2" customFormat="1" ht="37.8" customHeight="1">
      <c r="A416" s="35"/>
      <c r="B416" s="157"/>
      <c r="C416" s="212" t="s">
        <v>3447</v>
      </c>
      <c r="D416" s="212" t="s">
        <v>439</v>
      </c>
      <c r="E416" s="213" t="s">
        <v>3448</v>
      </c>
      <c r="F416" s="214" t="s">
        <v>3449</v>
      </c>
      <c r="G416" s="215" t="s">
        <v>258</v>
      </c>
      <c r="H416" s="216">
        <v>6</v>
      </c>
      <c r="I416" s="217"/>
      <c r="J416" s="216">
        <f>ROUND(I416*H416,3)</f>
        <v>0</v>
      </c>
      <c r="K416" s="218"/>
      <c r="L416" s="219"/>
      <c r="M416" s="220" t="s">
        <v>1</v>
      </c>
      <c r="N416" s="221" t="s">
        <v>40</v>
      </c>
      <c r="O416" s="79"/>
      <c r="P416" s="202">
        <f>O416*H416</f>
        <v>0</v>
      </c>
      <c r="Q416" s="202">
        <v>0</v>
      </c>
      <c r="R416" s="202">
        <f>Q416*H416</f>
        <v>0</v>
      </c>
      <c r="S416" s="202">
        <v>0</v>
      </c>
      <c r="T416" s="203">
        <f>S416*H416</f>
        <v>0</v>
      </c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R416" s="204" t="s">
        <v>2772</v>
      </c>
      <c r="AT416" s="204" t="s">
        <v>439</v>
      </c>
      <c r="AU416" s="204" t="s">
        <v>184</v>
      </c>
      <c r="AY416" s="16" t="s">
        <v>177</v>
      </c>
      <c r="BE416" s="205">
        <f>IF(N416="základná",J416,0)</f>
        <v>0</v>
      </c>
      <c r="BF416" s="205">
        <f>IF(N416="znížená",J416,0)</f>
        <v>0</v>
      </c>
      <c r="BG416" s="205">
        <f>IF(N416="zákl. prenesená",J416,0)</f>
        <v>0</v>
      </c>
      <c r="BH416" s="205">
        <f>IF(N416="zníž. prenesená",J416,0)</f>
        <v>0</v>
      </c>
      <c r="BI416" s="205">
        <f>IF(N416="nulová",J416,0)</f>
        <v>0</v>
      </c>
      <c r="BJ416" s="16" t="s">
        <v>155</v>
      </c>
      <c r="BK416" s="206">
        <f>ROUND(I416*H416,3)</f>
        <v>0</v>
      </c>
      <c r="BL416" s="16" t="s">
        <v>446</v>
      </c>
      <c r="BM416" s="204" t="s">
        <v>3450</v>
      </c>
    </row>
    <row r="417" s="2" customFormat="1" ht="44.25" customHeight="1">
      <c r="A417" s="35"/>
      <c r="B417" s="157"/>
      <c r="C417" s="212" t="s">
        <v>3451</v>
      </c>
      <c r="D417" s="212" t="s">
        <v>439</v>
      </c>
      <c r="E417" s="213" t="s">
        <v>3452</v>
      </c>
      <c r="F417" s="214" t="s">
        <v>3453</v>
      </c>
      <c r="G417" s="215" t="s">
        <v>258</v>
      </c>
      <c r="H417" s="216">
        <v>7</v>
      </c>
      <c r="I417" s="217"/>
      <c r="J417" s="216">
        <f>ROUND(I417*H417,3)</f>
        <v>0</v>
      </c>
      <c r="K417" s="218"/>
      <c r="L417" s="219"/>
      <c r="M417" s="220" t="s">
        <v>1</v>
      </c>
      <c r="N417" s="221" t="s">
        <v>40</v>
      </c>
      <c r="O417" s="79"/>
      <c r="P417" s="202">
        <f>O417*H417</f>
        <v>0</v>
      </c>
      <c r="Q417" s="202">
        <v>0</v>
      </c>
      <c r="R417" s="202">
        <f>Q417*H417</f>
        <v>0</v>
      </c>
      <c r="S417" s="202">
        <v>0</v>
      </c>
      <c r="T417" s="203">
        <f>S417*H417</f>
        <v>0</v>
      </c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R417" s="204" t="s">
        <v>2772</v>
      </c>
      <c r="AT417" s="204" t="s">
        <v>439</v>
      </c>
      <c r="AU417" s="204" t="s">
        <v>184</v>
      </c>
      <c r="AY417" s="16" t="s">
        <v>177</v>
      </c>
      <c r="BE417" s="205">
        <f>IF(N417="základná",J417,0)</f>
        <v>0</v>
      </c>
      <c r="BF417" s="205">
        <f>IF(N417="znížená",J417,0)</f>
        <v>0</v>
      </c>
      <c r="BG417" s="205">
        <f>IF(N417="zákl. prenesená",J417,0)</f>
        <v>0</v>
      </c>
      <c r="BH417" s="205">
        <f>IF(N417="zníž. prenesená",J417,0)</f>
        <v>0</v>
      </c>
      <c r="BI417" s="205">
        <f>IF(N417="nulová",J417,0)</f>
        <v>0</v>
      </c>
      <c r="BJ417" s="16" t="s">
        <v>155</v>
      </c>
      <c r="BK417" s="206">
        <f>ROUND(I417*H417,3)</f>
        <v>0</v>
      </c>
      <c r="BL417" s="16" t="s">
        <v>446</v>
      </c>
      <c r="BM417" s="204" t="s">
        <v>3454</v>
      </c>
    </row>
    <row r="418" s="2" customFormat="1" ht="37.8" customHeight="1">
      <c r="A418" s="35"/>
      <c r="B418" s="157"/>
      <c r="C418" s="212" t="s">
        <v>3455</v>
      </c>
      <c r="D418" s="212" t="s">
        <v>439</v>
      </c>
      <c r="E418" s="213" t="s">
        <v>3456</v>
      </c>
      <c r="F418" s="214" t="s">
        <v>3457</v>
      </c>
      <c r="G418" s="215" t="s">
        <v>258</v>
      </c>
      <c r="H418" s="216">
        <v>6</v>
      </c>
      <c r="I418" s="217"/>
      <c r="J418" s="216">
        <f>ROUND(I418*H418,3)</f>
        <v>0</v>
      </c>
      <c r="K418" s="218"/>
      <c r="L418" s="219"/>
      <c r="M418" s="220" t="s">
        <v>1</v>
      </c>
      <c r="N418" s="221" t="s">
        <v>40</v>
      </c>
      <c r="O418" s="79"/>
      <c r="P418" s="202">
        <f>O418*H418</f>
        <v>0</v>
      </c>
      <c r="Q418" s="202">
        <v>0</v>
      </c>
      <c r="R418" s="202">
        <f>Q418*H418</f>
        <v>0</v>
      </c>
      <c r="S418" s="202">
        <v>0</v>
      </c>
      <c r="T418" s="203">
        <f>S418*H418</f>
        <v>0</v>
      </c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R418" s="204" t="s">
        <v>2772</v>
      </c>
      <c r="AT418" s="204" t="s">
        <v>439</v>
      </c>
      <c r="AU418" s="204" t="s">
        <v>184</v>
      </c>
      <c r="AY418" s="16" t="s">
        <v>177</v>
      </c>
      <c r="BE418" s="205">
        <f>IF(N418="základná",J418,0)</f>
        <v>0</v>
      </c>
      <c r="BF418" s="205">
        <f>IF(N418="znížená",J418,0)</f>
        <v>0</v>
      </c>
      <c r="BG418" s="205">
        <f>IF(N418="zákl. prenesená",J418,0)</f>
        <v>0</v>
      </c>
      <c r="BH418" s="205">
        <f>IF(N418="zníž. prenesená",J418,0)</f>
        <v>0</v>
      </c>
      <c r="BI418" s="205">
        <f>IF(N418="nulová",J418,0)</f>
        <v>0</v>
      </c>
      <c r="BJ418" s="16" t="s">
        <v>155</v>
      </c>
      <c r="BK418" s="206">
        <f>ROUND(I418*H418,3)</f>
        <v>0</v>
      </c>
      <c r="BL418" s="16" t="s">
        <v>446</v>
      </c>
      <c r="BM418" s="204" t="s">
        <v>3458</v>
      </c>
    </row>
    <row r="419" s="2" customFormat="1" ht="24.15" customHeight="1">
      <c r="A419" s="35"/>
      <c r="B419" s="157"/>
      <c r="C419" s="193" t="s">
        <v>3459</v>
      </c>
      <c r="D419" s="193" t="s">
        <v>180</v>
      </c>
      <c r="E419" s="194" t="s">
        <v>3460</v>
      </c>
      <c r="F419" s="195" t="s">
        <v>3461</v>
      </c>
      <c r="G419" s="196" t="s">
        <v>258</v>
      </c>
      <c r="H419" s="197">
        <v>96</v>
      </c>
      <c r="I419" s="198"/>
      <c r="J419" s="197">
        <f>ROUND(I419*H419,3)</f>
        <v>0</v>
      </c>
      <c r="K419" s="199"/>
      <c r="L419" s="36"/>
      <c r="M419" s="200" t="s">
        <v>1</v>
      </c>
      <c r="N419" s="201" t="s">
        <v>40</v>
      </c>
      <c r="O419" s="79"/>
      <c r="P419" s="202">
        <f>O419*H419</f>
        <v>0</v>
      </c>
      <c r="Q419" s="202">
        <v>0</v>
      </c>
      <c r="R419" s="202">
        <f>Q419*H419</f>
        <v>0</v>
      </c>
      <c r="S419" s="202">
        <v>0</v>
      </c>
      <c r="T419" s="203">
        <f>S419*H419</f>
        <v>0</v>
      </c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R419" s="204" t="s">
        <v>446</v>
      </c>
      <c r="AT419" s="204" t="s">
        <v>180</v>
      </c>
      <c r="AU419" s="204" t="s">
        <v>184</v>
      </c>
      <c r="AY419" s="16" t="s">
        <v>177</v>
      </c>
      <c r="BE419" s="205">
        <f>IF(N419="základná",J419,0)</f>
        <v>0</v>
      </c>
      <c r="BF419" s="205">
        <f>IF(N419="znížená",J419,0)</f>
        <v>0</v>
      </c>
      <c r="BG419" s="205">
        <f>IF(N419="zákl. prenesená",J419,0)</f>
        <v>0</v>
      </c>
      <c r="BH419" s="205">
        <f>IF(N419="zníž. prenesená",J419,0)</f>
        <v>0</v>
      </c>
      <c r="BI419" s="205">
        <f>IF(N419="nulová",J419,0)</f>
        <v>0</v>
      </c>
      <c r="BJ419" s="16" t="s">
        <v>155</v>
      </c>
      <c r="BK419" s="206">
        <f>ROUND(I419*H419,3)</f>
        <v>0</v>
      </c>
      <c r="BL419" s="16" t="s">
        <v>446</v>
      </c>
      <c r="BM419" s="204" t="s">
        <v>3462</v>
      </c>
    </row>
    <row r="420" s="2" customFormat="1" ht="24.15" customHeight="1">
      <c r="A420" s="35"/>
      <c r="B420" s="157"/>
      <c r="C420" s="212" t="s">
        <v>3463</v>
      </c>
      <c r="D420" s="212" t="s">
        <v>439</v>
      </c>
      <c r="E420" s="213" t="s">
        <v>3464</v>
      </c>
      <c r="F420" s="214" t="s">
        <v>3465</v>
      </c>
      <c r="G420" s="215" t="s">
        <v>258</v>
      </c>
      <c r="H420" s="216">
        <v>96</v>
      </c>
      <c r="I420" s="217"/>
      <c r="J420" s="216">
        <f>ROUND(I420*H420,3)</f>
        <v>0</v>
      </c>
      <c r="K420" s="218"/>
      <c r="L420" s="219"/>
      <c r="M420" s="220" t="s">
        <v>1</v>
      </c>
      <c r="N420" s="221" t="s">
        <v>40</v>
      </c>
      <c r="O420" s="79"/>
      <c r="P420" s="202">
        <f>O420*H420</f>
        <v>0</v>
      </c>
      <c r="Q420" s="202">
        <v>0</v>
      </c>
      <c r="R420" s="202">
        <f>Q420*H420</f>
        <v>0</v>
      </c>
      <c r="S420" s="202">
        <v>0</v>
      </c>
      <c r="T420" s="203">
        <f>S420*H420</f>
        <v>0</v>
      </c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R420" s="204" t="s">
        <v>2772</v>
      </c>
      <c r="AT420" s="204" t="s">
        <v>439</v>
      </c>
      <c r="AU420" s="204" t="s">
        <v>184</v>
      </c>
      <c r="AY420" s="16" t="s">
        <v>177</v>
      </c>
      <c r="BE420" s="205">
        <f>IF(N420="základná",J420,0)</f>
        <v>0</v>
      </c>
      <c r="BF420" s="205">
        <f>IF(N420="znížená",J420,0)</f>
        <v>0</v>
      </c>
      <c r="BG420" s="205">
        <f>IF(N420="zákl. prenesená",J420,0)</f>
        <v>0</v>
      </c>
      <c r="BH420" s="205">
        <f>IF(N420="zníž. prenesená",J420,0)</f>
        <v>0</v>
      </c>
      <c r="BI420" s="205">
        <f>IF(N420="nulová",J420,0)</f>
        <v>0</v>
      </c>
      <c r="BJ420" s="16" t="s">
        <v>155</v>
      </c>
      <c r="BK420" s="206">
        <f>ROUND(I420*H420,3)</f>
        <v>0</v>
      </c>
      <c r="BL420" s="16" t="s">
        <v>446</v>
      </c>
      <c r="BM420" s="204" t="s">
        <v>3466</v>
      </c>
    </row>
    <row r="421" s="2" customFormat="1" ht="21.75" customHeight="1">
      <c r="A421" s="35"/>
      <c r="B421" s="157"/>
      <c r="C421" s="193" t="s">
        <v>3467</v>
      </c>
      <c r="D421" s="193" t="s">
        <v>180</v>
      </c>
      <c r="E421" s="194" t="s">
        <v>3468</v>
      </c>
      <c r="F421" s="195" t="s">
        <v>3469</v>
      </c>
      <c r="G421" s="196" t="s">
        <v>258</v>
      </c>
      <c r="H421" s="197">
        <v>96</v>
      </c>
      <c r="I421" s="198"/>
      <c r="J421" s="197">
        <f>ROUND(I421*H421,3)</f>
        <v>0</v>
      </c>
      <c r="K421" s="199"/>
      <c r="L421" s="36"/>
      <c r="M421" s="200" t="s">
        <v>1</v>
      </c>
      <c r="N421" s="201" t="s">
        <v>40</v>
      </c>
      <c r="O421" s="79"/>
      <c r="P421" s="202">
        <f>O421*H421</f>
        <v>0</v>
      </c>
      <c r="Q421" s="202">
        <v>0</v>
      </c>
      <c r="R421" s="202">
        <f>Q421*H421</f>
        <v>0</v>
      </c>
      <c r="S421" s="202">
        <v>0</v>
      </c>
      <c r="T421" s="203">
        <f>S421*H421</f>
        <v>0</v>
      </c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R421" s="204" t="s">
        <v>446</v>
      </c>
      <c r="AT421" s="204" t="s">
        <v>180</v>
      </c>
      <c r="AU421" s="204" t="s">
        <v>184</v>
      </c>
      <c r="AY421" s="16" t="s">
        <v>177</v>
      </c>
      <c r="BE421" s="205">
        <f>IF(N421="základná",J421,0)</f>
        <v>0</v>
      </c>
      <c r="BF421" s="205">
        <f>IF(N421="znížená",J421,0)</f>
        <v>0</v>
      </c>
      <c r="BG421" s="205">
        <f>IF(N421="zákl. prenesená",J421,0)</f>
        <v>0</v>
      </c>
      <c r="BH421" s="205">
        <f>IF(N421="zníž. prenesená",J421,0)</f>
        <v>0</v>
      </c>
      <c r="BI421" s="205">
        <f>IF(N421="nulová",J421,0)</f>
        <v>0</v>
      </c>
      <c r="BJ421" s="16" t="s">
        <v>155</v>
      </c>
      <c r="BK421" s="206">
        <f>ROUND(I421*H421,3)</f>
        <v>0</v>
      </c>
      <c r="BL421" s="16" t="s">
        <v>446</v>
      </c>
      <c r="BM421" s="204" t="s">
        <v>3470</v>
      </c>
    </row>
    <row r="422" s="2" customFormat="1" ht="24.15" customHeight="1">
      <c r="A422" s="35"/>
      <c r="B422" s="157"/>
      <c r="C422" s="193" t="s">
        <v>3471</v>
      </c>
      <c r="D422" s="193" t="s">
        <v>180</v>
      </c>
      <c r="E422" s="194" t="s">
        <v>3472</v>
      </c>
      <c r="F422" s="195" t="s">
        <v>3473</v>
      </c>
      <c r="G422" s="196" t="s">
        <v>258</v>
      </c>
      <c r="H422" s="197">
        <v>96</v>
      </c>
      <c r="I422" s="198"/>
      <c r="J422" s="197">
        <f>ROUND(I422*H422,3)</f>
        <v>0</v>
      </c>
      <c r="K422" s="199"/>
      <c r="L422" s="36"/>
      <c r="M422" s="200" t="s">
        <v>1</v>
      </c>
      <c r="N422" s="201" t="s">
        <v>40</v>
      </c>
      <c r="O422" s="79"/>
      <c r="P422" s="202">
        <f>O422*H422</f>
        <v>0</v>
      </c>
      <c r="Q422" s="202">
        <v>0</v>
      </c>
      <c r="R422" s="202">
        <f>Q422*H422</f>
        <v>0</v>
      </c>
      <c r="S422" s="202">
        <v>0</v>
      </c>
      <c r="T422" s="203">
        <f>S422*H422</f>
        <v>0</v>
      </c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R422" s="204" t="s">
        <v>446</v>
      </c>
      <c r="AT422" s="204" t="s">
        <v>180</v>
      </c>
      <c r="AU422" s="204" t="s">
        <v>184</v>
      </c>
      <c r="AY422" s="16" t="s">
        <v>177</v>
      </c>
      <c r="BE422" s="205">
        <f>IF(N422="základná",J422,0)</f>
        <v>0</v>
      </c>
      <c r="BF422" s="205">
        <f>IF(N422="znížená",J422,0)</f>
        <v>0</v>
      </c>
      <c r="BG422" s="205">
        <f>IF(N422="zákl. prenesená",J422,0)</f>
        <v>0</v>
      </c>
      <c r="BH422" s="205">
        <f>IF(N422="zníž. prenesená",J422,0)</f>
        <v>0</v>
      </c>
      <c r="BI422" s="205">
        <f>IF(N422="nulová",J422,0)</f>
        <v>0</v>
      </c>
      <c r="BJ422" s="16" t="s">
        <v>155</v>
      </c>
      <c r="BK422" s="206">
        <f>ROUND(I422*H422,3)</f>
        <v>0</v>
      </c>
      <c r="BL422" s="16" t="s">
        <v>446</v>
      </c>
      <c r="BM422" s="204" t="s">
        <v>3474</v>
      </c>
    </row>
    <row r="423" s="13" customFormat="1" ht="20.88" customHeight="1">
      <c r="A423" s="13"/>
      <c r="B423" s="222"/>
      <c r="C423" s="13"/>
      <c r="D423" s="223" t="s">
        <v>73</v>
      </c>
      <c r="E423" s="223" t="s">
        <v>3475</v>
      </c>
      <c r="F423" s="223" t="s">
        <v>3476</v>
      </c>
      <c r="G423" s="13"/>
      <c r="H423" s="13"/>
      <c r="I423" s="224"/>
      <c r="J423" s="225">
        <f>BK423</f>
        <v>0</v>
      </c>
      <c r="K423" s="13"/>
      <c r="L423" s="222"/>
      <c r="M423" s="226"/>
      <c r="N423" s="227"/>
      <c r="O423" s="227"/>
      <c r="P423" s="228">
        <f>SUM(P424:P443)</f>
        <v>0</v>
      </c>
      <c r="Q423" s="227"/>
      <c r="R423" s="228">
        <f>SUM(R424:R443)</f>
        <v>1.0934700000000002</v>
      </c>
      <c r="S423" s="227"/>
      <c r="T423" s="229">
        <f>SUM(T424:T443)</f>
        <v>0</v>
      </c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R423" s="223" t="s">
        <v>189</v>
      </c>
      <c r="AT423" s="230" t="s">
        <v>73</v>
      </c>
      <c r="AU423" s="230" t="s">
        <v>189</v>
      </c>
      <c r="AY423" s="223" t="s">
        <v>177</v>
      </c>
      <c r="BK423" s="231">
        <f>SUM(BK424:BK443)</f>
        <v>0</v>
      </c>
    </row>
    <row r="424" s="2" customFormat="1" ht="24.15" customHeight="1">
      <c r="A424" s="35"/>
      <c r="B424" s="157"/>
      <c r="C424" s="193" t="s">
        <v>3477</v>
      </c>
      <c r="D424" s="193" t="s">
        <v>180</v>
      </c>
      <c r="E424" s="194" t="s">
        <v>3478</v>
      </c>
      <c r="F424" s="195" t="s">
        <v>3479</v>
      </c>
      <c r="G424" s="196" t="s">
        <v>253</v>
      </c>
      <c r="H424" s="197">
        <v>1500</v>
      </c>
      <c r="I424" s="198"/>
      <c r="J424" s="197">
        <f>ROUND(I424*H424,3)</f>
        <v>0</v>
      </c>
      <c r="K424" s="199"/>
      <c r="L424" s="36"/>
      <c r="M424" s="200" t="s">
        <v>1</v>
      </c>
      <c r="N424" s="201" t="s">
        <v>40</v>
      </c>
      <c r="O424" s="79"/>
      <c r="P424" s="202">
        <f>O424*H424</f>
        <v>0</v>
      </c>
      <c r="Q424" s="202">
        <v>0</v>
      </c>
      <c r="R424" s="202">
        <f>Q424*H424</f>
        <v>0</v>
      </c>
      <c r="S424" s="202">
        <v>0</v>
      </c>
      <c r="T424" s="203">
        <f>S424*H424</f>
        <v>0</v>
      </c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R424" s="204" t="s">
        <v>446</v>
      </c>
      <c r="AT424" s="204" t="s">
        <v>180</v>
      </c>
      <c r="AU424" s="204" t="s">
        <v>184</v>
      </c>
      <c r="AY424" s="16" t="s">
        <v>177</v>
      </c>
      <c r="BE424" s="205">
        <f>IF(N424="základná",J424,0)</f>
        <v>0</v>
      </c>
      <c r="BF424" s="205">
        <f>IF(N424="znížená",J424,0)</f>
        <v>0</v>
      </c>
      <c r="BG424" s="205">
        <f>IF(N424="zákl. prenesená",J424,0)</f>
        <v>0</v>
      </c>
      <c r="BH424" s="205">
        <f>IF(N424="zníž. prenesená",J424,0)</f>
        <v>0</v>
      </c>
      <c r="BI424" s="205">
        <f>IF(N424="nulová",J424,0)</f>
        <v>0</v>
      </c>
      <c r="BJ424" s="16" t="s">
        <v>155</v>
      </c>
      <c r="BK424" s="206">
        <f>ROUND(I424*H424,3)</f>
        <v>0</v>
      </c>
      <c r="BL424" s="16" t="s">
        <v>446</v>
      </c>
      <c r="BM424" s="204" t="s">
        <v>3480</v>
      </c>
    </row>
    <row r="425" s="2" customFormat="1" ht="37.8" customHeight="1">
      <c r="A425" s="35"/>
      <c r="B425" s="157"/>
      <c r="C425" s="212" t="s">
        <v>3481</v>
      </c>
      <c r="D425" s="212" t="s">
        <v>439</v>
      </c>
      <c r="E425" s="213" t="s">
        <v>3482</v>
      </c>
      <c r="F425" s="214" t="s">
        <v>3483</v>
      </c>
      <c r="G425" s="215" t="s">
        <v>253</v>
      </c>
      <c r="H425" s="216">
        <v>1500</v>
      </c>
      <c r="I425" s="217"/>
      <c r="J425" s="216">
        <f>ROUND(I425*H425,3)</f>
        <v>0</v>
      </c>
      <c r="K425" s="218"/>
      <c r="L425" s="219"/>
      <c r="M425" s="220" t="s">
        <v>1</v>
      </c>
      <c r="N425" s="221" t="s">
        <v>40</v>
      </c>
      <c r="O425" s="79"/>
      <c r="P425" s="202">
        <f>O425*H425</f>
        <v>0</v>
      </c>
      <c r="Q425" s="202">
        <v>0.00016000000000000001</v>
      </c>
      <c r="R425" s="202">
        <f>Q425*H425</f>
        <v>0.24000000000000002</v>
      </c>
      <c r="S425" s="202">
        <v>0</v>
      </c>
      <c r="T425" s="203">
        <f>S425*H425</f>
        <v>0</v>
      </c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R425" s="204" t="s">
        <v>933</v>
      </c>
      <c r="AT425" s="204" t="s">
        <v>439</v>
      </c>
      <c r="AU425" s="204" t="s">
        <v>184</v>
      </c>
      <c r="AY425" s="16" t="s">
        <v>177</v>
      </c>
      <c r="BE425" s="205">
        <f>IF(N425="základná",J425,0)</f>
        <v>0</v>
      </c>
      <c r="BF425" s="205">
        <f>IF(N425="znížená",J425,0)</f>
        <v>0</v>
      </c>
      <c r="BG425" s="205">
        <f>IF(N425="zákl. prenesená",J425,0)</f>
        <v>0</v>
      </c>
      <c r="BH425" s="205">
        <f>IF(N425="zníž. prenesená",J425,0)</f>
        <v>0</v>
      </c>
      <c r="BI425" s="205">
        <f>IF(N425="nulová",J425,0)</f>
        <v>0</v>
      </c>
      <c r="BJ425" s="16" t="s">
        <v>155</v>
      </c>
      <c r="BK425" s="206">
        <f>ROUND(I425*H425,3)</f>
        <v>0</v>
      </c>
      <c r="BL425" s="16" t="s">
        <v>933</v>
      </c>
      <c r="BM425" s="204" t="s">
        <v>3484</v>
      </c>
    </row>
    <row r="426" s="2" customFormat="1" ht="24.15" customHeight="1">
      <c r="A426" s="35"/>
      <c r="B426" s="157"/>
      <c r="C426" s="193" t="s">
        <v>3485</v>
      </c>
      <c r="D426" s="193" t="s">
        <v>180</v>
      </c>
      <c r="E426" s="194" t="s">
        <v>3486</v>
      </c>
      <c r="F426" s="195" t="s">
        <v>3487</v>
      </c>
      <c r="G426" s="196" t="s">
        <v>253</v>
      </c>
      <c r="H426" s="197">
        <v>1000</v>
      </c>
      <c r="I426" s="198"/>
      <c r="J426" s="197">
        <f>ROUND(I426*H426,3)</f>
        <v>0</v>
      </c>
      <c r="K426" s="199"/>
      <c r="L426" s="36"/>
      <c r="M426" s="200" t="s">
        <v>1</v>
      </c>
      <c r="N426" s="201" t="s">
        <v>40</v>
      </c>
      <c r="O426" s="79"/>
      <c r="P426" s="202">
        <f>O426*H426</f>
        <v>0</v>
      </c>
      <c r="Q426" s="202">
        <v>0</v>
      </c>
      <c r="R426" s="202">
        <f>Q426*H426</f>
        <v>0</v>
      </c>
      <c r="S426" s="202">
        <v>0</v>
      </c>
      <c r="T426" s="203">
        <f>S426*H426</f>
        <v>0</v>
      </c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R426" s="204" t="s">
        <v>446</v>
      </c>
      <c r="AT426" s="204" t="s">
        <v>180</v>
      </c>
      <c r="AU426" s="204" t="s">
        <v>184</v>
      </c>
      <c r="AY426" s="16" t="s">
        <v>177</v>
      </c>
      <c r="BE426" s="205">
        <f>IF(N426="základná",J426,0)</f>
        <v>0</v>
      </c>
      <c r="BF426" s="205">
        <f>IF(N426="znížená",J426,0)</f>
        <v>0</v>
      </c>
      <c r="BG426" s="205">
        <f>IF(N426="zákl. prenesená",J426,0)</f>
        <v>0</v>
      </c>
      <c r="BH426" s="205">
        <f>IF(N426="zníž. prenesená",J426,0)</f>
        <v>0</v>
      </c>
      <c r="BI426" s="205">
        <f>IF(N426="nulová",J426,0)</f>
        <v>0</v>
      </c>
      <c r="BJ426" s="16" t="s">
        <v>155</v>
      </c>
      <c r="BK426" s="206">
        <f>ROUND(I426*H426,3)</f>
        <v>0</v>
      </c>
      <c r="BL426" s="16" t="s">
        <v>446</v>
      </c>
      <c r="BM426" s="204" t="s">
        <v>3488</v>
      </c>
    </row>
    <row r="427" s="2" customFormat="1" ht="24.15" customHeight="1">
      <c r="A427" s="35"/>
      <c r="B427" s="157"/>
      <c r="C427" s="212" t="s">
        <v>3489</v>
      </c>
      <c r="D427" s="212" t="s">
        <v>439</v>
      </c>
      <c r="E427" s="213" t="s">
        <v>3490</v>
      </c>
      <c r="F427" s="214" t="s">
        <v>3491</v>
      </c>
      <c r="G427" s="215" t="s">
        <v>258</v>
      </c>
      <c r="H427" s="216">
        <v>10</v>
      </c>
      <c r="I427" s="217"/>
      <c r="J427" s="216">
        <f>ROUND(I427*H427,3)</f>
        <v>0</v>
      </c>
      <c r="K427" s="218"/>
      <c r="L427" s="219"/>
      <c r="M427" s="220" t="s">
        <v>1</v>
      </c>
      <c r="N427" s="221" t="s">
        <v>40</v>
      </c>
      <c r="O427" s="79"/>
      <c r="P427" s="202">
        <f>O427*H427</f>
        <v>0</v>
      </c>
      <c r="Q427" s="202">
        <v>8.0000000000000007E-05</v>
      </c>
      <c r="R427" s="202">
        <f>Q427*H427</f>
        <v>0.00080000000000000004</v>
      </c>
      <c r="S427" s="202">
        <v>0</v>
      </c>
      <c r="T427" s="203">
        <f>S427*H427</f>
        <v>0</v>
      </c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R427" s="204" t="s">
        <v>933</v>
      </c>
      <c r="AT427" s="204" t="s">
        <v>439</v>
      </c>
      <c r="AU427" s="204" t="s">
        <v>184</v>
      </c>
      <c r="AY427" s="16" t="s">
        <v>177</v>
      </c>
      <c r="BE427" s="205">
        <f>IF(N427="základná",J427,0)</f>
        <v>0</v>
      </c>
      <c r="BF427" s="205">
        <f>IF(N427="znížená",J427,0)</f>
        <v>0</v>
      </c>
      <c r="BG427" s="205">
        <f>IF(N427="zákl. prenesená",J427,0)</f>
        <v>0</v>
      </c>
      <c r="BH427" s="205">
        <f>IF(N427="zníž. prenesená",J427,0)</f>
        <v>0</v>
      </c>
      <c r="BI427" s="205">
        <f>IF(N427="nulová",J427,0)</f>
        <v>0</v>
      </c>
      <c r="BJ427" s="16" t="s">
        <v>155</v>
      </c>
      <c r="BK427" s="206">
        <f>ROUND(I427*H427,3)</f>
        <v>0</v>
      </c>
      <c r="BL427" s="16" t="s">
        <v>933</v>
      </c>
      <c r="BM427" s="204" t="s">
        <v>3492</v>
      </c>
    </row>
    <row r="428" s="2" customFormat="1" ht="37.8" customHeight="1">
      <c r="A428" s="35"/>
      <c r="B428" s="157"/>
      <c r="C428" s="212" t="s">
        <v>3493</v>
      </c>
      <c r="D428" s="212" t="s">
        <v>439</v>
      </c>
      <c r="E428" s="213" t="s">
        <v>3494</v>
      </c>
      <c r="F428" s="214" t="s">
        <v>3495</v>
      </c>
      <c r="G428" s="215" t="s">
        <v>253</v>
      </c>
      <c r="H428" s="216">
        <v>1000</v>
      </c>
      <c r="I428" s="217"/>
      <c r="J428" s="216">
        <f>ROUND(I428*H428,3)</f>
        <v>0</v>
      </c>
      <c r="K428" s="218"/>
      <c r="L428" s="219"/>
      <c r="M428" s="220" t="s">
        <v>1</v>
      </c>
      <c r="N428" s="221" t="s">
        <v>40</v>
      </c>
      <c r="O428" s="79"/>
      <c r="P428" s="202">
        <f>O428*H428</f>
        <v>0</v>
      </c>
      <c r="Q428" s="202">
        <v>0.00038000000000000002</v>
      </c>
      <c r="R428" s="202">
        <f>Q428*H428</f>
        <v>0.38</v>
      </c>
      <c r="S428" s="202">
        <v>0</v>
      </c>
      <c r="T428" s="203">
        <f>S428*H428</f>
        <v>0</v>
      </c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R428" s="204" t="s">
        <v>933</v>
      </c>
      <c r="AT428" s="204" t="s">
        <v>439</v>
      </c>
      <c r="AU428" s="204" t="s">
        <v>184</v>
      </c>
      <c r="AY428" s="16" t="s">
        <v>177</v>
      </c>
      <c r="BE428" s="205">
        <f>IF(N428="základná",J428,0)</f>
        <v>0</v>
      </c>
      <c r="BF428" s="205">
        <f>IF(N428="znížená",J428,0)</f>
        <v>0</v>
      </c>
      <c r="BG428" s="205">
        <f>IF(N428="zákl. prenesená",J428,0)</f>
        <v>0</v>
      </c>
      <c r="BH428" s="205">
        <f>IF(N428="zníž. prenesená",J428,0)</f>
        <v>0</v>
      </c>
      <c r="BI428" s="205">
        <f>IF(N428="nulová",J428,0)</f>
        <v>0</v>
      </c>
      <c r="BJ428" s="16" t="s">
        <v>155</v>
      </c>
      <c r="BK428" s="206">
        <f>ROUND(I428*H428,3)</f>
        <v>0</v>
      </c>
      <c r="BL428" s="16" t="s">
        <v>933</v>
      </c>
      <c r="BM428" s="204" t="s">
        <v>3496</v>
      </c>
    </row>
    <row r="429" s="2" customFormat="1" ht="24.15" customHeight="1">
      <c r="A429" s="35"/>
      <c r="B429" s="157"/>
      <c r="C429" s="193" t="s">
        <v>3497</v>
      </c>
      <c r="D429" s="193" t="s">
        <v>180</v>
      </c>
      <c r="E429" s="194" t="s">
        <v>3498</v>
      </c>
      <c r="F429" s="195" t="s">
        <v>3499</v>
      </c>
      <c r="G429" s="196" t="s">
        <v>253</v>
      </c>
      <c r="H429" s="197">
        <v>500</v>
      </c>
      <c r="I429" s="198"/>
      <c r="J429" s="197">
        <f>ROUND(I429*H429,3)</f>
        <v>0</v>
      </c>
      <c r="K429" s="199"/>
      <c r="L429" s="36"/>
      <c r="M429" s="200" t="s">
        <v>1</v>
      </c>
      <c r="N429" s="201" t="s">
        <v>40</v>
      </c>
      <c r="O429" s="79"/>
      <c r="P429" s="202">
        <f>O429*H429</f>
        <v>0</v>
      </c>
      <c r="Q429" s="202">
        <v>0</v>
      </c>
      <c r="R429" s="202">
        <f>Q429*H429</f>
        <v>0</v>
      </c>
      <c r="S429" s="202">
        <v>0</v>
      </c>
      <c r="T429" s="203">
        <f>S429*H429</f>
        <v>0</v>
      </c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R429" s="204" t="s">
        <v>446</v>
      </c>
      <c r="AT429" s="204" t="s">
        <v>180</v>
      </c>
      <c r="AU429" s="204" t="s">
        <v>184</v>
      </c>
      <c r="AY429" s="16" t="s">
        <v>177</v>
      </c>
      <c r="BE429" s="205">
        <f>IF(N429="základná",J429,0)</f>
        <v>0</v>
      </c>
      <c r="BF429" s="205">
        <f>IF(N429="znížená",J429,0)</f>
        <v>0</v>
      </c>
      <c r="BG429" s="205">
        <f>IF(N429="zákl. prenesená",J429,0)</f>
        <v>0</v>
      </c>
      <c r="BH429" s="205">
        <f>IF(N429="zníž. prenesená",J429,0)</f>
        <v>0</v>
      </c>
      <c r="BI429" s="205">
        <f>IF(N429="nulová",J429,0)</f>
        <v>0</v>
      </c>
      <c r="BJ429" s="16" t="s">
        <v>155</v>
      </c>
      <c r="BK429" s="206">
        <f>ROUND(I429*H429,3)</f>
        <v>0</v>
      </c>
      <c r="BL429" s="16" t="s">
        <v>446</v>
      </c>
      <c r="BM429" s="204" t="s">
        <v>3500</v>
      </c>
    </row>
    <row r="430" s="2" customFormat="1" ht="24.15" customHeight="1">
      <c r="A430" s="35"/>
      <c r="B430" s="157"/>
      <c r="C430" s="212" t="s">
        <v>1946</v>
      </c>
      <c r="D430" s="212" t="s">
        <v>439</v>
      </c>
      <c r="E430" s="213" t="s">
        <v>3501</v>
      </c>
      <c r="F430" s="214" t="s">
        <v>3502</v>
      </c>
      <c r="G430" s="215" t="s">
        <v>253</v>
      </c>
      <c r="H430" s="216">
        <v>500</v>
      </c>
      <c r="I430" s="217"/>
      <c r="J430" s="216">
        <f>ROUND(I430*H430,3)</f>
        <v>0</v>
      </c>
      <c r="K430" s="218"/>
      <c r="L430" s="219"/>
      <c r="M430" s="220" t="s">
        <v>1</v>
      </c>
      <c r="N430" s="221" t="s">
        <v>40</v>
      </c>
      <c r="O430" s="79"/>
      <c r="P430" s="202">
        <f>O430*H430</f>
        <v>0</v>
      </c>
      <c r="Q430" s="202">
        <v>0.00050000000000000001</v>
      </c>
      <c r="R430" s="202">
        <f>Q430*H430</f>
        <v>0.25</v>
      </c>
      <c r="S430" s="202">
        <v>0</v>
      </c>
      <c r="T430" s="203">
        <f>S430*H430</f>
        <v>0</v>
      </c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R430" s="204" t="s">
        <v>933</v>
      </c>
      <c r="AT430" s="204" t="s">
        <v>439</v>
      </c>
      <c r="AU430" s="204" t="s">
        <v>184</v>
      </c>
      <c r="AY430" s="16" t="s">
        <v>177</v>
      </c>
      <c r="BE430" s="205">
        <f>IF(N430="základná",J430,0)</f>
        <v>0</v>
      </c>
      <c r="BF430" s="205">
        <f>IF(N430="znížená",J430,0)</f>
        <v>0</v>
      </c>
      <c r="BG430" s="205">
        <f>IF(N430="zákl. prenesená",J430,0)</f>
        <v>0</v>
      </c>
      <c r="BH430" s="205">
        <f>IF(N430="zníž. prenesená",J430,0)</f>
        <v>0</v>
      </c>
      <c r="BI430" s="205">
        <f>IF(N430="nulová",J430,0)</f>
        <v>0</v>
      </c>
      <c r="BJ430" s="16" t="s">
        <v>155</v>
      </c>
      <c r="BK430" s="206">
        <f>ROUND(I430*H430,3)</f>
        <v>0</v>
      </c>
      <c r="BL430" s="16" t="s">
        <v>933</v>
      </c>
      <c r="BM430" s="204" t="s">
        <v>3503</v>
      </c>
    </row>
    <row r="431" s="2" customFormat="1" ht="49.05" customHeight="1">
      <c r="A431" s="35"/>
      <c r="B431" s="157"/>
      <c r="C431" s="193" t="s">
        <v>3504</v>
      </c>
      <c r="D431" s="193" t="s">
        <v>180</v>
      </c>
      <c r="E431" s="194" t="s">
        <v>3505</v>
      </c>
      <c r="F431" s="195" t="s">
        <v>3506</v>
      </c>
      <c r="G431" s="196" t="s">
        <v>253</v>
      </c>
      <c r="H431" s="197">
        <v>90</v>
      </c>
      <c r="I431" s="198"/>
      <c r="J431" s="197">
        <f>ROUND(I431*H431,3)</f>
        <v>0</v>
      </c>
      <c r="K431" s="199"/>
      <c r="L431" s="36"/>
      <c r="M431" s="200" t="s">
        <v>1</v>
      </c>
      <c r="N431" s="201" t="s">
        <v>40</v>
      </c>
      <c r="O431" s="79"/>
      <c r="P431" s="202">
        <f>O431*H431</f>
        <v>0</v>
      </c>
      <c r="Q431" s="202">
        <v>0</v>
      </c>
      <c r="R431" s="202">
        <f>Q431*H431</f>
        <v>0</v>
      </c>
      <c r="S431" s="202">
        <v>0</v>
      </c>
      <c r="T431" s="203">
        <f>S431*H431</f>
        <v>0</v>
      </c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R431" s="204" t="s">
        <v>446</v>
      </c>
      <c r="AT431" s="204" t="s">
        <v>180</v>
      </c>
      <c r="AU431" s="204" t="s">
        <v>184</v>
      </c>
      <c r="AY431" s="16" t="s">
        <v>177</v>
      </c>
      <c r="BE431" s="205">
        <f>IF(N431="základná",J431,0)</f>
        <v>0</v>
      </c>
      <c r="BF431" s="205">
        <f>IF(N431="znížená",J431,0)</f>
        <v>0</v>
      </c>
      <c r="BG431" s="205">
        <f>IF(N431="zákl. prenesená",J431,0)</f>
        <v>0</v>
      </c>
      <c r="BH431" s="205">
        <f>IF(N431="zníž. prenesená",J431,0)</f>
        <v>0</v>
      </c>
      <c r="BI431" s="205">
        <f>IF(N431="nulová",J431,0)</f>
        <v>0</v>
      </c>
      <c r="BJ431" s="16" t="s">
        <v>155</v>
      </c>
      <c r="BK431" s="206">
        <f>ROUND(I431*H431,3)</f>
        <v>0</v>
      </c>
      <c r="BL431" s="16" t="s">
        <v>446</v>
      </c>
      <c r="BM431" s="204" t="s">
        <v>3507</v>
      </c>
    </row>
    <row r="432" s="2" customFormat="1" ht="21.75" customHeight="1">
      <c r="A432" s="35"/>
      <c r="B432" s="157"/>
      <c r="C432" s="212" t="s">
        <v>3508</v>
      </c>
      <c r="D432" s="212" t="s">
        <v>439</v>
      </c>
      <c r="E432" s="213" t="s">
        <v>3509</v>
      </c>
      <c r="F432" s="214" t="s">
        <v>3510</v>
      </c>
      <c r="G432" s="215" t="s">
        <v>253</v>
      </c>
      <c r="H432" s="216">
        <v>90</v>
      </c>
      <c r="I432" s="217"/>
      <c r="J432" s="216">
        <f>ROUND(I432*H432,3)</f>
        <v>0</v>
      </c>
      <c r="K432" s="218"/>
      <c r="L432" s="219"/>
      <c r="M432" s="220" t="s">
        <v>1</v>
      </c>
      <c r="N432" s="221" t="s">
        <v>40</v>
      </c>
      <c r="O432" s="79"/>
      <c r="P432" s="202">
        <f>O432*H432</f>
        <v>0</v>
      </c>
      <c r="Q432" s="202">
        <v>0.00051000000000000004</v>
      </c>
      <c r="R432" s="202">
        <f>Q432*H432</f>
        <v>0.045900000000000003</v>
      </c>
      <c r="S432" s="202">
        <v>0</v>
      </c>
      <c r="T432" s="203">
        <f>S432*H432</f>
        <v>0</v>
      </c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R432" s="204" t="s">
        <v>933</v>
      </c>
      <c r="AT432" s="204" t="s">
        <v>439</v>
      </c>
      <c r="AU432" s="204" t="s">
        <v>184</v>
      </c>
      <c r="AY432" s="16" t="s">
        <v>177</v>
      </c>
      <c r="BE432" s="205">
        <f>IF(N432="základná",J432,0)</f>
        <v>0</v>
      </c>
      <c r="BF432" s="205">
        <f>IF(N432="znížená",J432,0)</f>
        <v>0</v>
      </c>
      <c r="BG432" s="205">
        <f>IF(N432="zákl. prenesená",J432,0)</f>
        <v>0</v>
      </c>
      <c r="BH432" s="205">
        <f>IF(N432="zníž. prenesená",J432,0)</f>
        <v>0</v>
      </c>
      <c r="BI432" s="205">
        <f>IF(N432="nulová",J432,0)</f>
        <v>0</v>
      </c>
      <c r="BJ432" s="16" t="s">
        <v>155</v>
      </c>
      <c r="BK432" s="206">
        <f>ROUND(I432*H432,3)</f>
        <v>0</v>
      </c>
      <c r="BL432" s="16" t="s">
        <v>933</v>
      </c>
      <c r="BM432" s="204" t="s">
        <v>3511</v>
      </c>
    </row>
    <row r="433" s="2" customFormat="1" ht="24.15" customHeight="1">
      <c r="A433" s="35"/>
      <c r="B433" s="157"/>
      <c r="C433" s="212" t="s">
        <v>3512</v>
      </c>
      <c r="D433" s="212" t="s">
        <v>439</v>
      </c>
      <c r="E433" s="213" t="s">
        <v>3513</v>
      </c>
      <c r="F433" s="214" t="s">
        <v>3514</v>
      </c>
      <c r="G433" s="215" t="s">
        <v>253</v>
      </c>
      <c r="H433" s="216">
        <v>90</v>
      </c>
      <c r="I433" s="217"/>
      <c r="J433" s="216">
        <f>ROUND(I433*H433,3)</f>
        <v>0</v>
      </c>
      <c r="K433" s="218"/>
      <c r="L433" s="219"/>
      <c r="M433" s="220" t="s">
        <v>1</v>
      </c>
      <c r="N433" s="221" t="s">
        <v>40</v>
      </c>
      <c r="O433" s="79"/>
      <c r="P433" s="202">
        <f>O433*H433</f>
        <v>0</v>
      </c>
      <c r="Q433" s="202">
        <v>0.00064000000000000005</v>
      </c>
      <c r="R433" s="202">
        <f>Q433*H433</f>
        <v>0.057600000000000005</v>
      </c>
      <c r="S433" s="202">
        <v>0</v>
      </c>
      <c r="T433" s="203">
        <f>S433*H433</f>
        <v>0</v>
      </c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R433" s="204" t="s">
        <v>933</v>
      </c>
      <c r="AT433" s="204" t="s">
        <v>439</v>
      </c>
      <c r="AU433" s="204" t="s">
        <v>184</v>
      </c>
      <c r="AY433" s="16" t="s">
        <v>177</v>
      </c>
      <c r="BE433" s="205">
        <f>IF(N433="základná",J433,0)</f>
        <v>0</v>
      </c>
      <c r="BF433" s="205">
        <f>IF(N433="znížená",J433,0)</f>
        <v>0</v>
      </c>
      <c r="BG433" s="205">
        <f>IF(N433="zákl. prenesená",J433,0)</f>
        <v>0</v>
      </c>
      <c r="BH433" s="205">
        <f>IF(N433="zníž. prenesená",J433,0)</f>
        <v>0</v>
      </c>
      <c r="BI433" s="205">
        <f>IF(N433="nulová",J433,0)</f>
        <v>0</v>
      </c>
      <c r="BJ433" s="16" t="s">
        <v>155</v>
      </c>
      <c r="BK433" s="206">
        <f>ROUND(I433*H433,3)</f>
        <v>0</v>
      </c>
      <c r="BL433" s="16" t="s">
        <v>933</v>
      </c>
      <c r="BM433" s="204" t="s">
        <v>3515</v>
      </c>
    </row>
    <row r="434" s="2" customFormat="1" ht="16.5" customHeight="1">
      <c r="A434" s="35"/>
      <c r="B434" s="157"/>
      <c r="C434" s="212" t="s">
        <v>3516</v>
      </c>
      <c r="D434" s="212" t="s">
        <v>439</v>
      </c>
      <c r="E434" s="213" t="s">
        <v>3517</v>
      </c>
      <c r="F434" s="214" t="s">
        <v>3518</v>
      </c>
      <c r="G434" s="215" t="s">
        <v>3519</v>
      </c>
      <c r="H434" s="216">
        <v>1</v>
      </c>
      <c r="I434" s="217"/>
      <c r="J434" s="216">
        <f>ROUND(I434*H434,3)</f>
        <v>0</v>
      </c>
      <c r="K434" s="218"/>
      <c r="L434" s="219"/>
      <c r="M434" s="220" t="s">
        <v>1</v>
      </c>
      <c r="N434" s="221" t="s">
        <v>40</v>
      </c>
      <c r="O434" s="79"/>
      <c r="P434" s="202">
        <f>O434*H434</f>
        <v>0</v>
      </c>
      <c r="Q434" s="202">
        <v>0.0041700000000000001</v>
      </c>
      <c r="R434" s="202">
        <f>Q434*H434</f>
        <v>0.0041700000000000001</v>
      </c>
      <c r="S434" s="202">
        <v>0</v>
      </c>
      <c r="T434" s="203">
        <f>S434*H434</f>
        <v>0</v>
      </c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R434" s="204" t="s">
        <v>933</v>
      </c>
      <c r="AT434" s="204" t="s">
        <v>439</v>
      </c>
      <c r="AU434" s="204" t="s">
        <v>184</v>
      </c>
      <c r="AY434" s="16" t="s">
        <v>177</v>
      </c>
      <c r="BE434" s="205">
        <f>IF(N434="základná",J434,0)</f>
        <v>0</v>
      </c>
      <c r="BF434" s="205">
        <f>IF(N434="znížená",J434,0)</f>
        <v>0</v>
      </c>
      <c r="BG434" s="205">
        <f>IF(N434="zákl. prenesená",J434,0)</f>
        <v>0</v>
      </c>
      <c r="BH434" s="205">
        <f>IF(N434="zníž. prenesená",J434,0)</f>
        <v>0</v>
      </c>
      <c r="BI434" s="205">
        <f>IF(N434="nulová",J434,0)</f>
        <v>0</v>
      </c>
      <c r="BJ434" s="16" t="s">
        <v>155</v>
      </c>
      <c r="BK434" s="206">
        <f>ROUND(I434*H434,3)</f>
        <v>0</v>
      </c>
      <c r="BL434" s="16" t="s">
        <v>933</v>
      </c>
      <c r="BM434" s="204" t="s">
        <v>3520</v>
      </c>
    </row>
    <row r="435" s="2" customFormat="1" ht="24.15" customHeight="1">
      <c r="A435" s="35"/>
      <c r="B435" s="157"/>
      <c r="C435" s="193" t="s">
        <v>3521</v>
      </c>
      <c r="D435" s="193" t="s">
        <v>180</v>
      </c>
      <c r="E435" s="194" t="s">
        <v>3522</v>
      </c>
      <c r="F435" s="195" t="s">
        <v>3523</v>
      </c>
      <c r="G435" s="196" t="s">
        <v>253</v>
      </c>
      <c r="H435" s="197">
        <v>100</v>
      </c>
      <c r="I435" s="198"/>
      <c r="J435" s="197">
        <f>ROUND(I435*H435,3)</f>
        <v>0</v>
      </c>
      <c r="K435" s="199"/>
      <c r="L435" s="36"/>
      <c r="M435" s="200" t="s">
        <v>1</v>
      </c>
      <c r="N435" s="201" t="s">
        <v>40</v>
      </c>
      <c r="O435" s="79"/>
      <c r="P435" s="202">
        <f>O435*H435</f>
        <v>0</v>
      </c>
      <c r="Q435" s="202">
        <v>0</v>
      </c>
      <c r="R435" s="202">
        <f>Q435*H435</f>
        <v>0</v>
      </c>
      <c r="S435" s="202">
        <v>0</v>
      </c>
      <c r="T435" s="203">
        <f>S435*H435</f>
        <v>0</v>
      </c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R435" s="204" t="s">
        <v>446</v>
      </c>
      <c r="AT435" s="204" t="s">
        <v>180</v>
      </c>
      <c r="AU435" s="204" t="s">
        <v>184</v>
      </c>
      <c r="AY435" s="16" t="s">
        <v>177</v>
      </c>
      <c r="BE435" s="205">
        <f>IF(N435="základná",J435,0)</f>
        <v>0</v>
      </c>
      <c r="BF435" s="205">
        <f>IF(N435="znížená",J435,0)</f>
        <v>0</v>
      </c>
      <c r="BG435" s="205">
        <f>IF(N435="zákl. prenesená",J435,0)</f>
        <v>0</v>
      </c>
      <c r="BH435" s="205">
        <f>IF(N435="zníž. prenesená",J435,0)</f>
        <v>0</v>
      </c>
      <c r="BI435" s="205">
        <f>IF(N435="nulová",J435,0)</f>
        <v>0</v>
      </c>
      <c r="BJ435" s="16" t="s">
        <v>155</v>
      </c>
      <c r="BK435" s="206">
        <f>ROUND(I435*H435,3)</f>
        <v>0</v>
      </c>
      <c r="BL435" s="16" t="s">
        <v>446</v>
      </c>
      <c r="BM435" s="204" t="s">
        <v>3524</v>
      </c>
    </row>
    <row r="436" s="2" customFormat="1" ht="16.5" customHeight="1">
      <c r="A436" s="35"/>
      <c r="B436" s="157"/>
      <c r="C436" s="212" t="s">
        <v>3525</v>
      </c>
      <c r="D436" s="212" t="s">
        <v>439</v>
      </c>
      <c r="E436" s="213" t="s">
        <v>3526</v>
      </c>
      <c r="F436" s="214" t="s">
        <v>3527</v>
      </c>
      <c r="G436" s="215" t="s">
        <v>253</v>
      </c>
      <c r="H436" s="216">
        <v>100</v>
      </c>
      <c r="I436" s="217"/>
      <c r="J436" s="216">
        <f>ROUND(I436*H436,3)</f>
        <v>0</v>
      </c>
      <c r="K436" s="218"/>
      <c r="L436" s="219"/>
      <c r="M436" s="220" t="s">
        <v>1</v>
      </c>
      <c r="N436" s="221" t="s">
        <v>40</v>
      </c>
      <c r="O436" s="79"/>
      <c r="P436" s="202">
        <f>O436*H436</f>
        <v>0</v>
      </c>
      <c r="Q436" s="202">
        <v>0.00051000000000000004</v>
      </c>
      <c r="R436" s="202">
        <f>Q436*H436</f>
        <v>0.051000000000000004</v>
      </c>
      <c r="S436" s="202">
        <v>0</v>
      </c>
      <c r="T436" s="203">
        <f>S436*H436</f>
        <v>0</v>
      </c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R436" s="204" t="s">
        <v>933</v>
      </c>
      <c r="AT436" s="204" t="s">
        <v>439</v>
      </c>
      <c r="AU436" s="204" t="s">
        <v>184</v>
      </c>
      <c r="AY436" s="16" t="s">
        <v>177</v>
      </c>
      <c r="BE436" s="205">
        <f>IF(N436="základná",J436,0)</f>
        <v>0</v>
      </c>
      <c r="BF436" s="205">
        <f>IF(N436="znížená",J436,0)</f>
        <v>0</v>
      </c>
      <c r="BG436" s="205">
        <f>IF(N436="zákl. prenesená",J436,0)</f>
        <v>0</v>
      </c>
      <c r="BH436" s="205">
        <f>IF(N436="zníž. prenesená",J436,0)</f>
        <v>0</v>
      </c>
      <c r="BI436" s="205">
        <f>IF(N436="nulová",J436,0)</f>
        <v>0</v>
      </c>
      <c r="BJ436" s="16" t="s">
        <v>155</v>
      </c>
      <c r="BK436" s="206">
        <f>ROUND(I436*H436,3)</f>
        <v>0</v>
      </c>
      <c r="BL436" s="16" t="s">
        <v>933</v>
      </c>
      <c r="BM436" s="204" t="s">
        <v>3528</v>
      </c>
    </row>
    <row r="437" s="2" customFormat="1" ht="16.5" customHeight="1">
      <c r="A437" s="35"/>
      <c r="B437" s="157"/>
      <c r="C437" s="212" t="s">
        <v>3529</v>
      </c>
      <c r="D437" s="212" t="s">
        <v>439</v>
      </c>
      <c r="E437" s="213" t="s">
        <v>3530</v>
      </c>
      <c r="F437" s="214" t="s">
        <v>3531</v>
      </c>
      <c r="G437" s="215" t="s">
        <v>253</v>
      </c>
      <c r="H437" s="216">
        <v>100</v>
      </c>
      <c r="I437" s="217"/>
      <c r="J437" s="216">
        <f>ROUND(I437*H437,3)</f>
        <v>0</v>
      </c>
      <c r="K437" s="218"/>
      <c r="L437" s="219"/>
      <c r="M437" s="220" t="s">
        <v>1</v>
      </c>
      <c r="N437" s="221" t="s">
        <v>40</v>
      </c>
      <c r="O437" s="79"/>
      <c r="P437" s="202">
        <f>O437*H437</f>
        <v>0</v>
      </c>
      <c r="Q437" s="202">
        <v>0.00064000000000000005</v>
      </c>
      <c r="R437" s="202">
        <f>Q437*H437</f>
        <v>0.064000000000000001</v>
      </c>
      <c r="S437" s="202">
        <v>0</v>
      </c>
      <c r="T437" s="203">
        <f>S437*H437</f>
        <v>0</v>
      </c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R437" s="204" t="s">
        <v>933</v>
      </c>
      <c r="AT437" s="204" t="s">
        <v>439</v>
      </c>
      <c r="AU437" s="204" t="s">
        <v>184</v>
      </c>
      <c r="AY437" s="16" t="s">
        <v>177</v>
      </c>
      <c r="BE437" s="205">
        <f>IF(N437="základná",J437,0)</f>
        <v>0</v>
      </c>
      <c r="BF437" s="205">
        <f>IF(N437="znížená",J437,0)</f>
        <v>0</v>
      </c>
      <c r="BG437" s="205">
        <f>IF(N437="zákl. prenesená",J437,0)</f>
        <v>0</v>
      </c>
      <c r="BH437" s="205">
        <f>IF(N437="zníž. prenesená",J437,0)</f>
        <v>0</v>
      </c>
      <c r="BI437" s="205">
        <f>IF(N437="nulová",J437,0)</f>
        <v>0</v>
      </c>
      <c r="BJ437" s="16" t="s">
        <v>155</v>
      </c>
      <c r="BK437" s="206">
        <f>ROUND(I437*H437,3)</f>
        <v>0</v>
      </c>
      <c r="BL437" s="16" t="s">
        <v>933</v>
      </c>
      <c r="BM437" s="204" t="s">
        <v>3532</v>
      </c>
    </row>
    <row r="438" s="2" customFormat="1" ht="37.8" customHeight="1">
      <c r="A438" s="35"/>
      <c r="B438" s="157"/>
      <c r="C438" s="193" t="s">
        <v>3533</v>
      </c>
      <c r="D438" s="193" t="s">
        <v>180</v>
      </c>
      <c r="E438" s="194" t="s">
        <v>3534</v>
      </c>
      <c r="F438" s="195" t="s">
        <v>3535</v>
      </c>
      <c r="G438" s="196" t="s">
        <v>1425</v>
      </c>
      <c r="H438" s="197">
        <v>2000</v>
      </c>
      <c r="I438" s="198"/>
      <c r="J438" s="197">
        <f>ROUND(I438*H438,3)</f>
        <v>0</v>
      </c>
      <c r="K438" s="199"/>
      <c r="L438" s="36"/>
      <c r="M438" s="200" t="s">
        <v>1</v>
      </c>
      <c r="N438" s="201" t="s">
        <v>40</v>
      </c>
      <c r="O438" s="79"/>
      <c r="P438" s="202">
        <f>O438*H438</f>
        <v>0</v>
      </c>
      <c r="Q438" s="202">
        <v>0</v>
      </c>
      <c r="R438" s="202">
        <f>Q438*H438</f>
        <v>0</v>
      </c>
      <c r="S438" s="202">
        <v>0</v>
      </c>
      <c r="T438" s="203">
        <f>S438*H438</f>
        <v>0</v>
      </c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R438" s="204" t="s">
        <v>184</v>
      </c>
      <c r="AT438" s="204" t="s">
        <v>180</v>
      </c>
      <c r="AU438" s="204" t="s">
        <v>184</v>
      </c>
      <c r="AY438" s="16" t="s">
        <v>177</v>
      </c>
      <c r="BE438" s="205">
        <f>IF(N438="základná",J438,0)</f>
        <v>0</v>
      </c>
      <c r="BF438" s="205">
        <f>IF(N438="znížená",J438,0)</f>
        <v>0</v>
      </c>
      <c r="BG438" s="205">
        <f>IF(N438="zákl. prenesená",J438,0)</f>
        <v>0</v>
      </c>
      <c r="BH438" s="205">
        <f>IF(N438="zníž. prenesená",J438,0)</f>
        <v>0</v>
      </c>
      <c r="BI438" s="205">
        <f>IF(N438="nulová",J438,0)</f>
        <v>0</v>
      </c>
      <c r="BJ438" s="16" t="s">
        <v>155</v>
      </c>
      <c r="BK438" s="206">
        <f>ROUND(I438*H438,3)</f>
        <v>0</v>
      </c>
      <c r="BL438" s="16" t="s">
        <v>184</v>
      </c>
      <c r="BM438" s="204" t="s">
        <v>3536</v>
      </c>
    </row>
    <row r="439" s="2" customFormat="1" ht="16.5" customHeight="1">
      <c r="A439" s="35"/>
      <c r="B439" s="157"/>
      <c r="C439" s="212" t="s">
        <v>3537</v>
      </c>
      <c r="D439" s="212" t="s">
        <v>439</v>
      </c>
      <c r="E439" s="213" t="s">
        <v>3538</v>
      </c>
      <c r="F439" s="214" t="s">
        <v>3539</v>
      </c>
      <c r="G439" s="215" t="s">
        <v>1425</v>
      </c>
      <c r="H439" s="216">
        <v>2000</v>
      </c>
      <c r="I439" s="217"/>
      <c r="J439" s="216">
        <f>ROUND(I439*H439,3)</f>
        <v>0</v>
      </c>
      <c r="K439" s="218"/>
      <c r="L439" s="219"/>
      <c r="M439" s="220" t="s">
        <v>1</v>
      </c>
      <c r="N439" s="221" t="s">
        <v>40</v>
      </c>
      <c r="O439" s="79"/>
      <c r="P439" s="202">
        <f>O439*H439</f>
        <v>0</v>
      </c>
      <c r="Q439" s="202">
        <v>0</v>
      </c>
      <c r="R439" s="202">
        <f>Q439*H439</f>
        <v>0</v>
      </c>
      <c r="S439" s="202">
        <v>0</v>
      </c>
      <c r="T439" s="203">
        <f>S439*H439</f>
        <v>0</v>
      </c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R439" s="204" t="s">
        <v>209</v>
      </c>
      <c r="AT439" s="204" t="s">
        <v>439</v>
      </c>
      <c r="AU439" s="204" t="s">
        <v>184</v>
      </c>
      <c r="AY439" s="16" t="s">
        <v>177</v>
      </c>
      <c r="BE439" s="205">
        <f>IF(N439="základná",J439,0)</f>
        <v>0</v>
      </c>
      <c r="BF439" s="205">
        <f>IF(N439="znížená",J439,0)</f>
        <v>0</v>
      </c>
      <c r="BG439" s="205">
        <f>IF(N439="zákl. prenesená",J439,0)</f>
        <v>0</v>
      </c>
      <c r="BH439" s="205">
        <f>IF(N439="zníž. prenesená",J439,0)</f>
        <v>0</v>
      </c>
      <c r="BI439" s="205">
        <f>IF(N439="nulová",J439,0)</f>
        <v>0</v>
      </c>
      <c r="BJ439" s="16" t="s">
        <v>155</v>
      </c>
      <c r="BK439" s="206">
        <f>ROUND(I439*H439,3)</f>
        <v>0</v>
      </c>
      <c r="BL439" s="16" t="s">
        <v>184</v>
      </c>
      <c r="BM439" s="204" t="s">
        <v>3540</v>
      </c>
    </row>
    <row r="440" s="2" customFormat="1" ht="16.5" customHeight="1">
      <c r="A440" s="35"/>
      <c r="B440" s="157"/>
      <c r="C440" s="212" t="s">
        <v>3541</v>
      </c>
      <c r="D440" s="212" t="s">
        <v>439</v>
      </c>
      <c r="E440" s="213" t="s">
        <v>3542</v>
      </c>
      <c r="F440" s="214" t="s">
        <v>3543</v>
      </c>
      <c r="G440" s="215" t="s">
        <v>258</v>
      </c>
      <c r="H440" s="216">
        <v>500</v>
      </c>
      <c r="I440" s="217"/>
      <c r="J440" s="216">
        <f>ROUND(I440*H440,3)</f>
        <v>0</v>
      </c>
      <c r="K440" s="218"/>
      <c r="L440" s="219"/>
      <c r="M440" s="220" t="s">
        <v>1</v>
      </c>
      <c r="N440" s="221" t="s">
        <v>40</v>
      </c>
      <c r="O440" s="79"/>
      <c r="P440" s="202">
        <f>O440*H440</f>
        <v>0</v>
      </c>
      <c r="Q440" s="202">
        <v>0</v>
      </c>
      <c r="R440" s="202">
        <f>Q440*H440</f>
        <v>0</v>
      </c>
      <c r="S440" s="202">
        <v>0</v>
      </c>
      <c r="T440" s="203">
        <f>S440*H440</f>
        <v>0</v>
      </c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R440" s="204" t="s">
        <v>209</v>
      </c>
      <c r="AT440" s="204" t="s">
        <v>439</v>
      </c>
      <c r="AU440" s="204" t="s">
        <v>184</v>
      </c>
      <c r="AY440" s="16" t="s">
        <v>177</v>
      </c>
      <c r="BE440" s="205">
        <f>IF(N440="základná",J440,0)</f>
        <v>0</v>
      </c>
      <c r="BF440" s="205">
        <f>IF(N440="znížená",J440,0)</f>
        <v>0</v>
      </c>
      <c r="BG440" s="205">
        <f>IF(N440="zákl. prenesená",J440,0)</f>
        <v>0</v>
      </c>
      <c r="BH440" s="205">
        <f>IF(N440="zníž. prenesená",J440,0)</f>
        <v>0</v>
      </c>
      <c r="BI440" s="205">
        <f>IF(N440="nulová",J440,0)</f>
        <v>0</v>
      </c>
      <c r="BJ440" s="16" t="s">
        <v>155</v>
      </c>
      <c r="BK440" s="206">
        <f>ROUND(I440*H440,3)</f>
        <v>0</v>
      </c>
      <c r="BL440" s="16" t="s">
        <v>184</v>
      </c>
      <c r="BM440" s="204" t="s">
        <v>3544</v>
      </c>
    </row>
    <row r="441" s="2" customFormat="1" ht="16.5" customHeight="1">
      <c r="A441" s="35"/>
      <c r="B441" s="157"/>
      <c r="C441" s="212" t="s">
        <v>3545</v>
      </c>
      <c r="D441" s="212" t="s">
        <v>439</v>
      </c>
      <c r="E441" s="213" t="s">
        <v>3546</v>
      </c>
      <c r="F441" s="214" t="s">
        <v>3547</v>
      </c>
      <c r="G441" s="215" t="s">
        <v>258</v>
      </c>
      <c r="H441" s="216">
        <v>1500</v>
      </c>
      <c r="I441" s="217"/>
      <c r="J441" s="216">
        <f>ROUND(I441*H441,3)</f>
        <v>0</v>
      </c>
      <c r="K441" s="218"/>
      <c r="L441" s="219"/>
      <c r="M441" s="220" t="s">
        <v>1</v>
      </c>
      <c r="N441" s="221" t="s">
        <v>40</v>
      </c>
      <c r="O441" s="79"/>
      <c r="P441" s="202">
        <f>O441*H441</f>
        <v>0</v>
      </c>
      <c r="Q441" s="202">
        <v>0</v>
      </c>
      <c r="R441" s="202">
        <f>Q441*H441</f>
        <v>0</v>
      </c>
      <c r="S441" s="202">
        <v>0</v>
      </c>
      <c r="T441" s="203">
        <f>S441*H441</f>
        <v>0</v>
      </c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R441" s="204" t="s">
        <v>209</v>
      </c>
      <c r="AT441" s="204" t="s">
        <v>439</v>
      </c>
      <c r="AU441" s="204" t="s">
        <v>184</v>
      </c>
      <c r="AY441" s="16" t="s">
        <v>177</v>
      </c>
      <c r="BE441" s="205">
        <f>IF(N441="základná",J441,0)</f>
        <v>0</v>
      </c>
      <c r="BF441" s="205">
        <f>IF(N441="znížená",J441,0)</f>
        <v>0</v>
      </c>
      <c r="BG441" s="205">
        <f>IF(N441="zákl. prenesená",J441,0)</f>
        <v>0</v>
      </c>
      <c r="BH441" s="205">
        <f>IF(N441="zníž. prenesená",J441,0)</f>
        <v>0</v>
      </c>
      <c r="BI441" s="205">
        <f>IF(N441="nulová",J441,0)</f>
        <v>0</v>
      </c>
      <c r="BJ441" s="16" t="s">
        <v>155</v>
      </c>
      <c r="BK441" s="206">
        <f>ROUND(I441*H441,3)</f>
        <v>0</v>
      </c>
      <c r="BL441" s="16" t="s">
        <v>184</v>
      </c>
      <c r="BM441" s="204" t="s">
        <v>3548</v>
      </c>
    </row>
    <row r="442" s="2" customFormat="1" ht="33" customHeight="1">
      <c r="A442" s="35"/>
      <c r="B442" s="157"/>
      <c r="C442" s="193" t="s">
        <v>3549</v>
      </c>
      <c r="D442" s="193" t="s">
        <v>180</v>
      </c>
      <c r="E442" s="194" t="s">
        <v>3550</v>
      </c>
      <c r="F442" s="195" t="s">
        <v>3551</v>
      </c>
      <c r="G442" s="196" t="s">
        <v>253</v>
      </c>
      <c r="H442" s="197">
        <v>400</v>
      </c>
      <c r="I442" s="198"/>
      <c r="J442" s="197">
        <f>ROUND(I442*H442,3)</f>
        <v>0</v>
      </c>
      <c r="K442" s="199"/>
      <c r="L442" s="36"/>
      <c r="M442" s="200" t="s">
        <v>1</v>
      </c>
      <c r="N442" s="201" t="s">
        <v>40</v>
      </c>
      <c r="O442" s="79"/>
      <c r="P442" s="202">
        <f>O442*H442</f>
        <v>0</v>
      </c>
      <c r="Q442" s="202">
        <v>0</v>
      </c>
      <c r="R442" s="202">
        <f>Q442*H442</f>
        <v>0</v>
      </c>
      <c r="S442" s="202">
        <v>0</v>
      </c>
      <c r="T442" s="203">
        <f>S442*H442</f>
        <v>0</v>
      </c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R442" s="204" t="s">
        <v>184</v>
      </c>
      <c r="AT442" s="204" t="s">
        <v>180</v>
      </c>
      <c r="AU442" s="204" t="s">
        <v>184</v>
      </c>
      <c r="AY442" s="16" t="s">
        <v>177</v>
      </c>
      <c r="BE442" s="205">
        <f>IF(N442="základná",J442,0)</f>
        <v>0</v>
      </c>
      <c r="BF442" s="205">
        <f>IF(N442="znížená",J442,0)</f>
        <v>0</v>
      </c>
      <c r="BG442" s="205">
        <f>IF(N442="zákl. prenesená",J442,0)</f>
        <v>0</v>
      </c>
      <c r="BH442" s="205">
        <f>IF(N442="zníž. prenesená",J442,0)</f>
        <v>0</v>
      </c>
      <c r="BI442" s="205">
        <f>IF(N442="nulová",J442,0)</f>
        <v>0</v>
      </c>
      <c r="BJ442" s="16" t="s">
        <v>155</v>
      </c>
      <c r="BK442" s="206">
        <f>ROUND(I442*H442,3)</f>
        <v>0</v>
      </c>
      <c r="BL442" s="16" t="s">
        <v>184</v>
      </c>
      <c r="BM442" s="204" t="s">
        <v>3552</v>
      </c>
    </row>
    <row r="443" s="2" customFormat="1" ht="21.75" customHeight="1">
      <c r="A443" s="35"/>
      <c r="B443" s="157"/>
      <c r="C443" s="212" t="s">
        <v>3553</v>
      </c>
      <c r="D443" s="212" t="s">
        <v>439</v>
      </c>
      <c r="E443" s="213" t="s">
        <v>3554</v>
      </c>
      <c r="F443" s="214" t="s">
        <v>3555</v>
      </c>
      <c r="G443" s="215" t="s">
        <v>253</v>
      </c>
      <c r="H443" s="216">
        <v>400</v>
      </c>
      <c r="I443" s="217"/>
      <c r="J443" s="216">
        <f>ROUND(I443*H443,3)</f>
        <v>0</v>
      </c>
      <c r="K443" s="218"/>
      <c r="L443" s="219"/>
      <c r="M443" s="220" t="s">
        <v>1</v>
      </c>
      <c r="N443" s="221" t="s">
        <v>40</v>
      </c>
      <c r="O443" s="79"/>
      <c r="P443" s="202">
        <f>O443*H443</f>
        <v>0</v>
      </c>
      <c r="Q443" s="202">
        <v>0</v>
      </c>
      <c r="R443" s="202">
        <f>Q443*H443</f>
        <v>0</v>
      </c>
      <c r="S443" s="202">
        <v>0</v>
      </c>
      <c r="T443" s="203">
        <f>S443*H443</f>
        <v>0</v>
      </c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R443" s="204" t="s">
        <v>209</v>
      </c>
      <c r="AT443" s="204" t="s">
        <v>439</v>
      </c>
      <c r="AU443" s="204" t="s">
        <v>184</v>
      </c>
      <c r="AY443" s="16" t="s">
        <v>177</v>
      </c>
      <c r="BE443" s="205">
        <f>IF(N443="základná",J443,0)</f>
        <v>0</v>
      </c>
      <c r="BF443" s="205">
        <f>IF(N443="znížená",J443,0)</f>
        <v>0</v>
      </c>
      <c r="BG443" s="205">
        <f>IF(N443="zákl. prenesená",J443,0)</f>
        <v>0</v>
      </c>
      <c r="BH443" s="205">
        <f>IF(N443="zníž. prenesená",J443,0)</f>
        <v>0</v>
      </c>
      <c r="BI443" s="205">
        <f>IF(N443="nulová",J443,0)</f>
        <v>0</v>
      </c>
      <c r="BJ443" s="16" t="s">
        <v>155</v>
      </c>
      <c r="BK443" s="206">
        <f>ROUND(I443*H443,3)</f>
        <v>0</v>
      </c>
      <c r="BL443" s="16" t="s">
        <v>184</v>
      </c>
      <c r="BM443" s="204" t="s">
        <v>3556</v>
      </c>
    </row>
    <row r="444" s="12" customFormat="1" ht="20.88" customHeight="1">
      <c r="A444" s="12"/>
      <c r="B444" s="180"/>
      <c r="C444" s="12"/>
      <c r="D444" s="181" t="s">
        <v>73</v>
      </c>
      <c r="E444" s="191" t="s">
        <v>73</v>
      </c>
      <c r="F444" s="191" t="s">
        <v>3557</v>
      </c>
      <c r="G444" s="12"/>
      <c r="H444" s="12"/>
      <c r="I444" s="183"/>
      <c r="J444" s="192">
        <f>BK444</f>
        <v>0</v>
      </c>
      <c r="K444" s="12"/>
      <c r="L444" s="180"/>
      <c r="M444" s="185"/>
      <c r="N444" s="186"/>
      <c r="O444" s="186"/>
      <c r="P444" s="187">
        <f>SUM(P445:P466)</f>
        <v>0</v>
      </c>
      <c r="Q444" s="186"/>
      <c r="R444" s="187">
        <f>SUM(R445:R466)</f>
        <v>0.23808799999999999</v>
      </c>
      <c r="S444" s="186"/>
      <c r="T444" s="188">
        <f>SUM(T445:T466)</f>
        <v>0</v>
      </c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R444" s="181" t="s">
        <v>189</v>
      </c>
      <c r="AT444" s="189" t="s">
        <v>73</v>
      </c>
      <c r="AU444" s="189" t="s">
        <v>155</v>
      </c>
      <c r="AY444" s="181" t="s">
        <v>177</v>
      </c>
      <c r="BK444" s="190">
        <f>SUM(BK445:BK466)</f>
        <v>0</v>
      </c>
    </row>
    <row r="445" s="2" customFormat="1" ht="21.75" customHeight="1">
      <c r="A445" s="35"/>
      <c r="B445" s="157"/>
      <c r="C445" s="193" t="s">
        <v>3558</v>
      </c>
      <c r="D445" s="193" t="s">
        <v>180</v>
      </c>
      <c r="E445" s="194" t="s">
        <v>3559</v>
      </c>
      <c r="F445" s="195" t="s">
        <v>3560</v>
      </c>
      <c r="G445" s="196" t="s">
        <v>258</v>
      </c>
      <c r="H445" s="197">
        <v>25</v>
      </c>
      <c r="I445" s="198"/>
      <c r="J445" s="197">
        <f>ROUND(I445*H445,3)</f>
        <v>0</v>
      </c>
      <c r="K445" s="199"/>
      <c r="L445" s="36"/>
      <c r="M445" s="200" t="s">
        <v>1</v>
      </c>
      <c r="N445" s="201" t="s">
        <v>40</v>
      </c>
      <c r="O445" s="79"/>
      <c r="P445" s="202">
        <f>O445*H445</f>
        <v>0</v>
      </c>
      <c r="Q445" s="202">
        <v>0</v>
      </c>
      <c r="R445" s="202">
        <f>Q445*H445</f>
        <v>0</v>
      </c>
      <c r="S445" s="202">
        <v>0</v>
      </c>
      <c r="T445" s="203">
        <f>S445*H445</f>
        <v>0</v>
      </c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R445" s="204" t="s">
        <v>446</v>
      </c>
      <c r="AT445" s="204" t="s">
        <v>180</v>
      </c>
      <c r="AU445" s="204" t="s">
        <v>189</v>
      </c>
      <c r="AY445" s="16" t="s">
        <v>177</v>
      </c>
      <c r="BE445" s="205">
        <f>IF(N445="základná",J445,0)</f>
        <v>0</v>
      </c>
      <c r="BF445" s="205">
        <f>IF(N445="znížená",J445,0)</f>
        <v>0</v>
      </c>
      <c r="BG445" s="205">
        <f>IF(N445="zákl. prenesená",J445,0)</f>
        <v>0</v>
      </c>
      <c r="BH445" s="205">
        <f>IF(N445="zníž. prenesená",J445,0)</f>
        <v>0</v>
      </c>
      <c r="BI445" s="205">
        <f>IF(N445="nulová",J445,0)</f>
        <v>0</v>
      </c>
      <c r="BJ445" s="16" t="s">
        <v>155</v>
      </c>
      <c r="BK445" s="206">
        <f>ROUND(I445*H445,3)</f>
        <v>0</v>
      </c>
      <c r="BL445" s="16" t="s">
        <v>446</v>
      </c>
      <c r="BM445" s="204" t="s">
        <v>3561</v>
      </c>
    </row>
    <row r="446" s="2" customFormat="1" ht="16.5" customHeight="1">
      <c r="A446" s="35"/>
      <c r="B446" s="157"/>
      <c r="C446" s="212" t="s">
        <v>3562</v>
      </c>
      <c r="D446" s="212" t="s">
        <v>439</v>
      </c>
      <c r="E446" s="213" t="s">
        <v>3563</v>
      </c>
      <c r="F446" s="214" t="s">
        <v>3564</v>
      </c>
      <c r="G446" s="215" t="s">
        <v>258</v>
      </c>
      <c r="H446" s="216">
        <v>25</v>
      </c>
      <c r="I446" s="217"/>
      <c r="J446" s="216">
        <f>ROUND(I446*H446,3)</f>
        <v>0</v>
      </c>
      <c r="K446" s="218"/>
      <c r="L446" s="219"/>
      <c r="M446" s="220" t="s">
        <v>1</v>
      </c>
      <c r="N446" s="221" t="s">
        <v>40</v>
      </c>
      <c r="O446" s="79"/>
      <c r="P446" s="202">
        <f>O446*H446</f>
        <v>0</v>
      </c>
      <c r="Q446" s="202">
        <v>0.00022000000000000001</v>
      </c>
      <c r="R446" s="202">
        <f>Q446*H446</f>
        <v>0.0055000000000000005</v>
      </c>
      <c r="S446" s="202">
        <v>0</v>
      </c>
      <c r="T446" s="203">
        <f>S446*H446</f>
        <v>0</v>
      </c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R446" s="204" t="s">
        <v>933</v>
      </c>
      <c r="AT446" s="204" t="s">
        <v>439</v>
      </c>
      <c r="AU446" s="204" t="s">
        <v>189</v>
      </c>
      <c r="AY446" s="16" t="s">
        <v>177</v>
      </c>
      <c r="BE446" s="205">
        <f>IF(N446="základná",J446,0)</f>
        <v>0</v>
      </c>
      <c r="BF446" s="205">
        <f>IF(N446="znížená",J446,0)</f>
        <v>0</v>
      </c>
      <c r="BG446" s="205">
        <f>IF(N446="zákl. prenesená",J446,0)</f>
        <v>0</v>
      </c>
      <c r="BH446" s="205">
        <f>IF(N446="zníž. prenesená",J446,0)</f>
        <v>0</v>
      </c>
      <c r="BI446" s="205">
        <f>IF(N446="nulová",J446,0)</f>
        <v>0</v>
      </c>
      <c r="BJ446" s="16" t="s">
        <v>155</v>
      </c>
      <c r="BK446" s="206">
        <f>ROUND(I446*H446,3)</f>
        <v>0</v>
      </c>
      <c r="BL446" s="16" t="s">
        <v>933</v>
      </c>
      <c r="BM446" s="204" t="s">
        <v>3565</v>
      </c>
    </row>
    <row r="447" s="2" customFormat="1" ht="16.5" customHeight="1">
      <c r="A447" s="35"/>
      <c r="B447" s="157"/>
      <c r="C447" s="193" t="s">
        <v>3566</v>
      </c>
      <c r="D447" s="193" t="s">
        <v>180</v>
      </c>
      <c r="E447" s="194" t="s">
        <v>3567</v>
      </c>
      <c r="F447" s="195" t="s">
        <v>3568</v>
      </c>
      <c r="G447" s="196" t="s">
        <v>258</v>
      </c>
      <c r="H447" s="197">
        <v>14</v>
      </c>
      <c r="I447" s="198"/>
      <c r="J447" s="197">
        <f>ROUND(I447*H447,3)</f>
        <v>0</v>
      </c>
      <c r="K447" s="199"/>
      <c r="L447" s="36"/>
      <c r="M447" s="200" t="s">
        <v>1</v>
      </c>
      <c r="N447" s="201" t="s">
        <v>40</v>
      </c>
      <c r="O447" s="79"/>
      <c r="P447" s="202">
        <f>O447*H447</f>
        <v>0</v>
      </c>
      <c r="Q447" s="202">
        <v>0</v>
      </c>
      <c r="R447" s="202">
        <f>Q447*H447</f>
        <v>0</v>
      </c>
      <c r="S447" s="202">
        <v>0</v>
      </c>
      <c r="T447" s="203">
        <f>S447*H447</f>
        <v>0</v>
      </c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R447" s="204" t="s">
        <v>446</v>
      </c>
      <c r="AT447" s="204" t="s">
        <v>180</v>
      </c>
      <c r="AU447" s="204" t="s">
        <v>189</v>
      </c>
      <c r="AY447" s="16" t="s">
        <v>177</v>
      </c>
      <c r="BE447" s="205">
        <f>IF(N447="základná",J447,0)</f>
        <v>0</v>
      </c>
      <c r="BF447" s="205">
        <f>IF(N447="znížená",J447,0)</f>
        <v>0</v>
      </c>
      <c r="BG447" s="205">
        <f>IF(N447="zákl. prenesená",J447,0)</f>
        <v>0</v>
      </c>
      <c r="BH447" s="205">
        <f>IF(N447="zníž. prenesená",J447,0)</f>
        <v>0</v>
      </c>
      <c r="BI447" s="205">
        <f>IF(N447="nulová",J447,0)</f>
        <v>0</v>
      </c>
      <c r="BJ447" s="16" t="s">
        <v>155</v>
      </c>
      <c r="BK447" s="206">
        <f>ROUND(I447*H447,3)</f>
        <v>0</v>
      </c>
      <c r="BL447" s="16" t="s">
        <v>446</v>
      </c>
      <c r="BM447" s="204" t="s">
        <v>3569</v>
      </c>
    </row>
    <row r="448" s="2" customFormat="1" ht="16.5" customHeight="1">
      <c r="A448" s="35"/>
      <c r="B448" s="157"/>
      <c r="C448" s="212" t="s">
        <v>3570</v>
      </c>
      <c r="D448" s="212" t="s">
        <v>439</v>
      </c>
      <c r="E448" s="213" t="s">
        <v>3571</v>
      </c>
      <c r="F448" s="214" t="s">
        <v>3572</v>
      </c>
      <c r="G448" s="215" t="s">
        <v>258</v>
      </c>
      <c r="H448" s="216">
        <v>14</v>
      </c>
      <c r="I448" s="217"/>
      <c r="J448" s="216">
        <f>ROUND(I448*H448,3)</f>
        <v>0</v>
      </c>
      <c r="K448" s="218"/>
      <c r="L448" s="219"/>
      <c r="M448" s="220" t="s">
        <v>1</v>
      </c>
      <c r="N448" s="221" t="s">
        <v>40</v>
      </c>
      <c r="O448" s="79"/>
      <c r="P448" s="202">
        <f>O448*H448</f>
        <v>0</v>
      </c>
      <c r="Q448" s="202">
        <v>0.00017000000000000001</v>
      </c>
      <c r="R448" s="202">
        <f>Q448*H448</f>
        <v>0.0023800000000000002</v>
      </c>
      <c r="S448" s="202">
        <v>0</v>
      </c>
      <c r="T448" s="203">
        <f>S448*H448</f>
        <v>0</v>
      </c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R448" s="204" t="s">
        <v>933</v>
      </c>
      <c r="AT448" s="204" t="s">
        <v>439</v>
      </c>
      <c r="AU448" s="204" t="s">
        <v>189</v>
      </c>
      <c r="AY448" s="16" t="s">
        <v>177</v>
      </c>
      <c r="BE448" s="205">
        <f>IF(N448="základná",J448,0)</f>
        <v>0</v>
      </c>
      <c r="BF448" s="205">
        <f>IF(N448="znížená",J448,0)</f>
        <v>0</v>
      </c>
      <c r="BG448" s="205">
        <f>IF(N448="zákl. prenesená",J448,0)</f>
        <v>0</v>
      </c>
      <c r="BH448" s="205">
        <f>IF(N448="zníž. prenesená",J448,0)</f>
        <v>0</v>
      </c>
      <c r="BI448" s="205">
        <f>IF(N448="nulová",J448,0)</f>
        <v>0</v>
      </c>
      <c r="BJ448" s="16" t="s">
        <v>155</v>
      </c>
      <c r="BK448" s="206">
        <f>ROUND(I448*H448,3)</f>
        <v>0</v>
      </c>
      <c r="BL448" s="16" t="s">
        <v>933</v>
      </c>
      <c r="BM448" s="204" t="s">
        <v>3573</v>
      </c>
    </row>
    <row r="449" s="2" customFormat="1" ht="16.5" customHeight="1">
      <c r="A449" s="35"/>
      <c r="B449" s="157"/>
      <c r="C449" s="193" t="s">
        <v>3574</v>
      </c>
      <c r="D449" s="193" t="s">
        <v>180</v>
      </c>
      <c r="E449" s="194" t="s">
        <v>3575</v>
      </c>
      <c r="F449" s="195" t="s">
        <v>3576</v>
      </c>
      <c r="G449" s="196" t="s">
        <v>258</v>
      </c>
      <c r="H449" s="197">
        <v>14</v>
      </c>
      <c r="I449" s="198"/>
      <c r="J449" s="197">
        <f>ROUND(I449*H449,3)</f>
        <v>0</v>
      </c>
      <c r="K449" s="199"/>
      <c r="L449" s="36"/>
      <c r="M449" s="200" t="s">
        <v>1</v>
      </c>
      <c r="N449" s="201" t="s">
        <v>40</v>
      </c>
      <c r="O449" s="79"/>
      <c r="P449" s="202">
        <f>O449*H449</f>
        <v>0</v>
      </c>
      <c r="Q449" s="202">
        <v>0</v>
      </c>
      <c r="R449" s="202">
        <f>Q449*H449</f>
        <v>0</v>
      </c>
      <c r="S449" s="202">
        <v>0</v>
      </c>
      <c r="T449" s="203">
        <f>S449*H449</f>
        <v>0</v>
      </c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R449" s="204" t="s">
        <v>446</v>
      </c>
      <c r="AT449" s="204" t="s">
        <v>180</v>
      </c>
      <c r="AU449" s="204" t="s">
        <v>189</v>
      </c>
      <c r="AY449" s="16" t="s">
        <v>177</v>
      </c>
      <c r="BE449" s="205">
        <f>IF(N449="základná",J449,0)</f>
        <v>0</v>
      </c>
      <c r="BF449" s="205">
        <f>IF(N449="znížená",J449,0)</f>
        <v>0</v>
      </c>
      <c r="BG449" s="205">
        <f>IF(N449="zákl. prenesená",J449,0)</f>
        <v>0</v>
      </c>
      <c r="BH449" s="205">
        <f>IF(N449="zníž. prenesená",J449,0)</f>
        <v>0</v>
      </c>
      <c r="BI449" s="205">
        <f>IF(N449="nulová",J449,0)</f>
        <v>0</v>
      </c>
      <c r="BJ449" s="16" t="s">
        <v>155</v>
      </c>
      <c r="BK449" s="206">
        <f>ROUND(I449*H449,3)</f>
        <v>0</v>
      </c>
      <c r="BL449" s="16" t="s">
        <v>446</v>
      </c>
      <c r="BM449" s="204" t="s">
        <v>3577</v>
      </c>
    </row>
    <row r="450" s="2" customFormat="1" ht="24.15" customHeight="1">
      <c r="A450" s="35"/>
      <c r="B450" s="157"/>
      <c r="C450" s="212" t="s">
        <v>3578</v>
      </c>
      <c r="D450" s="212" t="s">
        <v>439</v>
      </c>
      <c r="E450" s="213" t="s">
        <v>3579</v>
      </c>
      <c r="F450" s="214" t="s">
        <v>3580</v>
      </c>
      <c r="G450" s="215" t="s">
        <v>258</v>
      </c>
      <c r="H450" s="216">
        <v>14</v>
      </c>
      <c r="I450" s="217"/>
      <c r="J450" s="216">
        <f>ROUND(I450*H450,3)</f>
        <v>0</v>
      </c>
      <c r="K450" s="218"/>
      <c r="L450" s="219"/>
      <c r="M450" s="220" t="s">
        <v>1</v>
      </c>
      <c r="N450" s="221" t="s">
        <v>40</v>
      </c>
      <c r="O450" s="79"/>
      <c r="P450" s="202">
        <f>O450*H450</f>
        <v>0</v>
      </c>
      <c r="Q450" s="202">
        <v>0</v>
      </c>
      <c r="R450" s="202">
        <f>Q450*H450</f>
        <v>0</v>
      </c>
      <c r="S450" s="202">
        <v>0</v>
      </c>
      <c r="T450" s="203">
        <f>S450*H450</f>
        <v>0</v>
      </c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R450" s="204" t="s">
        <v>2772</v>
      </c>
      <c r="AT450" s="204" t="s">
        <v>439</v>
      </c>
      <c r="AU450" s="204" t="s">
        <v>189</v>
      </c>
      <c r="AY450" s="16" t="s">
        <v>177</v>
      </c>
      <c r="BE450" s="205">
        <f>IF(N450="základná",J450,0)</f>
        <v>0</v>
      </c>
      <c r="BF450" s="205">
        <f>IF(N450="znížená",J450,0)</f>
        <v>0</v>
      </c>
      <c r="BG450" s="205">
        <f>IF(N450="zákl. prenesená",J450,0)</f>
        <v>0</v>
      </c>
      <c r="BH450" s="205">
        <f>IF(N450="zníž. prenesená",J450,0)</f>
        <v>0</v>
      </c>
      <c r="BI450" s="205">
        <f>IF(N450="nulová",J450,0)</f>
        <v>0</v>
      </c>
      <c r="BJ450" s="16" t="s">
        <v>155</v>
      </c>
      <c r="BK450" s="206">
        <f>ROUND(I450*H450,3)</f>
        <v>0</v>
      </c>
      <c r="BL450" s="16" t="s">
        <v>446</v>
      </c>
      <c r="BM450" s="204" t="s">
        <v>3581</v>
      </c>
    </row>
    <row r="451" s="2" customFormat="1" ht="16.5" customHeight="1">
      <c r="A451" s="35"/>
      <c r="B451" s="157"/>
      <c r="C451" s="193" t="s">
        <v>3582</v>
      </c>
      <c r="D451" s="193" t="s">
        <v>180</v>
      </c>
      <c r="E451" s="194" t="s">
        <v>3583</v>
      </c>
      <c r="F451" s="195" t="s">
        <v>3584</v>
      </c>
      <c r="G451" s="196" t="s">
        <v>258</v>
      </c>
      <c r="H451" s="197">
        <v>14</v>
      </c>
      <c r="I451" s="198"/>
      <c r="J451" s="197">
        <f>ROUND(I451*H451,3)</f>
        <v>0</v>
      </c>
      <c r="K451" s="199"/>
      <c r="L451" s="36"/>
      <c r="M451" s="200" t="s">
        <v>1</v>
      </c>
      <c r="N451" s="201" t="s">
        <v>40</v>
      </c>
      <c r="O451" s="79"/>
      <c r="P451" s="202">
        <f>O451*H451</f>
        <v>0</v>
      </c>
      <c r="Q451" s="202">
        <v>0</v>
      </c>
      <c r="R451" s="202">
        <f>Q451*H451</f>
        <v>0</v>
      </c>
      <c r="S451" s="202">
        <v>0</v>
      </c>
      <c r="T451" s="203">
        <f>S451*H451</f>
        <v>0</v>
      </c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R451" s="204" t="s">
        <v>446</v>
      </c>
      <c r="AT451" s="204" t="s">
        <v>180</v>
      </c>
      <c r="AU451" s="204" t="s">
        <v>189</v>
      </c>
      <c r="AY451" s="16" t="s">
        <v>177</v>
      </c>
      <c r="BE451" s="205">
        <f>IF(N451="základná",J451,0)</f>
        <v>0</v>
      </c>
      <c r="BF451" s="205">
        <f>IF(N451="znížená",J451,0)</f>
        <v>0</v>
      </c>
      <c r="BG451" s="205">
        <f>IF(N451="zákl. prenesená",J451,0)</f>
        <v>0</v>
      </c>
      <c r="BH451" s="205">
        <f>IF(N451="zníž. prenesená",J451,0)</f>
        <v>0</v>
      </c>
      <c r="BI451" s="205">
        <f>IF(N451="nulová",J451,0)</f>
        <v>0</v>
      </c>
      <c r="BJ451" s="16" t="s">
        <v>155</v>
      </c>
      <c r="BK451" s="206">
        <f>ROUND(I451*H451,3)</f>
        <v>0</v>
      </c>
      <c r="BL451" s="16" t="s">
        <v>446</v>
      </c>
      <c r="BM451" s="204" t="s">
        <v>3585</v>
      </c>
    </row>
    <row r="452" s="2" customFormat="1" ht="16.5" customHeight="1">
      <c r="A452" s="35"/>
      <c r="B452" s="157"/>
      <c r="C452" s="212" t="s">
        <v>3586</v>
      </c>
      <c r="D452" s="212" t="s">
        <v>439</v>
      </c>
      <c r="E452" s="213" t="s">
        <v>3587</v>
      </c>
      <c r="F452" s="214" t="s">
        <v>3588</v>
      </c>
      <c r="G452" s="215" t="s">
        <v>258</v>
      </c>
      <c r="H452" s="216">
        <v>14</v>
      </c>
      <c r="I452" s="217"/>
      <c r="J452" s="216">
        <f>ROUND(I452*H452,3)</f>
        <v>0</v>
      </c>
      <c r="K452" s="218"/>
      <c r="L452" s="219"/>
      <c r="M452" s="220" t="s">
        <v>1</v>
      </c>
      <c r="N452" s="221" t="s">
        <v>40</v>
      </c>
      <c r="O452" s="79"/>
      <c r="P452" s="202">
        <f>O452*H452</f>
        <v>0</v>
      </c>
      <c r="Q452" s="202">
        <v>3.0000000000000001E-05</v>
      </c>
      <c r="R452" s="202">
        <f>Q452*H452</f>
        <v>0.00042000000000000002</v>
      </c>
      <c r="S452" s="202">
        <v>0</v>
      </c>
      <c r="T452" s="203">
        <f>S452*H452</f>
        <v>0</v>
      </c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R452" s="204" t="s">
        <v>933</v>
      </c>
      <c r="AT452" s="204" t="s">
        <v>439</v>
      </c>
      <c r="AU452" s="204" t="s">
        <v>189</v>
      </c>
      <c r="AY452" s="16" t="s">
        <v>177</v>
      </c>
      <c r="BE452" s="205">
        <f>IF(N452="základná",J452,0)</f>
        <v>0</v>
      </c>
      <c r="BF452" s="205">
        <f>IF(N452="znížená",J452,0)</f>
        <v>0</v>
      </c>
      <c r="BG452" s="205">
        <f>IF(N452="zákl. prenesená",J452,0)</f>
        <v>0</v>
      </c>
      <c r="BH452" s="205">
        <f>IF(N452="zníž. prenesená",J452,0)</f>
        <v>0</v>
      </c>
      <c r="BI452" s="205">
        <f>IF(N452="nulová",J452,0)</f>
        <v>0</v>
      </c>
      <c r="BJ452" s="16" t="s">
        <v>155</v>
      </c>
      <c r="BK452" s="206">
        <f>ROUND(I452*H452,3)</f>
        <v>0</v>
      </c>
      <c r="BL452" s="16" t="s">
        <v>933</v>
      </c>
      <c r="BM452" s="204" t="s">
        <v>3589</v>
      </c>
    </row>
    <row r="453" s="2" customFormat="1" ht="16.5" customHeight="1">
      <c r="A453" s="35"/>
      <c r="B453" s="157"/>
      <c r="C453" s="193" t="s">
        <v>3590</v>
      </c>
      <c r="D453" s="193" t="s">
        <v>180</v>
      </c>
      <c r="E453" s="194" t="s">
        <v>3591</v>
      </c>
      <c r="F453" s="195" t="s">
        <v>3592</v>
      </c>
      <c r="G453" s="196" t="s">
        <v>253</v>
      </c>
      <c r="H453" s="197">
        <v>150</v>
      </c>
      <c r="I453" s="198"/>
      <c r="J453" s="197">
        <f>ROUND(I453*H453,3)</f>
        <v>0</v>
      </c>
      <c r="K453" s="199"/>
      <c r="L453" s="36"/>
      <c r="M453" s="200" t="s">
        <v>1</v>
      </c>
      <c r="N453" s="201" t="s">
        <v>40</v>
      </c>
      <c r="O453" s="79"/>
      <c r="P453" s="202">
        <f>O453*H453</f>
        <v>0</v>
      </c>
      <c r="Q453" s="202">
        <v>0</v>
      </c>
      <c r="R453" s="202">
        <f>Q453*H453</f>
        <v>0</v>
      </c>
      <c r="S453" s="202">
        <v>0</v>
      </c>
      <c r="T453" s="203">
        <f>S453*H453</f>
        <v>0</v>
      </c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R453" s="204" t="s">
        <v>446</v>
      </c>
      <c r="AT453" s="204" t="s">
        <v>180</v>
      </c>
      <c r="AU453" s="204" t="s">
        <v>189</v>
      </c>
      <c r="AY453" s="16" t="s">
        <v>177</v>
      </c>
      <c r="BE453" s="205">
        <f>IF(N453="základná",J453,0)</f>
        <v>0</v>
      </c>
      <c r="BF453" s="205">
        <f>IF(N453="znížená",J453,0)</f>
        <v>0</v>
      </c>
      <c r="BG453" s="205">
        <f>IF(N453="zákl. prenesená",J453,0)</f>
        <v>0</v>
      </c>
      <c r="BH453" s="205">
        <f>IF(N453="zníž. prenesená",J453,0)</f>
        <v>0</v>
      </c>
      <c r="BI453" s="205">
        <f>IF(N453="nulová",J453,0)</f>
        <v>0</v>
      </c>
      <c r="BJ453" s="16" t="s">
        <v>155</v>
      </c>
      <c r="BK453" s="206">
        <f>ROUND(I453*H453,3)</f>
        <v>0</v>
      </c>
      <c r="BL453" s="16" t="s">
        <v>446</v>
      </c>
      <c r="BM453" s="204" t="s">
        <v>3593</v>
      </c>
    </row>
    <row r="454" s="2" customFormat="1" ht="24.15" customHeight="1">
      <c r="A454" s="35"/>
      <c r="B454" s="157"/>
      <c r="C454" s="212" t="s">
        <v>3594</v>
      </c>
      <c r="D454" s="212" t="s">
        <v>439</v>
      </c>
      <c r="E454" s="213" t="s">
        <v>3595</v>
      </c>
      <c r="F454" s="214" t="s">
        <v>3596</v>
      </c>
      <c r="G454" s="215" t="s">
        <v>411</v>
      </c>
      <c r="H454" s="216">
        <v>125.00100000000001</v>
      </c>
      <c r="I454" s="217"/>
      <c r="J454" s="216">
        <f>ROUND(I454*H454,3)</f>
        <v>0</v>
      </c>
      <c r="K454" s="218"/>
      <c r="L454" s="219"/>
      <c r="M454" s="220" t="s">
        <v>1</v>
      </c>
      <c r="N454" s="221" t="s">
        <v>40</v>
      </c>
      <c r="O454" s="79"/>
      <c r="P454" s="202">
        <f>O454*H454</f>
        <v>0</v>
      </c>
      <c r="Q454" s="202">
        <v>0.001</v>
      </c>
      <c r="R454" s="202">
        <f>Q454*H454</f>
        <v>0.125001</v>
      </c>
      <c r="S454" s="202">
        <v>0</v>
      </c>
      <c r="T454" s="203">
        <f>S454*H454</f>
        <v>0</v>
      </c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R454" s="204" t="s">
        <v>933</v>
      </c>
      <c r="AT454" s="204" t="s">
        <v>439</v>
      </c>
      <c r="AU454" s="204" t="s">
        <v>189</v>
      </c>
      <c r="AY454" s="16" t="s">
        <v>177</v>
      </c>
      <c r="BE454" s="205">
        <f>IF(N454="základná",J454,0)</f>
        <v>0</v>
      </c>
      <c r="BF454" s="205">
        <f>IF(N454="znížená",J454,0)</f>
        <v>0</v>
      </c>
      <c r="BG454" s="205">
        <f>IF(N454="zákl. prenesená",J454,0)</f>
        <v>0</v>
      </c>
      <c r="BH454" s="205">
        <f>IF(N454="zníž. prenesená",J454,0)</f>
        <v>0</v>
      </c>
      <c r="BI454" s="205">
        <f>IF(N454="nulová",J454,0)</f>
        <v>0</v>
      </c>
      <c r="BJ454" s="16" t="s">
        <v>155</v>
      </c>
      <c r="BK454" s="206">
        <f>ROUND(I454*H454,3)</f>
        <v>0</v>
      </c>
      <c r="BL454" s="16" t="s">
        <v>933</v>
      </c>
      <c r="BM454" s="204" t="s">
        <v>3597</v>
      </c>
    </row>
    <row r="455" s="2" customFormat="1" ht="16.5" customHeight="1">
      <c r="A455" s="35"/>
      <c r="B455" s="157"/>
      <c r="C455" s="193" t="s">
        <v>3598</v>
      </c>
      <c r="D455" s="193" t="s">
        <v>180</v>
      </c>
      <c r="E455" s="194" t="s">
        <v>3591</v>
      </c>
      <c r="F455" s="195" t="s">
        <v>3592</v>
      </c>
      <c r="G455" s="196" t="s">
        <v>253</v>
      </c>
      <c r="H455" s="197">
        <v>50</v>
      </c>
      <c r="I455" s="198"/>
      <c r="J455" s="197">
        <f>ROUND(I455*H455,3)</f>
        <v>0</v>
      </c>
      <c r="K455" s="199"/>
      <c r="L455" s="36"/>
      <c r="M455" s="200" t="s">
        <v>1</v>
      </c>
      <c r="N455" s="201" t="s">
        <v>40</v>
      </c>
      <c r="O455" s="79"/>
      <c r="P455" s="202">
        <f>O455*H455</f>
        <v>0</v>
      </c>
      <c r="Q455" s="202">
        <v>0</v>
      </c>
      <c r="R455" s="202">
        <f>Q455*H455</f>
        <v>0</v>
      </c>
      <c r="S455" s="202">
        <v>0</v>
      </c>
      <c r="T455" s="203">
        <f>S455*H455</f>
        <v>0</v>
      </c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R455" s="204" t="s">
        <v>446</v>
      </c>
      <c r="AT455" s="204" t="s">
        <v>180</v>
      </c>
      <c r="AU455" s="204" t="s">
        <v>189</v>
      </c>
      <c r="AY455" s="16" t="s">
        <v>177</v>
      </c>
      <c r="BE455" s="205">
        <f>IF(N455="základná",J455,0)</f>
        <v>0</v>
      </c>
      <c r="BF455" s="205">
        <f>IF(N455="znížená",J455,0)</f>
        <v>0</v>
      </c>
      <c r="BG455" s="205">
        <f>IF(N455="zákl. prenesená",J455,0)</f>
        <v>0</v>
      </c>
      <c r="BH455" s="205">
        <f>IF(N455="zníž. prenesená",J455,0)</f>
        <v>0</v>
      </c>
      <c r="BI455" s="205">
        <f>IF(N455="nulová",J455,0)</f>
        <v>0</v>
      </c>
      <c r="BJ455" s="16" t="s">
        <v>155</v>
      </c>
      <c r="BK455" s="206">
        <f>ROUND(I455*H455,3)</f>
        <v>0</v>
      </c>
      <c r="BL455" s="16" t="s">
        <v>446</v>
      </c>
      <c r="BM455" s="204" t="s">
        <v>3599</v>
      </c>
    </row>
    <row r="456" s="2" customFormat="1" ht="16.5" customHeight="1">
      <c r="A456" s="35"/>
      <c r="B456" s="157"/>
      <c r="C456" s="212" t="s">
        <v>3600</v>
      </c>
      <c r="D456" s="212" t="s">
        <v>439</v>
      </c>
      <c r="E456" s="213" t="s">
        <v>3601</v>
      </c>
      <c r="F456" s="214" t="s">
        <v>3602</v>
      </c>
      <c r="G456" s="215" t="s">
        <v>258</v>
      </c>
      <c r="H456" s="216">
        <v>41.667000000000002</v>
      </c>
      <c r="I456" s="217"/>
      <c r="J456" s="216">
        <f>ROUND(I456*H456,3)</f>
        <v>0</v>
      </c>
      <c r="K456" s="218"/>
      <c r="L456" s="219"/>
      <c r="M456" s="220" t="s">
        <v>1</v>
      </c>
      <c r="N456" s="221" t="s">
        <v>40</v>
      </c>
      <c r="O456" s="79"/>
      <c r="P456" s="202">
        <f>O456*H456</f>
        <v>0</v>
      </c>
      <c r="Q456" s="202">
        <v>0.001</v>
      </c>
      <c r="R456" s="202">
        <f>Q456*H456</f>
        <v>0.041667000000000003</v>
      </c>
      <c r="S456" s="202">
        <v>0</v>
      </c>
      <c r="T456" s="203">
        <f>S456*H456</f>
        <v>0</v>
      </c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R456" s="204" t="s">
        <v>933</v>
      </c>
      <c r="AT456" s="204" t="s">
        <v>439</v>
      </c>
      <c r="AU456" s="204" t="s">
        <v>189</v>
      </c>
      <c r="AY456" s="16" t="s">
        <v>177</v>
      </c>
      <c r="BE456" s="205">
        <f>IF(N456="základná",J456,0)</f>
        <v>0</v>
      </c>
      <c r="BF456" s="205">
        <f>IF(N456="znížená",J456,0)</f>
        <v>0</v>
      </c>
      <c r="BG456" s="205">
        <f>IF(N456="zákl. prenesená",J456,0)</f>
        <v>0</v>
      </c>
      <c r="BH456" s="205">
        <f>IF(N456="zníž. prenesená",J456,0)</f>
        <v>0</v>
      </c>
      <c r="BI456" s="205">
        <f>IF(N456="nulová",J456,0)</f>
        <v>0</v>
      </c>
      <c r="BJ456" s="16" t="s">
        <v>155</v>
      </c>
      <c r="BK456" s="206">
        <f>ROUND(I456*H456,3)</f>
        <v>0</v>
      </c>
      <c r="BL456" s="16" t="s">
        <v>933</v>
      </c>
      <c r="BM456" s="204" t="s">
        <v>3603</v>
      </c>
    </row>
    <row r="457" s="2" customFormat="1" ht="24.15" customHeight="1">
      <c r="A457" s="35"/>
      <c r="B457" s="157"/>
      <c r="C457" s="193" t="s">
        <v>3604</v>
      </c>
      <c r="D457" s="193" t="s">
        <v>180</v>
      </c>
      <c r="E457" s="194" t="s">
        <v>3605</v>
      </c>
      <c r="F457" s="195" t="s">
        <v>3606</v>
      </c>
      <c r="G457" s="196" t="s">
        <v>253</v>
      </c>
      <c r="H457" s="197">
        <v>50</v>
      </c>
      <c r="I457" s="198"/>
      <c r="J457" s="197">
        <f>ROUND(I457*H457,3)</f>
        <v>0</v>
      </c>
      <c r="K457" s="199"/>
      <c r="L457" s="36"/>
      <c r="M457" s="200" t="s">
        <v>1</v>
      </c>
      <c r="N457" s="201" t="s">
        <v>40</v>
      </c>
      <c r="O457" s="79"/>
      <c r="P457" s="202">
        <f>O457*H457</f>
        <v>0</v>
      </c>
      <c r="Q457" s="202">
        <v>0</v>
      </c>
      <c r="R457" s="202">
        <f>Q457*H457</f>
        <v>0</v>
      </c>
      <c r="S457" s="202">
        <v>0</v>
      </c>
      <c r="T457" s="203">
        <f>S457*H457</f>
        <v>0</v>
      </c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R457" s="204" t="s">
        <v>446</v>
      </c>
      <c r="AT457" s="204" t="s">
        <v>180</v>
      </c>
      <c r="AU457" s="204" t="s">
        <v>189</v>
      </c>
      <c r="AY457" s="16" t="s">
        <v>177</v>
      </c>
      <c r="BE457" s="205">
        <f>IF(N457="základná",J457,0)</f>
        <v>0</v>
      </c>
      <c r="BF457" s="205">
        <f>IF(N457="znížená",J457,0)</f>
        <v>0</v>
      </c>
      <c r="BG457" s="205">
        <f>IF(N457="zákl. prenesená",J457,0)</f>
        <v>0</v>
      </c>
      <c r="BH457" s="205">
        <f>IF(N457="zníž. prenesená",J457,0)</f>
        <v>0</v>
      </c>
      <c r="BI457" s="205">
        <f>IF(N457="nulová",J457,0)</f>
        <v>0</v>
      </c>
      <c r="BJ457" s="16" t="s">
        <v>155</v>
      </c>
      <c r="BK457" s="206">
        <f>ROUND(I457*H457,3)</f>
        <v>0</v>
      </c>
      <c r="BL457" s="16" t="s">
        <v>446</v>
      </c>
      <c r="BM457" s="204" t="s">
        <v>3607</v>
      </c>
    </row>
    <row r="458" s="2" customFormat="1" ht="16.5" customHeight="1">
      <c r="A458" s="35"/>
      <c r="B458" s="157"/>
      <c r="C458" s="212" t="s">
        <v>3608</v>
      </c>
      <c r="D458" s="212" t="s">
        <v>439</v>
      </c>
      <c r="E458" s="213" t="s">
        <v>3609</v>
      </c>
      <c r="F458" s="214" t="s">
        <v>3610</v>
      </c>
      <c r="G458" s="215" t="s">
        <v>411</v>
      </c>
      <c r="H458" s="216">
        <v>10</v>
      </c>
      <c r="I458" s="217"/>
      <c r="J458" s="216">
        <f>ROUND(I458*H458,3)</f>
        <v>0</v>
      </c>
      <c r="K458" s="218"/>
      <c r="L458" s="219"/>
      <c r="M458" s="220" t="s">
        <v>1</v>
      </c>
      <c r="N458" s="221" t="s">
        <v>40</v>
      </c>
      <c r="O458" s="79"/>
      <c r="P458" s="202">
        <f>O458*H458</f>
        <v>0</v>
      </c>
      <c r="Q458" s="202">
        <v>0.001</v>
      </c>
      <c r="R458" s="202">
        <f>Q458*H458</f>
        <v>0.01</v>
      </c>
      <c r="S458" s="202">
        <v>0</v>
      </c>
      <c r="T458" s="203">
        <f>S458*H458</f>
        <v>0</v>
      </c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R458" s="204" t="s">
        <v>933</v>
      </c>
      <c r="AT458" s="204" t="s">
        <v>439</v>
      </c>
      <c r="AU458" s="204" t="s">
        <v>189</v>
      </c>
      <c r="AY458" s="16" t="s">
        <v>177</v>
      </c>
      <c r="BE458" s="205">
        <f>IF(N458="základná",J458,0)</f>
        <v>0</v>
      </c>
      <c r="BF458" s="205">
        <f>IF(N458="znížená",J458,0)</f>
        <v>0</v>
      </c>
      <c r="BG458" s="205">
        <f>IF(N458="zákl. prenesená",J458,0)</f>
        <v>0</v>
      </c>
      <c r="BH458" s="205">
        <f>IF(N458="zníž. prenesená",J458,0)</f>
        <v>0</v>
      </c>
      <c r="BI458" s="205">
        <f>IF(N458="nulová",J458,0)</f>
        <v>0</v>
      </c>
      <c r="BJ458" s="16" t="s">
        <v>155</v>
      </c>
      <c r="BK458" s="206">
        <f>ROUND(I458*H458,3)</f>
        <v>0</v>
      </c>
      <c r="BL458" s="16" t="s">
        <v>933</v>
      </c>
      <c r="BM458" s="204" t="s">
        <v>3611</v>
      </c>
    </row>
    <row r="459" s="2" customFormat="1" ht="16.5" customHeight="1">
      <c r="A459" s="35"/>
      <c r="B459" s="157"/>
      <c r="C459" s="193" t="s">
        <v>3612</v>
      </c>
      <c r="D459" s="193" t="s">
        <v>180</v>
      </c>
      <c r="E459" s="194" t="s">
        <v>3613</v>
      </c>
      <c r="F459" s="195" t="s">
        <v>3614</v>
      </c>
      <c r="G459" s="196" t="s">
        <v>258</v>
      </c>
      <c r="H459" s="197">
        <v>20</v>
      </c>
      <c r="I459" s="198"/>
      <c r="J459" s="197">
        <f>ROUND(I459*H459,3)</f>
        <v>0</v>
      </c>
      <c r="K459" s="199"/>
      <c r="L459" s="36"/>
      <c r="M459" s="200" t="s">
        <v>1</v>
      </c>
      <c r="N459" s="201" t="s">
        <v>40</v>
      </c>
      <c r="O459" s="79"/>
      <c r="P459" s="202">
        <f>O459*H459</f>
        <v>0</v>
      </c>
      <c r="Q459" s="202">
        <v>0</v>
      </c>
      <c r="R459" s="202">
        <f>Q459*H459</f>
        <v>0</v>
      </c>
      <c r="S459" s="202">
        <v>0</v>
      </c>
      <c r="T459" s="203">
        <f>S459*H459</f>
        <v>0</v>
      </c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R459" s="204" t="s">
        <v>446</v>
      </c>
      <c r="AT459" s="204" t="s">
        <v>180</v>
      </c>
      <c r="AU459" s="204" t="s">
        <v>189</v>
      </c>
      <c r="AY459" s="16" t="s">
        <v>177</v>
      </c>
      <c r="BE459" s="205">
        <f>IF(N459="základná",J459,0)</f>
        <v>0</v>
      </c>
      <c r="BF459" s="205">
        <f>IF(N459="znížená",J459,0)</f>
        <v>0</v>
      </c>
      <c r="BG459" s="205">
        <f>IF(N459="zákl. prenesená",J459,0)</f>
        <v>0</v>
      </c>
      <c r="BH459" s="205">
        <f>IF(N459="zníž. prenesená",J459,0)</f>
        <v>0</v>
      </c>
      <c r="BI459" s="205">
        <f>IF(N459="nulová",J459,0)</f>
        <v>0</v>
      </c>
      <c r="BJ459" s="16" t="s">
        <v>155</v>
      </c>
      <c r="BK459" s="206">
        <f>ROUND(I459*H459,3)</f>
        <v>0</v>
      </c>
      <c r="BL459" s="16" t="s">
        <v>446</v>
      </c>
      <c r="BM459" s="204" t="s">
        <v>3615</v>
      </c>
    </row>
    <row r="460" s="2" customFormat="1" ht="24.15" customHeight="1">
      <c r="A460" s="35"/>
      <c r="B460" s="157"/>
      <c r="C460" s="212" t="s">
        <v>3616</v>
      </c>
      <c r="D460" s="212" t="s">
        <v>439</v>
      </c>
      <c r="E460" s="213" t="s">
        <v>3617</v>
      </c>
      <c r="F460" s="214" t="s">
        <v>3618</v>
      </c>
      <c r="G460" s="215" t="s">
        <v>258</v>
      </c>
      <c r="H460" s="216">
        <v>20</v>
      </c>
      <c r="I460" s="217"/>
      <c r="J460" s="216">
        <f>ROUND(I460*H460,3)</f>
        <v>0</v>
      </c>
      <c r="K460" s="218"/>
      <c r="L460" s="219"/>
      <c r="M460" s="220" t="s">
        <v>1</v>
      </c>
      <c r="N460" s="221" t="s">
        <v>40</v>
      </c>
      <c r="O460" s="79"/>
      <c r="P460" s="202">
        <f>O460*H460</f>
        <v>0</v>
      </c>
      <c r="Q460" s="202">
        <v>0.00016000000000000001</v>
      </c>
      <c r="R460" s="202">
        <f>Q460*H460</f>
        <v>0.0032000000000000002</v>
      </c>
      <c r="S460" s="202">
        <v>0</v>
      </c>
      <c r="T460" s="203">
        <f>S460*H460</f>
        <v>0</v>
      </c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R460" s="204" t="s">
        <v>933</v>
      </c>
      <c r="AT460" s="204" t="s">
        <v>439</v>
      </c>
      <c r="AU460" s="204" t="s">
        <v>189</v>
      </c>
      <c r="AY460" s="16" t="s">
        <v>177</v>
      </c>
      <c r="BE460" s="205">
        <f>IF(N460="základná",J460,0)</f>
        <v>0</v>
      </c>
      <c r="BF460" s="205">
        <f>IF(N460="znížená",J460,0)</f>
        <v>0</v>
      </c>
      <c r="BG460" s="205">
        <f>IF(N460="zákl. prenesená",J460,0)</f>
        <v>0</v>
      </c>
      <c r="BH460" s="205">
        <f>IF(N460="zníž. prenesená",J460,0)</f>
        <v>0</v>
      </c>
      <c r="BI460" s="205">
        <f>IF(N460="nulová",J460,0)</f>
        <v>0</v>
      </c>
      <c r="BJ460" s="16" t="s">
        <v>155</v>
      </c>
      <c r="BK460" s="206">
        <f>ROUND(I460*H460,3)</f>
        <v>0</v>
      </c>
      <c r="BL460" s="16" t="s">
        <v>933</v>
      </c>
      <c r="BM460" s="204" t="s">
        <v>3619</v>
      </c>
    </row>
    <row r="461" s="2" customFormat="1" ht="24.15" customHeight="1">
      <c r="A461" s="35"/>
      <c r="B461" s="157"/>
      <c r="C461" s="193" t="s">
        <v>3620</v>
      </c>
      <c r="D461" s="193" t="s">
        <v>180</v>
      </c>
      <c r="E461" s="194" t="s">
        <v>3621</v>
      </c>
      <c r="F461" s="195" t="s">
        <v>3622</v>
      </c>
      <c r="G461" s="196" t="s">
        <v>253</v>
      </c>
      <c r="H461" s="197">
        <v>40</v>
      </c>
      <c r="I461" s="198"/>
      <c r="J461" s="197">
        <f>ROUND(I461*H461,3)</f>
        <v>0</v>
      </c>
      <c r="K461" s="199"/>
      <c r="L461" s="36"/>
      <c r="M461" s="200" t="s">
        <v>1</v>
      </c>
      <c r="N461" s="201" t="s">
        <v>40</v>
      </c>
      <c r="O461" s="79"/>
      <c r="P461" s="202">
        <f>O461*H461</f>
        <v>0</v>
      </c>
      <c r="Q461" s="202">
        <v>0</v>
      </c>
      <c r="R461" s="202">
        <f>Q461*H461</f>
        <v>0</v>
      </c>
      <c r="S461" s="202">
        <v>0</v>
      </c>
      <c r="T461" s="203">
        <f>S461*H461</f>
        <v>0</v>
      </c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R461" s="204" t="s">
        <v>446</v>
      </c>
      <c r="AT461" s="204" t="s">
        <v>180</v>
      </c>
      <c r="AU461" s="204" t="s">
        <v>189</v>
      </c>
      <c r="AY461" s="16" t="s">
        <v>177</v>
      </c>
      <c r="BE461" s="205">
        <f>IF(N461="základná",J461,0)</f>
        <v>0</v>
      </c>
      <c r="BF461" s="205">
        <f>IF(N461="znížená",J461,0)</f>
        <v>0</v>
      </c>
      <c r="BG461" s="205">
        <f>IF(N461="zákl. prenesená",J461,0)</f>
        <v>0</v>
      </c>
      <c r="BH461" s="205">
        <f>IF(N461="zníž. prenesená",J461,0)</f>
        <v>0</v>
      </c>
      <c r="BI461" s="205">
        <f>IF(N461="nulová",J461,0)</f>
        <v>0</v>
      </c>
      <c r="BJ461" s="16" t="s">
        <v>155</v>
      </c>
      <c r="BK461" s="206">
        <f>ROUND(I461*H461,3)</f>
        <v>0</v>
      </c>
      <c r="BL461" s="16" t="s">
        <v>446</v>
      </c>
      <c r="BM461" s="204" t="s">
        <v>3623</v>
      </c>
    </row>
    <row r="462" s="2" customFormat="1" ht="21.75" customHeight="1">
      <c r="A462" s="35"/>
      <c r="B462" s="157"/>
      <c r="C462" s="212" t="s">
        <v>3624</v>
      </c>
      <c r="D462" s="212" t="s">
        <v>439</v>
      </c>
      <c r="E462" s="213" t="s">
        <v>3625</v>
      </c>
      <c r="F462" s="214" t="s">
        <v>3626</v>
      </c>
      <c r="G462" s="215" t="s">
        <v>258</v>
      </c>
      <c r="H462" s="216">
        <v>16</v>
      </c>
      <c r="I462" s="217"/>
      <c r="J462" s="216">
        <f>ROUND(I462*H462,3)</f>
        <v>0</v>
      </c>
      <c r="K462" s="218"/>
      <c r="L462" s="219"/>
      <c r="M462" s="220" t="s">
        <v>1</v>
      </c>
      <c r="N462" s="221" t="s">
        <v>40</v>
      </c>
      <c r="O462" s="79"/>
      <c r="P462" s="202">
        <f>O462*H462</f>
        <v>0</v>
      </c>
      <c r="Q462" s="202">
        <v>0.001</v>
      </c>
      <c r="R462" s="202">
        <f>Q462*H462</f>
        <v>0.016</v>
      </c>
      <c r="S462" s="202">
        <v>0</v>
      </c>
      <c r="T462" s="203">
        <f>S462*H462</f>
        <v>0</v>
      </c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R462" s="204" t="s">
        <v>933</v>
      </c>
      <c r="AT462" s="204" t="s">
        <v>439</v>
      </c>
      <c r="AU462" s="204" t="s">
        <v>189</v>
      </c>
      <c r="AY462" s="16" t="s">
        <v>177</v>
      </c>
      <c r="BE462" s="205">
        <f>IF(N462="základná",J462,0)</f>
        <v>0</v>
      </c>
      <c r="BF462" s="205">
        <f>IF(N462="znížená",J462,0)</f>
        <v>0</v>
      </c>
      <c r="BG462" s="205">
        <f>IF(N462="zákl. prenesená",J462,0)</f>
        <v>0</v>
      </c>
      <c r="BH462" s="205">
        <f>IF(N462="zníž. prenesená",J462,0)</f>
        <v>0</v>
      </c>
      <c r="BI462" s="205">
        <f>IF(N462="nulová",J462,0)</f>
        <v>0</v>
      </c>
      <c r="BJ462" s="16" t="s">
        <v>155</v>
      </c>
      <c r="BK462" s="206">
        <f>ROUND(I462*H462,3)</f>
        <v>0</v>
      </c>
      <c r="BL462" s="16" t="s">
        <v>933</v>
      </c>
      <c r="BM462" s="204" t="s">
        <v>3627</v>
      </c>
    </row>
    <row r="463" s="2" customFormat="1" ht="16.5" customHeight="1">
      <c r="A463" s="35"/>
      <c r="B463" s="157"/>
      <c r="C463" s="193" t="s">
        <v>3628</v>
      </c>
      <c r="D463" s="193" t="s">
        <v>180</v>
      </c>
      <c r="E463" s="194" t="s">
        <v>3629</v>
      </c>
      <c r="F463" s="195" t="s">
        <v>3630</v>
      </c>
      <c r="G463" s="196" t="s">
        <v>258</v>
      </c>
      <c r="H463" s="197">
        <v>14</v>
      </c>
      <c r="I463" s="198"/>
      <c r="J463" s="197">
        <f>ROUND(I463*H463,3)</f>
        <v>0</v>
      </c>
      <c r="K463" s="199"/>
      <c r="L463" s="36"/>
      <c r="M463" s="200" t="s">
        <v>1</v>
      </c>
      <c r="N463" s="201" t="s">
        <v>40</v>
      </c>
      <c r="O463" s="79"/>
      <c r="P463" s="202">
        <f>O463*H463</f>
        <v>0</v>
      </c>
      <c r="Q463" s="202">
        <v>0</v>
      </c>
      <c r="R463" s="202">
        <f>Q463*H463</f>
        <v>0</v>
      </c>
      <c r="S463" s="202">
        <v>0</v>
      </c>
      <c r="T463" s="203">
        <f>S463*H463</f>
        <v>0</v>
      </c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R463" s="204" t="s">
        <v>446</v>
      </c>
      <c r="AT463" s="204" t="s">
        <v>180</v>
      </c>
      <c r="AU463" s="204" t="s">
        <v>189</v>
      </c>
      <c r="AY463" s="16" t="s">
        <v>177</v>
      </c>
      <c r="BE463" s="205">
        <f>IF(N463="základná",J463,0)</f>
        <v>0</v>
      </c>
      <c r="BF463" s="205">
        <f>IF(N463="znížená",J463,0)</f>
        <v>0</v>
      </c>
      <c r="BG463" s="205">
        <f>IF(N463="zákl. prenesená",J463,0)</f>
        <v>0</v>
      </c>
      <c r="BH463" s="205">
        <f>IF(N463="zníž. prenesená",J463,0)</f>
        <v>0</v>
      </c>
      <c r="BI463" s="205">
        <f>IF(N463="nulová",J463,0)</f>
        <v>0</v>
      </c>
      <c r="BJ463" s="16" t="s">
        <v>155</v>
      </c>
      <c r="BK463" s="206">
        <f>ROUND(I463*H463,3)</f>
        <v>0</v>
      </c>
      <c r="BL463" s="16" t="s">
        <v>446</v>
      </c>
      <c r="BM463" s="204" t="s">
        <v>3631</v>
      </c>
    </row>
    <row r="464" s="2" customFormat="1" ht="21.75" customHeight="1">
      <c r="A464" s="35"/>
      <c r="B464" s="157"/>
      <c r="C464" s="212" t="s">
        <v>3632</v>
      </c>
      <c r="D464" s="212" t="s">
        <v>439</v>
      </c>
      <c r="E464" s="213" t="s">
        <v>3633</v>
      </c>
      <c r="F464" s="214" t="s">
        <v>3634</v>
      </c>
      <c r="G464" s="215" t="s">
        <v>258</v>
      </c>
      <c r="H464" s="216">
        <v>14</v>
      </c>
      <c r="I464" s="217"/>
      <c r="J464" s="216">
        <f>ROUND(I464*H464,3)</f>
        <v>0</v>
      </c>
      <c r="K464" s="218"/>
      <c r="L464" s="219"/>
      <c r="M464" s="220" t="s">
        <v>1</v>
      </c>
      <c r="N464" s="221" t="s">
        <v>40</v>
      </c>
      <c r="O464" s="79"/>
      <c r="P464" s="202">
        <f>O464*H464</f>
        <v>0</v>
      </c>
      <c r="Q464" s="202">
        <v>0.00027999999999999998</v>
      </c>
      <c r="R464" s="202">
        <f>Q464*H464</f>
        <v>0.0039199999999999999</v>
      </c>
      <c r="S464" s="202">
        <v>0</v>
      </c>
      <c r="T464" s="203">
        <f>S464*H464</f>
        <v>0</v>
      </c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/>
      <c r="AR464" s="204" t="s">
        <v>933</v>
      </c>
      <c r="AT464" s="204" t="s">
        <v>439</v>
      </c>
      <c r="AU464" s="204" t="s">
        <v>189</v>
      </c>
      <c r="AY464" s="16" t="s">
        <v>177</v>
      </c>
      <c r="BE464" s="205">
        <f>IF(N464="základná",J464,0)</f>
        <v>0</v>
      </c>
      <c r="BF464" s="205">
        <f>IF(N464="znížená",J464,0)</f>
        <v>0</v>
      </c>
      <c r="BG464" s="205">
        <f>IF(N464="zákl. prenesená",J464,0)</f>
        <v>0</v>
      </c>
      <c r="BH464" s="205">
        <f>IF(N464="zníž. prenesená",J464,0)</f>
        <v>0</v>
      </c>
      <c r="BI464" s="205">
        <f>IF(N464="nulová",J464,0)</f>
        <v>0</v>
      </c>
      <c r="BJ464" s="16" t="s">
        <v>155</v>
      </c>
      <c r="BK464" s="206">
        <f>ROUND(I464*H464,3)</f>
        <v>0</v>
      </c>
      <c r="BL464" s="16" t="s">
        <v>933</v>
      </c>
      <c r="BM464" s="204" t="s">
        <v>3635</v>
      </c>
    </row>
    <row r="465" s="2" customFormat="1" ht="16.5" customHeight="1">
      <c r="A465" s="35"/>
      <c r="B465" s="157"/>
      <c r="C465" s="193" t="s">
        <v>3636</v>
      </c>
      <c r="D465" s="193" t="s">
        <v>180</v>
      </c>
      <c r="E465" s="194" t="s">
        <v>3637</v>
      </c>
      <c r="F465" s="195" t="s">
        <v>3638</v>
      </c>
      <c r="G465" s="196" t="s">
        <v>253</v>
      </c>
      <c r="H465" s="197">
        <v>150</v>
      </c>
      <c r="I465" s="198"/>
      <c r="J465" s="197">
        <f>ROUND(I465*H465,3)</f>
        <v>0</v>
      </c>
      <c r="K465" s="199"/>
      <c r="L465" s="36"/>
      <c r="M465" s="200" t="s">
        <v>1</v>
      </c>
      <c r="N465" s="201" t="s">
        <v>40</v>
      </c>
      <c r="O465" s="79"/>
      <c r="P465" s="202">
        <f>O465*H465</f>
        <v>0</v>
      </c>
      <c r="Q465" s="202">
        <v>0</v>
      </c>
      <c r="R465" s="202">
        <f>Q465*H465</f>
        <v>0</v>
      </c>
      <c r="S465" s="202">
        <v>0</v>
      </c>
      <c r="T465" s="203">
        <f>S465*H465</f>
        <v>0</v>
      </c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  <c r="AR465" s="204" t="s">
        <v>446</v>
      </c>
      <c r="AT465" s="204" t="s">
        <v>180</v>
      </c>
      <c r="AU465" s="204" t="s">
        <v>189</v>
      </c>
      <c r="AY465" s="16" t="s">
        <v>177</v>
      </c>
      <c r="BE465" s="205">
        <f>IF(N465="základná",J465,0)</f>
        <v>0</v>
      </c>
      <c r="BF465" s="205">
        <f>IF(N465="znížená",J465,0)</f>
        <v>0</v>
      </c>
      <c r="BG465" s="205">
        <f>IF(N465="zákl. prenesená",J465,0)</f>
        <v>0</v>
      </c>
      <c r="BH465" s="205">
        <f>IF(N465="zníž. prenesená",J465,0)</f>
        <v>0</v>
      </c>
      <c r="BI465" s="205">
        <f>IF(N465="nulová",J465,0)</f>
        <v>0</v>
      </c>
      <c r="BJ465" s="16" t="s">
        <v>155</v>
      </c>
      <c r="BK465" s="206">
        <f>ROUND(I465*H465,3)</f>
        <v>0</v>
      </c>
      <c r="BL465" s="16" t="s">
        <v>446</v>
      </c>
      <c r="BM465" s="204" t="s">
        <v>3639</v>
      </c>
    </row>
    <row r="466" s="2" customFormat="1" ht="24.15" customHeight="1">
      <c r="A466" s="35"/>
      <c r="B466" s="157"/>
      <c r="C466" s="212" t="s">
        <v>3640</v>
      </c>
      <c r="D466" s="212" t="s">
        <v>439</v>
      </c>
      <c r="E466" s="213" t="s">
        <v>3641</v>
      </c>
      <c r="F466" s="214" t="s">
        <v>3642</v>
      </c>
      <c r="G466" s="215" t="s">
        <v>411</v>
      </c>
      <c r="H466" s="216">
        <v>30</v>
      </c>
      <c r="I466" s="217"/>
      <c r="J466" s="216">
        <f>ROUND(I466*H466,3)</f>
        <v>0</v>
      </c>
      <c r="K466" s="218"/>
      <c r="L466" s="219"/>
      <c r="M466" s="220" t="s">
        <v>1</v>
      </c>
      <c r="N466" s="221" t="s">
        <v>40</v>
      </c>
      <c r="O466" s="79"/>
      <c r="P466" s="202">
        <f>O466*H466</f>
        <v>0</v>
      </c>
      <c r="Q466" s="202">
        <v>0.001</v>
      </c>
      <c r="R466" s="202">
        <f>Q466*H466</f>
        <v>0.029999999999999999</v>
      </c>
      <c r="S466" s="202">
        <v>0</v>
      </c>
      <c r="T466" s="203">
        <f>S466*H466</f>
        <v>0</v>
      </c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  <c r="AE466" s="35"/>
      <c r="AR466" s="204" t="s">
        <v>933</v>
      </c>
      <c r="AT466" s="204" t="s">
        <v>439</v>
      </c>
      <c r="AU466" s="204" t="s">
        <v>189</v>
      </c>
      <c r="AY466" s="16" t="s">
        <v>177</v>
      </c>
      <c r="BE466" s="205">
        <f>IF(N466="základná",J466,0)</f>
        <v>0</v>
      </c>
      <c r="BF466" s="205">
        <f>IF(N466="znížená",J466,0)</f>
        <v>0</v>
      </c>
      <c r="BG466" s="205">
        <f>IF(N466="zákl. prenesená",J466,0)</f>
        <v>0</v>
      </c>
      <c r="BH466" s="205">
        <f>IF(N466="zníž. prenesená",J466,0)</f>
        <v>0</v>
      </c>
      <c r="BI466" s="205">
        <f>IF(N466="nulová",J466,0)</f>
        <v>0</v>
      </c>
      <c r="BJ466" s="16" t="s">
        <v>155</v>
      </c>
      <c r="BK466" s="206">
        <f>ROUND(I466*H466,3)</f>
        <v>0</v>
      </c>
      <c r="BL466" s="16" t="s">
        <v>933</v>
      </c>
      <c r="BM466" s="204" t="s">
        <v>3643</v>
      </c>
    </row>
    <row r="467" s="12" customFormat="1" ht="20.88" customHeight="1">
      <c r="A467" s="12"/>
      <c r="B467" s="180"/>
      <c r="C467" s="12"/>
      <c r="D467" s="181" t="s">
        <v>73</v>
      </c>
      <c r="E467" s="191" t="s">
        <v>3644</v>
      </c>
      <c r="F467" s="191" t="s">
        <v>3645</v>
      </c>
      <c r="G467" s="12"/>
      <c r="H467" s="12"/>
      <c r="I467" s="183"/>
      <c r="J467" s="192">
        <f>BK467</f>
        <v>0</v>
      </c>
      <c r="K467" s="12"/>
      <c r="L467" s="180"/>
      <c r="M467" s="185"/>
      <c r="N467" s="186"/>
      <c r="O467" s="186"/>
      <c r="P467" s="187">
        <f>SUM(P468:P469)</f>
        <v>0</v>
      </c>
      <c r="Q467" s="186"/>
      <c r="R467" s="187">
        <f>SUM(R468:R469)</f>
        <v>0</v>
      </c>
      <c r="S467" s="186"/>
      <c r="T467" s="188">
        <f>SUM(T468:T469)</f>
        <v>0</v>
      </c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R467" s="181" t="s">
        <v>189</v>
      </c>
      <c r="AT467" s="189" t="s">
        <v>73</v>
      </c>
      <c r="AU467" s="189" t="s">
        <v>155</v>
      </c>
      <c r="AY467" s="181" t="s">
        <v>177</v>
      </c>
      <c r="BK467" s="190">
        <f>SUM(BK468:BK469)</f>
        <v>0</v>
      </c>
    </row>
    <row r="468" s="2" customFormat="1" ht="24.15" customHeight="1">
      <c r="A468" s="35"/>
      <c r="B468" s="157"/>
      <c r="C468" s="193" t="s">
        <v>3646</v>
      </c>
      <c r="D468" s="193" t="s">
        <v>180</v>
      </c>
      <c r="E468" s="194" t="s">
        <v>3647</v>
      </c>
      <c r="F468" s="195" t="s">
        <v>3648</v>
      </c>
      <c r="G468" s="196" t="s">
        <v>253</v>
      </c>
      <c r="H468" s="197">
        <v>150</v>
      </c>
      <c r="I468" s="198"/>
      <c r="J468" s="197">
        <f>ROUND(I468*H468,3)</f>
        <v>0</v>
      </c>
      <c r="K468" s="199"/>
      <c r="L468" s="36"/>
      <c r="M468" s="200" t="s">
        <v>1</v>
      </c>
      <c r="N468" s="201" t="s">
        <v>40</v>
      </c>
      <c r="O468" s="79"/>
      <c r="P468" s="202">
        <f>O468*H468</f>
        <v>0</v>
      </c>
      <c r="Q468" s="202">
        <v>0</v>
      </c>
      <c r="R468" s="202">
        <f>Q468*H468</f>
        <v>0</v>
      </c>
      <c r="S468" s="202">
        <v>0</v>
      </c>
      <c r="T468" s="203">
        <f>S468*H468</f>
        <v>0</v>
      </c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  <c r="AR468" s="204" t="s">
        <v>446</v>
      </c>
      <c r="AT468" s="204" t="s">
        <v>180</v>
      </c>
      <c r="AU468" s="204" t="s">
        <v>189</v>
      </c>
      <c r="AY468" s="16" t="s">
        <v>177</v>
      </c>
      <c r="BE468" s="205">
        <f>IF(N468="základná",J468,0)</f>
        <v>0</v>
      </c>
      <c r="BF468" s="205">
        <f>IF(N468="znížená",J468,0)</f>
        <v>0</v>
      </c>
      <c r="BG468" s="205">
        <f>IF(N468="zákl. prenesená",J468,0)</f>
        <v>0</v>
      </c>
      <c r="BH468" s="205">
        <f>IF(N468="zníž. prenesená",J468,0)</f>
        <v>0</v>
      </c>
      <c r="BI468" s="205">
        <f>IF(N468="nulová",J468,0)</f>
        <v>0</v>
      </c>
      <c r="BJ468" s="16" t="s">
        <v>155</v>
      </c>
      <c r="BK468" s="206">
        <f>ROUND(I468*H468,3)</f>
        <v>0</v>
      </c>
      <c r="BL468" s="16" t="s">
        <v>446</v>
      </c>
      <c r="BM468" s="204" t="s">
        <v>3649</v>
      </c>
    </row>
    <row r="469" s="2" customFormat="1" ht="33" customHeight="1">
      <c r="A469" s="35"/>
      <c r="B469" s="157"/>
      <c r="C469" s="193" t="s">
        <v>3650</v>
      </c>
      <c r="D469" s="193" t="s">
        <v>180</v>
      </c>
      <c r="E469" s="194" t="s">
        <v>3651</v>
      </c>
      <c r="F469" s="195" t="s">
        <v>3652</v>
      </c>
      <c r="G469" s="196" t="s">
        <v>253</v>
      </c>
      <c r="H469" s="197">
        <v>150</v>
      </c>
      <c r="I469" s="198"/>
      <c r="J469" s="197">
        <f>ROUND(I469*H469,3)</f>
        <v>0</v>
      </c>
      <c r="K469" s="199"/>
      <c r="L469" s="36"/>
      <c r="M469" s="200" t="s">
        <v>1</v>
      </c>
      <c r="N469" s="201" t="s">
        <v>40</v>
      </c>
      <c r="O469" s="79"/>
      <c r="P469" s="202">
        <f>O469*H469</f>
        <v>0</v>
      </c>
      <c r="Q469" s="202">
        <v>0</v>
      </c>
      <c r="R469" s="202">
        <f>Q469*H469</f>
        <v>0</v>
      </c>
      <c r="S469" s="202">
        <v>0</v>
      </c>
      <c r="T469" s="203">
        <f>S469*H469</f>
        <v>0</v>
      </c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  <c r="AR469" s="204" t="s">
        <v>446</v>
      </c>
      <c r="AT469" s="204" t="s">
        <v>180</v>
      </c>
      <c r="AU469" s="204" t="s">
        <v>189</v>
      </c>
      <c r="AY469" s="16" t="s">
        <v>177</v>
      </c>
      <c r="BE469" s="205">
        <f>IF(N469="základná",J469,0)</f>
        <v>0</v>
      </c>
      <c r="BF469" s="205">
        <f>IF(N469="znížená",J469,0)</f>
        <v>0</v>
      </c>
      <c r="BG469" s="205">
        <f>IF(N469="zákl. prenesená",J469,0)</f>
        <v>0</v>
      </c>
      <c r="BH469" s="205">
        <f>IF(N469="zníž. prenesená",J469,0)</f>
        <v>0</v>
      </c>
      <c r="BI469" s="205">
        <f>IF(N469="nulová",J469,0)</f>
        <v>0</v>
      </c>
      <c r="BJ469" s="16" t="s">
        <v>155</v>
      </c>
      <c r="BK469" s="206">
        <f>ROUND(I469*H469,3)</f>
        <v>0</v>
      </c>
      <c r="BL469" s="16" t="s">
        <v>446</v>
      </c>
      <c r="BM469" s="204" t="s">
        <v>3653</v>
      </c>
    </row>
    <row r="470" s="12" customFormat="1" ht="25.92" customHeight="1">
      <c r="A470" s="12"/>
      <c r="B470" s="180"/>
      <c r="C470" s="12"/>
      <c r="D470" s="181" t="s">
        <v>73</v>
      </c>
      <c r="E470" s="182" t="s">
        <v>1321</v>
      </c>
      <c r="F470" s="182" t="s">
        <v>2375</v>
      </c>
      <c r="G470" s="12"/>
      <c r="H470" s="12"/>
      <c r="I470" s="183"/>
      <c r="J470" s="184">
        <f>BK470</f>
        <v>0</v>
      </c>
      <c r="K470" s="12"/>
      <c r="L470" s="180"/>
      <c r="M470" s="185"/>
      <c r="N470" s="186"/>
      <c r="O470" s="186"/>
      <c r="P470" s="187">
        <f>SUM(P471:P474)</f>
        <v>0</v>
      </c>
      <c r="Q470" s="186"/>
      <c r="R470" s="187">
        <f>SUM(R471:R474)</f>
        <v>0</v>
      </c>
      <c r="S470" s="186"/>
      <c r="T470" s="188">
        <f>SUM(T471:T474)</f>
        <v>0</v>
      </c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R470" s="181" t="s">
        <v>184</v>
      </c>
      <c r="AT470" s="189" t="s">
        <v>73</v>
      </c>
      <c r="AU470" s="189" t="s">
        <v>74</v>
      </c>
      <c r="AY470" s="181" t="s">
        <v>177</v>
      </c>
      <c r="BK470" s="190">
        <f>SUM(BK471:BK474)</f>
        <v>0</v>
      </c>
    </row>
    <row r="471" s="2" customFormat="1" ht="16.5" customHeight="1">
      <c r="A471" s="35"/>
      <c r="B471" s="157"/>
      <c r="C471" s="193" t="s">
        <v>3654</v>
      </c>
      <c r="D471" s="193" t="s">
        <v>180</v>
      </c>
      <c r="E471" s="194" t="s">
        <v>3655</v>
      </c>
      <c r="F471" s="195" t="s">
        <v>3656</v>
      </c>
      <c r="G471" s="196" t="s">
        <v>750</v>
      </c>
      <c r="H471" s="197">
        <v>80</v>
      </c>
      <c r="I471" s="198"/>
      <c r="J471" s="197">
        <f>ROUND(I471*H471,3)</f>
        <v>0</v>
      </c>
      <c r="K471" s="199"/>
      <c r="L471" s="36"/>
      <c r="M471" s="200" t="s">
        <v>1</v>
      </c>
      <c r="N471" s="201" t="s">
        <v>40</v>
      </c>
      <c r="O471" s="79"/>
      <c r="P471" s="202">
        <f>O471*H471</f>
        <v>0</v>
      </c>
      <c r="Q471" s="202">
        <v>0</v>
      </c>
      <c r="R471" s="202">
        <f>Q471*H471</f>
        <v>0</v>
      </c>
      <c r="S471" s="202">
        <v>0</v>
      </c>
      <c r="T471" s="203">
        <f>S471*H471</f>
        <v>0</v>
      </c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R471" s="204" t="s">
        <v>2378</v>
      </c>
      <c r="AT471" s="204" t="s">
        <v>180</v>
      </c>
      <c r="AU471" s="204" t="s">
        <v>82</v>
      </c>
      <c r="AY471" s="16" t="s">
        <v>177</v>
      </c>
      <c r="BE471" s="205">
        <f>IF(N471="základná",J471,0)</f>
        <v>0</v>
      </c>
      <c r="BF471" s="205">
        <f>IF(N471="znížená",J471,0)</f>
        <v>0</v>
      </c>
      <c r="BG471" s="205">
        <f>IF(N471="zákl. prenesená",J471,0)</f>
        <v>0</v>
      </c>
      <c r="BH471" s="205">
        <f>IF(N471="zníž. prenesená",J471,0)</f>
        <v>0</v>
      </c>
      <c r="BI471" s="205">
        <f>IF(N471="nulová",J471,0)</f>
        <v>0</v>
      </c>
      <c r="BJ471" s="16" t="s">
        <v>155</v>
      </c>
      <c r="BK471" s="206">
        <f>ROUND(I471*H471,3)</f>
        <v>0</v>
      </c>
      <c r="BL471" s="16" t="s">
        <v>2378</v>
      </c>
      <c r="BM471" s="204" t="s">
        <v>3657</v>
      </c>
    </row>
    <row r="472" s="2" customFormat="1" ht="33" customHeight="1">
      <c r="A472" s="35"/>
      <c r="B472" s="157"/>
      <c r="C472" s="193" t="s">
        <v>3658</v>
      </c>
      <c r="D472" s="193" t="s">
        <v>180</v>
      </c>
      <c r="E472" s="194" t="s">
        <v>3659</v>
      </c>
      <c r="F472" s="195" t="s">
        <v>3660</v>
      </c>
      <c r="G472" s="196" t="s">
        <v>750</v>
      </c>
      <c r="H472" s="197">
        <v>140</v>
      </c>
      <c r="I472" s="198"/>
      <c r="J472" s="197">
        <f>ROUND(I472*H472,3)</f>
        <v>0</v>
      </c>
      <c r="K472" s="199"/>
      <c r="L472" s="36"/>
      <c r="M472" s="200" t="s">
        <v>1</v>
      </c>
      <c r="N472" s="201" t="s">
        <v>40</v>
      </c>
      <c r="O472" s="79"/>
      <c r="P472" s="202">
        <f>O472*H472</f>
        <v>0</v>
      </c>
      <c r="Q472" s="202">
        <v>0</v>
      </c>
      <c r="R472" s="202">
        <f>Q472*H472</f>
        <v>0</v>
      </c>
      <c r="S472" s="202">
        <v>0</v>
      </c>
      <c r="T472" s="203">
        <f>S472*H472</f>
        <v>0</v>
      </c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  <c r="AR472" s="204" t="s">
        <v>2378</v>
      </c>
      <c r="AT472" s="204" t="s">
        <v>180</v>
      </c>
      <c r="AU472" s="204" t="s">
        <v>82</v>
      </c>
      <c r="AY472" s="16" t="s">
        <v>177</v>
      </c>
      <c r="BE472" s="205">
        <f>IF(N472="základná",J472,0)</f>
        <v>0</v>
      </c>
      <c r="BF472" s="205">
        <f>IF(N472="znížená",J472,0)</f>
        <v>0</v>
      </c>
      <c r="BG472" s="205">
        <f>IF(N472="zákl. prenesená",J472,0)</f>
        <v>0</v>
      </c>
      <c r="BH472" s="205">
        <f>IF(N472="zníž. prenesená",J472,0)</f>
        <v>0</v>
      </c>
      <c r="BI472" s="205">
        <f>IF(N472="nulová",J472,0)</f>
        <v>0</v>
      </c>
      <c r="BJ472" s="16" t="s">
        <v>155</v>
      </c>
      <c r="BK472" s="206">
        <f>ROUND(I472*H472,3)</f>
        <v>0</v>
      </c>
      <c r="BL472" s="16" t="s">
        <v>2378</v>
      </c>
      <c r="BM472" s="204" t="s">
        <v>3661</v>
      </c>
    </row>
    <row r="473" s="2" customFormat="1" ht="24.15" customHeight="1">
      <c r="A473" s="35"/>
      <c r="B473" s="157"/>
      <c r="C473" s="193" t="s">
        <v>3662</v>
      </c>
      <c r="D473" s="193" t="s">
        <v>180</v>
      </c>
      <c r="E473" s="194" t="s">
        <v>3663</v>
      </c>
      <c r="F473" s="195" t="s">
        <v>3664</v>
      </c>
      <c r="G473" s="196" t="s">
        <v>750</v>
      </c>
      <c r="H473" s="197">
        <v>160</v>
      </c>
      <c r="I473" s="198"/>
      <c r="J473" s="197">
        <f>ROUND(I473*H473,3)</f>
        <v>0</v>
      </c>
      <c r="K473" s="199"/>
      <c r="L473" s="36"/>
      <c r="M473" s="200" t="s">
        <v>1</v>
      </c>
      <c r="N473" s="201" t="s">
        <v>40</v>
      </c>
      <c r="O473" s="79"/>
      <c r="P473" s="202">
        <f>O473*H473</f>
        <v>0</v>
      </c>
      <c r="Q473" s="202">
        <v>0</v>
      </c>
      <c r="R473" s="202">
        <f>Q473*H473</f>
        <v>0</v>
      </c>
      <c r="S473" s="202">
        <v>0</v>
      </c>
      <c r="T473" s="203">
        <f>S473*H473</f>
        <v>0</v>
      </c>
      <c r="U473" s="35"/>
      <c r="V473" s="35"/>
      <c r="W473" s="35"/>
      <c r="X473" s="35"/>
      <c r="Y473" s="35"/>
      <c r="Z473" s="35"/>
      <c r="AA473" s="35"/>
      <c r="AB473" s="35"/>
      <c r="AC473" s="35"/>
      <c r="AD473" s="35"/>
      <c r="AE473" s="35"/>
      <c r="AR473" s="204" t="s">
        <v>2378</v>
      </c>
      <c r="AT473" s="204" t="s">
        <v>180</v>
      </c>
      <c r="AU473" s="204" t="s">
        <v>82</v>
      </c>
      <c r="AY473" s="16" t="s">
        <v>177</v>
      </c>
      <c r="BE473" s="205">
        <f>IF(N473="základná",J473,0)</f>
        <v>0</v>
      </c>
      <c r="BF473" s="205">
        <f>IF(N473="znížená",J473,0)</f>
        <v>0</v>
      </c>
      <c r="BG473" s="205">
        <f>IF(N473="zákl. prenesená",J473,0)</f>
        <v>0</v>
      </c>
      <c r="BH473" s="205">
        <f>IF(N473="zníž. prenesená",J473,0)</f>
        <v>0</v>
      </c>
      <c r="BI473" s="205">
        <f>IF(N473="nulová",J473,0)</f>
        <v>0</v>
      </c>
      <c r="BJ473" s="16" t="s">
        <v>155</v>
      </c>
      <c r="BK473" s="206">
        <f>ROUND(I473*H473,3)</f>
        <v>0</v>
      </c>
      <c r="BL473" s="16" t="s">
        <v>2378</v>
      </c>
      <c r="BM473" s="204" t="s">
        <v>3665</v>
      </c>
    </row>
    <row r="474" s="2" customFormat="1" ht="24.15" customHeight="1">
      <c r="A474" s="35"/>
      <c r="B474" s="157"/>
      <c r="C474" s="193" t="s">
        <v>3666</v>
      </c>
      <c r="D474" s="193" t="s">
        <v>180</v>
      </c>
      <c r="E474" s="194" t="s">
        <v>2376</v>
      </c>
      <c r="F474" s="195" t="s">
        <v>3667</v>
      </c>
      <c r="G474" s="196" t="s">
        <v>750</v>
      </c>
      <c r="H474" s="197">
        <v>80</v>
      </c>
      <c r="I474" s="198"/>
      <c r="J474" s="197">
        <f>ROUND(I474*H474,3)</f>
        <v>0</v>
      </c>
      <c r="K474" s="199"/>
      <c r="L474" s="36"/>
      <c r="M474" s="200" t="s">
        <v>1</v>
      </c>
      <c r="N474" s="201" t="s">
        <v>40</v>
      </c>
      <c r="O474" s="79"/>
      <c r="P474" s="202">
        <f>O474*H474</f>
        <v>0</v>
      </c>
      <c r="Q474" s="202">
        <v>0</v>
      </c>
      <c r="R474" s="202">
        <f>Q474*H474</f>
        <v>0</v>
      </c>
      <c r="S474" s="202">
        <v>0</v>
      </c>
      <c r="T474" s="203">
        <f>S474*H474</f>
        <v>0</v>
      </c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R474" s="204" t="s">
        <v>2378</v>
      </c>
      <c r="AT474" s="204" t="s">
        <v>180</v>
      </c>
      <c r="AU474" s="204" t="s">
        <v>82</v>
      </c>
      <c r="AY474" s="16" t="s">
        <v>177</v>
      </c>
      <c r="BE474" s="205">
        <f>IF(N474="základná",J474,0)</f>
        <v>0</v>
      </c>
      <c r="BF474" s="205">
        <f>IF(N474="znížená",J474,0)</f>
        <v>0</v>
      </c>
      <c r="BG474" s="205">
        <f>IF(N474="zákl. prenesená",J474,0)</f>
        <v>0</v>
      </c>
      <c r="BH474" s="205">
        <f>IF(N474="zníž. prenesená",J474,0)</f>
        <v>0</v>
      </c>
      <c r="BI474" s="205">
        <f>IF(N474="nulová",J474,0)</f>
        <v>0</v>
      </c>
      <c r="BJ474" s="16" t="s">
        <v>155</v>
      </c>
      <c r="BK474" s="206">
        <f>ROUND(I474*H474,3)</f>
        <v>0</v>
      </c>
      <c r="BL474" s="16" t="s">
        <v>2378</v>
      </c>
      <c r="BM474" s="204" t="s">
        <v>3668</v>
      </c>
    </row>
    <row r="475" s="12" customFormat="1" ht="25.92" customHeight="1">
      <c r="A475" s="12"/>
      <c r="B475" s="180"/>
      <c r="C475" s="12"/>
      <c r="D475" s="181" t="s">
        <v>73</v>
      </c>
      <c r="E475" s="182" t="s">
        <v>154</v>
      </c>
      <c r="F475" s="182" t="s">
        <v>1322</v>
      </c>
      <c r="G475" s="12"/>
      <c r="H475" s="12"/>
      <c r="I475" s="183"/>
      <c r="J475" s="184">
        <f>BK475</f>
        <v>0</v>
      </c>
      <c r="K475" s="12"/>
      <c r="L475" s="180"/>
      <c r="M475" s="185"/>
      <c r="N475" s="186"/>
      <c r="O475" s="186"/>
      <c r="P475" s="187">
        <f>SUM(P476:P483)</f>
        <v>0</v>
      </c>
      <c r="Q475" s="186"/>
      <c r="R475" s="187">
        <f>SUM(R476:R483)</f>
        <v>0</v>
      </c>
      <c r="S475" s="186"/>
      <c r="T475" s="188">
        <f>SUM(T476:T483)</f>
        <v>0</v>
      </c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R475" s="181" t="s">
        <v>197</v>
      </c>
      <c r="AT475" s="189" t="s">
        <v>73</v>
      </c>
      <c r="AU475" s="189" t="s">
        <v>74</v>
      </c>
      <c r="AY475" s="181" t="s">
        <v>177</v>
      </c>
      <c r="BK475" s="190">
        <f>SUM(BK476:BK483)</f>
        <v>0</v>
      </c>
    </row>
    <row r="476" s="2" customFormat="1" ht="16.5" customHeight="1">
      <c r="A476" s="35"/>
      <c r="B476" s="157"/>
      <c r="C476" s="193" t="s">
        <v>3669</v>
      </c>
      <c r="D476" s="193" t="s">
        <v>180</v>
      </c>
      <c r="E476" s="194" t="s">
        <v>1324</v>
      </c>
      <c r="F476" s="195" t="s">
        <v>1</v>
      </c>
      <c r="G476" s="196" t="s">
        <v>1302</v>
      </c>
      <c r="H476" s="197">
        <v>0</v>
      </c>
      <c r="I476" s="198"/>
      <c r="J476" s="197">
        <f>ROUND(I476*H476,3)</f>
        <v>0</v>
      </c>
      <c r="K476" s="199"/>
      <c r="L476" s="36"/>
      <c r="M476" s="200" t="s">
        <v>1</v>
      </c>
      <c r="N476" s="201" t="s">
        <v>40</v>
      </c>
      <c r="O476" s="79"/>
      <c r="P476" s="202">
        <f>O476*H476</f>
        <v>0</v>
      </c>
      <c r="Q476" s="202">
        <v>0</v>
      </c>
      <c r="R476" s="202">
        <f>Q476*H476</f>
        <v>0</v>
      </c>
      <c r="S476" s="202">
        <v>0</v>
      </c>
      <c r="T476" s="203">
        <f>S476*H476</f>
        <v>0</v>
      </c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/>
      <c r="AR476" s="204" t="s">
        <v>1303</v>
      </c>
      <c r="AT476" s="204" t="s">
        <v>180</v>
      </c>
      <c r="AU476" s="204" t="s">
        <v>82</v>
      </c>
      <c r="AY476" s="16" t="s">
        <v>177</v>
      </c>
      <c r="BE476" s="205">
        <f>IF(N476="základná",J476,0)</f>
        <v>0</v>
      </c>
      <c r="BF476" s="205">
        <f>IF(N476="znížená",J476,0)</f>
        <v>0</v>
      </c>
      <c r="BG476" s="205">
        <f>IF(N476="zákl. prenesená",J476,0)</f>
        <v>0</v>
      </c>
      <c r="BH476" s="205">
        <f>IF(N476="zníž. prenesená",J476,0)</f>
        <v>0</v>
      </c>
      <c r="BI476" s="205">
        <f>IF(N476="nulová",J476,0)</f>
        <v>0</v>
      </c>
      <c r="BJ476" s="16" t="s">
        <v>155</v>
      </c>
      <c r="BK476" s="206">
        <f>ROUND(I476*H476,3)</f>
        <v>0</v>
      </c>
      <c r="BL476" s="16" t="s">
        <v>1303</v>
      </c>
      <c r="BM476" s="204" t="s">
        <v>3670</v>
      </c>
    </row>
    <row r="477" s="2" customFormat="1" ht="16.5" customHeight="1">
      <c r="A477" s="35"/>
      <c r="B477" s="157"/>
      <c r="C477" s="193" t="s">
        <v>3671</v>
      </c>
      <c r="D477" s="193" t="s">
        <v>180</v>
      </c>
      <c r="E477" s="194" t="s">
        <v>1324</v>
      </c>
      <c r="F477" s="195" t="s">
        <v>1</v>
      </c>
      <c r="G477" s="196" t="s">
        <v>1302</v>
      </c>
      <c r="H477" s="197">
        <v>0</v>
      </c>
      <c r="I477" s="198"/>
      <c r="J477" s="197">
        <f>ROUND(I477*H477,3)</f>
        <v>0</v>
      </c>
      <c r="K477" s="199"/>
      <c r="L477" s="36"/>
      <c r="M477" s="200" t="s">
        <v>1</v>
      </c>
      <c r="N477" s="201" t="s">
        <v>40</v>
      </c>
      <c r="O477" s="79"/>
      <c r="P477" s="202">
        <f>O477*H477</f>
        <v>0</v>
      </c>
      <c r="Q477" s="202">
        <v>0</v>
      </c>
      <c r="R477" s="202">
        <f>Q477*H477</f>
        <v>0</v>
      </c>
      <c r="S477" s="202">
        <v>0</v>
      </c>
      <c r="T477" s="203">
        <f>S477*H477</f>
        <v>0</v>
      </c>
      <c r="U477" s="35"/>
      <c r="V477" s="35"/>
      <c r="W477" s="35"/>
      <c r="X477" s="35"/>
      <c r="Y477" s="35"/>
      <c r="Z477" s="35"/>
      <c r="AA477" s="35"/>
      <c r="AB477" s="35"/>
      <c r="AC477" s="35"/>
      <c r="AD477" s="35"/>
      <c r="AE477" s="35"/>
      <c r="AR477" s="204" t="s">
        <v>1303</v>
      </c>
      <c r="AT477" s="204" t="s">
        <v>180</v>
      </c>
      <c r="AU477" s="204" t="s">
        <v>82</v>
      </c>
      <c r="AY477" s="16" t="s">
        <v>177</v>
      </c>
      <c r="BE477" s="205">
        <f>IF(N477="základná",J477,0)</f>
        <v>0</v>
      </c>
      <c r="BF477" s="205">
        <f>IF(N477="znížená",J477,0)</f>
        <v>0</v>
      </c>
      <c r="BG477" s="205">
        <f>IF(N477="zákl. prenesená",J477,0)</f>
        <v>0</v>
      </c>
      <c r="BH477" s="205">
        <f>IF(N477="zníž. prenesená",J477,0)</f>
        <v>0</v>
      </c>
      <c r="BI477" s="205">
        <f>IF(N477="nulová",J477,0)</f>
        <v>0</v>
      </c>
      <c r="BJ477" s="16" t="s">
        <v>155</v>
      </c>
      <c r="BK477" s="206">
        <f>ROUND(I477*H477,3)</f>
        <v>0</v>
      </c>
      <c r="BL477" s="16" t="s">
        <v>1303</v>
      </c>
      <c r="BM477" s="204" t="s">
        <v>3672</v>
      </c>
    </row>
    <row r="478" s="2" customFormat="1" ht="16.5" customHeight="1">
      <c r="A478" s="35"/>
      <c r="B478" s="157"/>
      <c r="C478" s="193" t="s">
        <v>3673</v>
      </c>
      <c r="D478" s="193" t="s">
        <v>180</v>
      </c>
      <c r="E478" s="194" t="s">
        <v>1324</v>
      </c>
      <c r="F478" s="195" t="s">
        <v>1</v>
      </c>
      <c r="G478" s="196" t="s">
        <v>1302</v>
      </c>
      <c r="H478" s="197">
        <v>0</v>
      </c>
      <c r="I478" s="198"/>
      <c r="J478" s="197">
        <f>ROUND(I478*H478,3)</f>
        <v>0</v>
      </c>
      <c r="K478" s="199"/>
      <c r="L478" s="36"/>
      <c r="M478" s="200" t="s">
        <v>1</v>
      </c>
      <c r="N478" s="201" t="s">
        <v>40</v>
      </c>
      <c r="O478" s="79"/>
      <c r="P478" s="202">
        <f>O478*H478</f>
        <v>0</v>
      </c>
      <c r="Q478" s="202">
        <v>0</v>
      </c>
      <c r="R478" s="202">
        <f>Q478*H478</f>
        <v>0</v>
      </c>
      <c r="S478" s="202">
        <v>0</v>
      </c>
      <c r="T478" s="203">
        <f>S478*H478</f>
        <v>0</v>
      </c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R478" s="204" t="s">
        <v>1303</v>
      </c>
      <c r="AT478" s="204" t="s">
        <v>180</v>
      </c>
      <c r="AU478" s="204" t="s">
        <v>82</v>
      </c>
      <c r="AY478" s="16" t="s">
        <v>177</v>
      </c>
      <c r="BE478" s="205">
        <f>IF(N478="základná",J478,0)</f>
        <v>0</v>
      </c>
      <c r="BF478" s="205">
        <f>IF(N478="znížená",J478,0)</f>
        <v>0</v>
      </c>
      <c r="BG478" s="205">
        <f>IF(N478="zákl. prenesená",J478,0)</f>
        <v>0</v>
      </c>
      <c r="BH478" s="205">
        <f>IF(N478="zníž. prenesená",J478,0)</f>
        <v>0</v>
      </c>
      <c r="BI478" s="205">
        <f>IF(N478="nulová",J478,0)</f>
        <v>0</v>
      </c>
      <c r="BJ478" s="16" t="s">
        <v>155</v>
      </c>
      <c r="BK478" s="206">
        <f>ROUND(I478*H478,3)</f>
        <v>0</v>
      </c>
      <c r="BL478" s="16" t="s">
        <v>1303</v>
      </c>
      <c r="BM478" s="204" t="s">
        <v>3674</v>
      </c>
    </row>
    <row r="479" s="2" customFormat="1" ht="16.5" customHeight="1">
      <c r="A479" s="35"/>
      <c r="B479" s="157"/>
      <c r="C479" s="193" t="s">
        <v>3675</v>
      </c>
      <c r="D479" s="193" t="s">
        <v>180</v>
      </c>
      <c r="E479" s="194" t="s">
        <v>1324</v>
      </c>
      <c r="F479" s="195" t="s">
        <v>1</v>
      </c>
      <c r="G479" s="196" t="s">
        <v>1302</v>
      </c>
      <c r="H479" s="197">
        <v>0</v>
      </c>
      <c r="I479" s="198"/>
      <c r="J479" s="197">
        <f>ROUND(I479*H479,3)</f>
        <v>0</v>
      </c>
      <c r="K479" s="199"/>
      <c r="L479" s="36"/>
      <c r="M479" s="200" t="s">
        <v>1</v>
      </c>
      <c r="N479" s="201" t="s">
        <v>40</v>
      </c>
      <c r="O479" s="79"/>
      <c r="P479" s="202">
        <f>O479*H479</f>
        <v>0</v>
      </c>
      <c r="Q479" s="202">
        <v>0</v>
      </c>
      <c r="R479" s="202">
        <f>Q479*H479</f>
        <v>0</v>
      </c>
      <c r="S479" s="202">
        <v>0</v>
      </c>
      <c r="T479" s="203">
        <f>S479*H479</f>
        <v>0</v>
      </c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  <c r="AR479" s="204" t="s">
        <v>1303</v>
      </c>
      <c r="AT479" s="204" t="s">
        <v>180</v>
      </c>
      <c r="AU479" s="204" t="s">
        <v>82</v>
      </c>
      <c r="AY479" s="16" t="s">
        <v>177</v>
      </c>
      <c r="BE479" s="205">
        <f>IF(N479="základná",J479,0)</f>
        <v>0</v>
      </c>
      <c r="BF479" s="205">
        <f>IF(N479="znížená",J479,0)</f>
        <v>0</v>
      </c>
      <c r="BG479" s="205">
        <f>IF(N479="zákl. prenesená",J479,0)</f>
        <v>0</v>
      </c>
      <c r="BH479" s="205">
        <f>IF(N479="zníž. prenesená",J479,0)</f>
        <v>0</v>
      </c>
      <c r="BI479" s="205">
        <f>IF(N479="nulová",J479,0)</f>
        <v>0</v>
      </c>
      <c r="BJ479" s="16" t="s">
        <v>155</v>
      </c>
      <c r="BK479" s="206">
        <f>ROUND(I479*H479,3)</f>
        <v>0</v>
      </c>
      <c r="BL479" s="16" t="s">
        <v>1303</v>
      </c>
      <c r="BM479" s="204" t="s">
        <v>3676</v>
      </c>
    </row>
    <row r="480" s="2" customFormat="1" ht="16.5" customHeight="1">
      <c r="A480" s="35"/>
      <c r="B480" s="157"/>
      <c r="C480" s="193" t="s">
        <v>3677</v>
      </c>
      <c r="D480" s="193" t="s">
        <v>180</v>
      </c>
      <c r="E480" s="194" t="s">
        <v>1333</v>
      </c>
      <c r="F480" s="195" t="s">
        <v>1</v>
      </c>
      <c r="G480" s="196" t="s">
        <v>1302</v>
      </c>
      <c r="H480" s="197">
        <v>0</v>
      </c>
      <c r="I480" s="198"/>
      <c r="J480" s="197">
        <f>ROUND(I480*H480,3)</f>
        <v>0</v>
      </c>
      <c r="K480" s="199"/>
      <c r="L480" s="36"/>
      <c r="M480" s="200" t="s">
        <v>1</v>
      </c>
      <c r="N480" s="201" t="s">
        <v>40</v>
      </c>
      <c r="O480" s="79"/>
      <c r="P480" s="202">
        <f>O480*H480</f>
        <v>0</v>
      </c>
      <c r="Q480" s="202">
        <v>0</v>
      </c>
      <c r="R480" s="202">
        <f>Q480*H480</f>
        <v>0</v>
      </c>
      <c r="S480" s="202">
        <v>0</v>
      </c>
      <c r="T480" s="203">
        <f>S480*H480</f>
        <v>0</v>
      </c>
      <c r="U480" s="35"/>
      <c r="V480" s="35"/>
      <c r="W480" s="35"/>
      <c r="X480" s="35"/>
      <c r="Y480" s="35"/>
      <c r="Z480" s="35"/>
      <c r="AA480" s="35"/>
      <c r="AB480" s="35"/>
      <c r="AC480" s="35"/>
      <c r="AD480" s="35"/>
      <c r="AE480" s="35"/>
      <c r="AR480" s="204" t="s">
        <v>1303</v>
      </c>
      <c r="AT480" s="204" t="s">
        <v>180</v>
      </c>
      <c r="AU480" s="204" t="s">
        <v>82</v>
      </c>
      <c r="AY480" s="16" t="s">
        <v>177</v>
      </c>
      <c r="BE480" s="205">
        <f>IF(N480="základná",J480,0)</f>
        <v>0</v>
      </c>
      <c r="BF480" s="205">
        <f>IF(N480="znížená",J480,0)</f>
        <v>0</v>
      </c>
      <c r="BG480" s="205">
        <f>IF(N480="zákl. prenesená",J480,0)</f>
        <v>0</v>
      </c>
      <c r="BH480" s="205">
        <f>IF(N480="zníž. prenesená",J480,0)</f>
        <v>0</v>
      </c>
      <c r="BI480" s="205">
        <f>IF(N480="nulová",J480,0)</f>
        <v>0</v>
      </c>
      <c r="BJ480" s="16" t="s">
        <v>155</v>
      </c>
      <c r="BK480" s="206">
        <f>ROUND(I480*H480,3)</f>
        <v>0</v>
      </c>
      <c r="BL480" s="16" t="s">
        <v>1303</v>
      </c>
      <c r="BM480" s="204" t="s">
        <v>3678</v>
      </c>
    </row>
    <row r="481" s="2" customFormat="1" ht="16.5" customHeight="1">
      <c r="A481" s="35"/>
      <c r="B481" s="157"/>
      <c r="C481" s="193" t="s">
        <v>3679</v>
      </c>
      <c r="D481" s="193" t="s">
        <v>180</v>
      </c>
      <c r="E481" s="194" t="s">
        <v>1333</v>
      </c>
      <c r="F481" s="195" t="s">
        <v>1</v>
      </c>
      <c r="G481" s="196" t="s">
        <v>1302</v>
      </c>
      <c r="H481" s="197">
        <v>0</v>
      </c>
      <c r="I481" s="198"/>
      <c r="J481" s="197">
        <f>ROUND(I481*H481,3)</f>
        <v>0</v>
      </c>
      <c r="K481" s="199"/>
      <c r="L481" s="36"/>
      <c r="M481" s="200" t="s">
        <v>1</v>
      </c>
      <c r="N481" s="201" t="s">
        <v>40</v>
      </c>
      <c r="O481" s="79"/>
      <c r="P481" s="202">
        <f>O481*H481</f>
        <v>0</v>
      </c>
      <c r="Q481" s="202">
        <v>0</v>
      </c>
      <c r="R481" s="202">
        <f>Q481*H481</f>
        <v>0</v>
      </c>
      <c r="S481" s="202">
        <v>0</v>
      </c>
      <c r="T481" s="203">
        <f>S481*H481</f>
        <v>0</v>
      </c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R481" s="204" t="s">
        <v>1303</v>
      </c>
      <c r="AT481" s="204" t="s">
        <v>180</v>
      </c>
      <c r="AU481" s="204" t="s">
        <v>82</v>
      </c>
      <c r="AY481" s="16" t="s">
        <v>177</v>
      </c>
      <c r="BE481" s="205">
        <f>IF(N481="základná",J481,0)</f>
        <v>0</v>
      </c>
      <c r="BF481" s="205">
        <f>IF(N481="znížená",J481,0)</f>
        <v>0</v>
      </c>
      <c r="BG481" s="205">
        <f>IF(N481="zákl. prenesená",J481,0)</f>
        <v>0</v>
      </c>
      <c r="BH481" s="205">
        <f>IF(N481="zníž. prenesená",J481,0)</f>
        <v>0</v>
      </c>
      <c r="BI481" s="205">
        <f>IF(N481="nulová",J481,0)</f>
        <v>0</v>
      </c>
      <c r="BJ481" s="16" t="s">
        <v>155</v>
      </c>
      <c r="BK481" s="206">
        <f>ROUND(I481*H481,3)</f>
        <v>0</v>
      </c>
      <c r="BL481" s="16" t="s">
        <v>1303</v>
      </c>
      <c r="BM481" s="204" t="s">
        <v>3680</v>
      </c>
    </row>
    <row r="482" s="2" customFormat="1" ht="16.5" customHeight="1">
      <c r="A482" s="35"/>
      <c r="B482" s="157"/>
      <c r="C482" s="193" t="s">
        <v>3681</v>
      </c>
      <c r="D482" s="193" t="s">
        <v>180</v>
      </c>
      <c r="E482" s="194" t="s">
        <v>1333</v>
      </c>
      <c r="F482" s="195" t="s">
        <v>1</v>
      </c>
      <c r="G482" s="196" t="s">
        <v>1302</v>
      </c>
      <c r="H482" s="197">
        <v>0</v>
      </c>
      <c r="I482" s="198"/>
      <c r="J482" s="197">
        <f>ROUND(I482*H482,3)</f>
        <v>0</v>
      </c>
      <c r="K482" s="199"/>
      <c r="L482" s="36"/>
      <c r="M482" s="200" t="s">
        <v>1</v>
      </c>
      <c r="N482" s="201" t="s">
        <v>40</v>
      </c>
      <c r="O482" s="79"/>
      <c r="P482" s="202">
        <f>O482*H482</f>
        <v>0</v>
      </c>
      <c r="Q482" s="202">
        <v>0</v>
      </c>
      <c r="R482" s="202">
        <f>Q482*H482</f>
        <v>0</v>
      </c>
      <c r="S482" s="202">
        <v>0</v>
      </c>
      <c r="T482" s="203">
        <f>S482*H482</f>
        <v>0</v>
      </c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  <c r="AR482" s="204" t="s">
        <v>1303</v>
      </c>
      <c r="AT482" s="204" t="s">
        <v>180</v>
      </c>
      <c r="AU482" s="204" t="s">
        <v>82</v>
      </c>
      <c r="AY482" s="16" t="s">
        <v>177</v>
      </c>
      <c r="BE482" s="205">
        <f>IF(N482="základná",J482,0)</f>
        <v>0</v>
      </c>
      <c r="BF482" s="205">
        <f>IF(N482="znížená",J482,0)</f>
        <v>0</v>
      </c>
      <c r="BG482" s="205">
        <f>IF(N482="zákl. prenesená",J482,0)</f>
        <v>0</v>
      </c>
      <c r="BH482" s="205">
        <f>IF(N482="zníž. prenesená",J482,0)</f>
        <v>0</v>
      </c>
      <c r="BI482" s="205">
        <f>IF(N482="nulová",J482,0)</f>
        <v>0</v>
      </c>
      <c r="BJ482" s="16" t="s">
        <v>155</v>
      </c>
      <c r="BK482" s="206">
        <f>ROUND(I482*H482,3)</f>
        <v>0</v>
      </c>
      <c r="BL482" s="16" t="s">
        <v>1303</v>
      </c>
      <c r="BM482" s="204" t="s">
        <v>3682</v>
      </c>
    </row>
    <row r="483" s="2" customFormat="1" ht="16.5" customHeight="1">
      <c r="A483" s="35"/>
      <c r="B483" s="157"/>
      <c r="C483" s="193" t="s">
        <v>3683</v>
      </c>
      <c r="D483" s="193" t="s">
        <v>180</v>
      </c>
      <c r="E483" s="194" t="s">
        <v>1333</v>
      </c>
      <c r="F483" s="195" t="s">
        <v>1</v>
      </c>
      <c r="G483" s="196" t="s">
        <v>1302</v>
      </c>
      <c r="H483" s="197">
        <v>0</v>
      </c>
      <c r="I483" s="198"/>
      <c r="J483" s="197">
        <f>ROUND(I483*H483,3)</f>
        <v>0</v>
      </c>
      <c r="K483" s="199"/>
      <c r="L483" s="36"/>
      <c r="M483" s="207" t="s">
        <v>1</v>
      </c>
      <c r="N483" s="208" t="s">
        <v>40</v>
      </c>
      <c r="O483" s="209"/>
      <c r="P483" s="210">
        <f>O483*H483</f>
        <v>0</v>
      </c>
      <c r="Q483" s="210">
        <v>0</v>
      </c>
      <c r="R483" s="210">
        <f>Q483*H483</f>
        <v>0</v>
      </c>
      <c r="S483" s="210">
        <v>0</v>
      </c>
      <c r="T483" s="211">
        <f>S483*H483</f>
        <v>0</v>
      </c>
      <c r="U483" s="35"/>
      <c r="V483" s="35"/>
      <c r="W483" s="35"/>
      <c r="X483" s="35"/>
      <c r="Y483" s="35"/>
      <c r="Z483" s="35"/>
      <c r="AA483" s="35"/>
      <c r="AB483" s="35"/>
      <c r="AC483" s="35"/>
      <c r="AD483" s="35"/>
      <c r="AE483" s="35"/>
      <c r="AR483" s="204" t="s">
        <v>1303</v>
      </c>
      <c r="AT483" s="204" t="s">
        <v>180</v>
      </c>
      <c r="AU483" s="204" t="s">
        <v>82</v>
      </c>
      <c r="AY483" s="16" t="s">
        <v>177</v>
      </c>
      <c r="BE483" s="205">
        <f>IF(N483="základná",J483,0)</f>
        <v>0</v>
      </c>
      <c r="BF483" s="205">
        <f>IF(N483="znížená",J483,0)</f>
        <v>0</v>
      </c>
      <c r="BG483" s="205">
        <f>IF(N483="zákl. prenesená",J483,0)</f>
        <v>0</v>
      </c>
      <c r="BH483" s="205">
        <f>IF(N483="zníž. prenesená",J483,0)</f>
        <v>0</v>
      </c>
      <c r="BI483" s="205">
        <f>IF(N483="nulová",J483,0)</f>
        <v>0</v>
      </c>
      <c r="BJ483" s="16" t="s">
        <v>155</v>
      </c>
      <c r="BK483" s="206">
        <f>ROUND(I483*H483,3)</f>
        <v>0</v>
      </c>
      <c r="BL483" s="16" t="s">
        <v>1303</v>
      </c>
      <c r="BM483" s="204" t="s">
        <v>3684</v>
      </c>
    </row>
    <row r="484" s="2" customFormat="1" ht="6.96" customHeight="1">
      <c r="A484" s="35"/>
      <c r="B484" s="62"/>
      <c r="C484" s="63"/>
      <c r="D484" s="63"/>
      <c r="E484" s="63"/>
      <c r="F484" s="63"/>
      <c r="G484" s="63"/>
      <c r="H484" s="63"/>
      <c r="I484" s="63"/>
      <c r="J484" s="63"/>
      <c r="K484" s="63"/>
      <c r="L484" s="36"/>
      <c r="M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  <c r="AA484" s="35"/>
      <c r="AB484" s="35"/>
      <c r="AC484" s="35"/>
      <c r="AD484" s="35"/>
      <c r="AE484" s="35"/>
    </row>
  </sheetData>
  <autoFilter ref="C143:K483"/>
  <mergeCells count="14">
    <mergeCell ref="E7:H7"/>
    <mergeCell ref="E9:H9"/>
    <mergeCell ref="E18:H18"/>
    <mergeCell ref="E27:H27"/>
    <mergeCell ref="E85:H85"/>
    <mergeCell ref="E87:H87"/>
    <mergeCell ref="D118:F118"/>
    <mergeCell ref="D119:F119"/>
    <mergeCell ref="D120:F120"/>
    <mergeCell ref="D121:F121"/>
    <mergeCell ref="D122:F122"/>
    <mergeCell ref="E134:H134"/>
    <mergeCell ref="E136:H13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5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104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="1" customFormat="1" ht="24.96" customHeight="1">
      <c r="B4" s="19"/>
      <c r="D4" s="20" t="s">
        <v>126</v>
      </c>
      <c r="L4" s="19"/>
      <c r="M4" s="122" t="s">
        <v>9</v>
      </c>
      <c r="AT4" s="16" t="s">
        <v>3</v>
      </c>
    </row>
    <row r="5" s="1" customFormat="1" ht="6.96" customHeight="1">
      <c r="B5" s="19"/>
      <c r="L5" s="19"/>
    </row>
    <row r="6" s="1" customFormat="1" ht="12" customHeight="1">
      <c r="B6" s="19"/>
      <c r="D6" s="29" t="s">
        <v>14</v>
      </c>
      <c r="L6" s="19"/>
    </row>
    <row r="7" s="1" customFormat="1" ht="16.5" customHeight="1">
      <c r="B7" s="19"/>
      <c r="E7" s="123" t="str">
        <f>'Rekapitulácia stavby'!K6</f>
        <v xml:space="preserve">Športová hala Angels Aréna  Rekonštrukcia a Modernizácia</v>
      </c>
      <c r="F7" s="29"/>
      <c r="G7" s="29"/>
      <c r="H7" s="29"/>
      <c r="L7" s="19"/>
    </row>
    <row r="8" s="2" customFormat="1" ht="12" customHeight="1">
      <c r="A8" s="35"/>
      <c r="B8" s="36"/>
      <c r="C8" s="35"/>
      <c r="D8" s="29" t="s">
        <v>127</v>
      </c>
      <c r="E8" s="35"/>
      <c r="F8" s="35"/>
      <c r="G8" s="35"/>
      <c r="H8" s="35"/>
      <c r="I8" s="35"/>
      <c r="J8" s="35"/>
      <c r="K8" s="35"/>
      <c r="L8" s="5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36"/>
      <c r="C9" s="35"/>
      <c r="D9" s="35"/>
      <c r="E9" s="69" t="s">
        <v>3685</v>
      </c>
      <c r="F9" s="35"/>
      <c r="G9" s="35"/>
      <c r="H9" s="35"/>
      <c r="I9" s="35"/>
      <c r="J9" s="35"/>
      <c r="K9" s="35"/>
      <c r="L9" s="5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5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36"/>
      <c r="C11" s="35"/>
      <c r="D11" s="29" t="s">
        <v>16</v>
      </c>
      <c r="E11" s="35"/>
      <c r="F11" s="24" t="s">
        <v>1</v>
      </c>
      <c r="G11" s="35"/>
      <c r="H11" s="35"/>
      <c r="I11" s="29" t="s">
        <v>17</v>
      </c>
      <c r="J11" s="24" t="s">
        <v>1</v>
      </c>
      <c r="K11" s="35"/>
      <c r="L11" s="5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36"/>
      <c r="C12" s="35"/>
      <c r="D12" s="29" t="s">
        <v>18</v>
      </c>
      <c r="E12" s="35"/>
      <c r="F12" s="24" t="s">
        <v>19</v>
      </c>
      <c r="G12" s="35"/>
      <c r="H12" s="35"/>
      <c r="I12" s="29" t="s">
        <v>20</v>
      </c>
      <c r="J12" s="71" t="str">
        <f>'Rekapitulácia stavby'!AN8</f>
        <v>16. 7. 2021</v>
      </c>
      <c r="K12" s="35"/>
      <c r="L12" s="5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5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36"/>
      <c r="C14" s="35"/>
      <c r="D14" s="29" t="s">
        <v>22</v>
      </c>
      <c r="E14" s="35"/>
      <c r="F14" s="35"/>
      <c r="G14" s="35"/>
      <c r="H14" s="35"/>
      <c r="I14" s="29" t="s">
        <v>23</v>
      </c>
      <c r="J14" s="24" t="s">
        <v>1</v>
      </c>
      <c r="K14" s="35"/>
      <c r="L14" s="5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36"/>
      <c r="C15" s="35"/>
      <c r="D15" s="35"/>
      <c r="E15" s="24" t="s">
        <v>24</v>
      </c>
      <c r="F15" s="35"/>
      <c r="G15" s="35"/>
      <c r="H15" s="35"/>
      <c r="I15" s="29" t="s">
        <v>25</v>
      </c>
      <c r="J15" s="24" t="s">
        <v>1</v>
      </c>
      <c r="K15" s="35"/>
      <c r="L15" s="5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5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36"/>
      <c r="C17" s="35"/>
      <c r="D17" s="29" t="s">
        <v>26</v>
      </c>
      <c r="E17" s="35"/>
      <c r="F17" s="35"/>
      <c r="G17" s="35"/>
      <c r="H17" s="35"/>
      <c r="I17" s="29" t="s">
        <v>23</v>
      </c>
      <c r="J17" s="30" t="str">
        <f>'Rekapitulácia stavby'!AN13</f>
        <v>Vyplň údaj</v>
      </c>
      <c r="K17" s="35"/>
      <c r="L17" s="5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36"/>
      <c r="C18" s="35"/>
      <c r="D18" s="35"/>
      <c r="E18" s="30" t="str">
        <f>'Rekapitulácia stavby'!E14</f>
        <v>Vyplň údaj</v>
      </c>
      <c r="F18" s="24"/>
      <c r="G18" s="24"/>
      <c r="H18" s="24"/>
      <c r="I18" s="29" t="s">
        <v>25</v>
      </c>
      <c r="J18" s="30" t="str">
        <f>'Rekapitulácia stavby'!AN14</f>
        <v>Vyplň údaj</v>
      </c>
      <c r="K18" s="35"/>
      <c r="L18" s="5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5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36"/>
      <c r="C20" s="35"/>
      <c r="D20" s="29" t="s">
        <v>28</v>
      </c>
      <c r="E20" s="35"/>
      <c r="F20" s="35"/>
      <c r="G20" s="35"/>
      <c r="H20" s="35"/>
      <c r="I20" s="29" t="s">
        <v>23</v>
      </c>
      <c r="J20" s="24" t="str">
        <f>IF('Rekapitulácia stavby'!AN16="","",'Rekapitulácia stavby'!AN16)</f>
        <v/>
      </c>
      <c r="K20" s="35"/>
      <c r="L20" s="5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36"/>
      <c r="C21" s="35"/>
      <c r="D21" s="35"/>
      <c r="E21" s="24" t="str">
        <f>IF('Rekapitulácia stavby'!E17="","",'Rekapitulácia stavby'!E17)</f>
        <v xml:space="preserve"> </v>
      </c>
      <c r="F21" s="35"/>
      <c r="G21" s="35"/>
      <c r="H21" s="35"/>
      <c r="I21" s="29" t="s">
        <v>25</v>
      </c>
      <c r="J21" s="24" t="str">
        <f>IF('Rekapitulácia stavby'!AN17="","",'Rekapitulácia stavby'!AN17)</f>
        <v/>
      </c>
      <c r="K21" s="35"/>
      <c r="L21" s="5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5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36"/>
      <c r="C23" s="35"/>
      <c r="D23" s="29" t="s">
        <v>32</v>
      </c>
      <c r="E23" s="35"/>
      <c r="F23" s="35"/>
      <c r="G23" s="35"/>
      <c r="H23" s="35"/>
      <c r="I23" s="29" t="s">
        <v>23</v>
      </c>
      <c r="J23" s="24" t="str">
        <f>IF('Rekapitulácia stavby'!AN19="","",'Rekapitulácia stavby'!AN19)</f>
        <v/>
      </c>
      <c r="K23" s="35"/>
      <c r="L23" s="5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36"/>
      <c r="C24" s="35"/>
      <c r="D24" s="35"/>
      <c r="E24" s="24" t="str">
        <f>IF('Rekapitulácia stavby'!E20="","",'Rekapitulácia stavby'!E20)</f>
        <v xml:space="preserve"> </v>
      </c>
      <c r="F24" s="35"/>
      <c r="G24" s="35"/>
      <c r="H24" s="35"/>
      <c r="I24" s="29" t="s">
        <v>25</v>
      </c>
      <c r="J24" s="24" t="str">
        <f>IF('Rekapitulácia stavby'!AN20="","",'Rekapitulácia stavby'!AN20)</f>
        <v/>
      </c>
      <c r="K24" s="35"/>
      <c r="L24" s="5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5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36"/>
      <c r="C26" s="35"/>
      <c r="D26" s="29" t="s">
        <v>33</v>
      </c>
      <c r="E26" s="35"/>
      <c r="F26" s="35"/>
      <c r="G26" s="35"/>
      <c r="H26" s="35"/>
      <c r="I26" s="35"/>
      <c r="J26" s="35"/>
      <c r="K26" s="35"/>
      <c r="L26" s="5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24"/>
      <c r="B27" s="125"/>
      <c r="C27" s="124"/>
      <c r="D27" s="124"/>
      <c r="E27" s="33" t="s">
        <v>1</v>
      </c>
      <c r="F27" s="33"/>
      <c r="G27" s="33"/>
      <c r="H27" s="33"/>
      <c r="I27" s="124"/>
      <c r="J27" s="124"/>
      <c r="K27" s="124"/>
      <c r="L27" s="126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</row>
    <row r="28" s="2" customFormat="1" ht="6.96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5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36"/>
      <c r="C29" s="35"/>
      <c r="D29" s="92"/>
      <c r="E29" s="92"/>
      <c r="F29" s="92"/>
      <c r="G29" s="92"/>
      <c r="H29" s="92"/>
      <c r="I29" s="92"/>
      <c r="J29" s="92"/>
      <c r="K29" s="92"/>
      <c r="L29" s="5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14.4" customHeight="1">
      <c r="A30" s="35"/>
      <c r="B30" s="36"/>
      <c r="C30" s="35"/>
      <c r="D30" s="24" t="s">
        <v>129</v>
      </c>
      <c r="E30" s="35"/>
      <c r="F30" s="35"/>
      <c r="G30" s="35"/>
      <c r="H30" s="35"/>
      <c r="I30" s="35"/>
      <c r="J30" s="127">
        <f>J96</f>
        <v>0</v>
      </c>
      <c r="K30" s="35"/>
      <c r="L30" s="5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14.4" customHeight="1">
      <c r="A31" s="35"/>
      <c r="B31" s="36"/>
      <c r="C31" s="35"/>
      <c r="D31" s="128" t="s">
        <v>130</v>
      </c>
      <c r="E31" s="35"/>
      <c r="F31" s="35"/>
      <c r="G31" s="35"/>
      <c r="H31" s="35"/>
      <c r="I31" s="35"/>
      <c r="J31" s="127">
        <f>J108</f>
        <v>0</v>
      </c>
      <c r="K31" s="35"/>
      <c r="L31" s="5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36"/>
      <c r="C32" s="35"/>
      <c r="D32" s="129" t="s">
        <v>34</v>
      </c>
      <c r="E32" s="35"/>
      <c r="F32" s="35"/>
      <c r="G32" s="35"/>
      <c r="H32" s="35"/>
      <c r="I32" s="35"/>
      <c r="J32" s="98">
        <f>ROUND(J30 + J31, 2)</f>
        <v>0</v>
      </c>
      <c r="K32" s="35"/>
      <c r="L32" s="5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36"/>
      <c r="C33" s="35"/>
      <c r="D33" s="92"/>
      <c r="E33" s="92"/>
      <c r="F33" s="92"/>
      <c r="G33" s="92"/>
      <c r="H33" s="92"/>
      <c r="I33" s="92"/>
      <c r="J33" s="92"/>
      <c r="K33" s="92"/>
      <c r="L33" s="5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36"/>
      <c r="C34" s="35"/>
      <c r="D34" s="35"/>
      <c r="E34" s="35"/>
      <c r="F34" s="40" t="s">
        <v>36</v>
      </c>
      <c r="G34" s="35"/>
      <c r="H34" s="35"/>
      <c r="I34" s="40" t="s">
        <v>35</v>
      </c>
      <c r="J34" s="40" t="s">
        <v>37</v>
      </c>
      <c r="K34" s="35"/>
      <c r="L34" s="5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36"/>
      <c r="C35" s="35"/>
      <c r="D35" s="130" t="s">
        <v>38</v>
      </c>
      <c r="E35" s="42" t="s">
        <v>39</v>
      </c>
      <c r="F35" s="131">
        <f>ROUND((SUM(BE108:BE115) + SUM(BE135:BE221)),  2)</f>
        <v>0</v>
      </c>
      <c r="G35" s="132"/>
      <c r="H35" s="132"/>
      <c r="I35" s="133">
        <v>0.20000000000000001</v>
      </c>
      <c r="J35" s="131">
        <f>ROUND(((SUM(BE108:BE115) + SUM(BE135:BE221))*I35),  2)</f>
        <v>0</v>
      </c>
      <c r="K35" s="35"/>
      <c r="L35" s="5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36"/>
      <c r="C36" s="35"/>
      <c r="D36" s="35"/>
      <c r="E36" s="42" t="s">
        <v>40</v>
      </c>
      <c r="F36" s="131">
        <f>ROUND((SUM(BF108:BF115) + SUM(BF135:BF221)),  2)</f>
        <v>0</v>
      </c>
      <c r="G36" s="132"/>
      <c r="H36" s="132"/>
      <c r="I36" s="133">
        <v>0.20000000000000001</v>
      </c>
      <c r="J36" s="131">
        <f>ROUND(((SUM(BF108:BF115) + SUM(BF135:BF221))*I36),  2)</f>
        <v>0</v>
      </c>
      <c r="K36" s="35"/>
      <c r="L36" s="5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36"/>
      <c r="C37" s="35"/>
      <c r="D37" s="35"/>
      <c r="E37" s="29" t="s">
        <v>41</v>
      </c>
      <c r="F37" s="134">
        <f>ROUND((SUM(BG108:BG115) + SUM(BG135:BG221)),  2)</f>
        <v>0</v>
      </c>
      <c r="G37" s="35"/>
      <c r="H37" s="35"/>
      <c r="I37" s="135">
        <v>0.20000000000000001</v>
      </c>
      <c r="J37" s="134">
        <f>0</f>
        <v>0</v>
      </c>
      <c r="K37" s="35"/>
      <c r="L37" s="5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36"/>
      <c r="C38" s="35"/>
      <c r="D38" s="35"/>
      <c r="E38" s="29" t="s">
        <v>42</v>
      </c>
      <c r="F38" s="134">
        <f>ROUND((SUM(BH108:BH115) + SUM(BH135:BH221)),  2)</f>
        <v>0</v>
      </c>
      <c r="G38" s="35"/>
      <c r="H38" s="35"/>
      <c r="I38" s="135">
        <v>0.20000000000000001</v>
      </c>
      <c r="J38" s="134">
        <f>0</f>
        <v>0</v>
      </c>
      <c r="K38" s="35"/>
      <c r="L38" s="5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36"/>
      <c r="C39" s="35"/>
      <c r="D39" s="35"/>
      <c r="E39" s="42" t="s">
        <v>43</v>
      </c>
      <c r="F39" s="131">
        <f>ROUND((SUM(BI108:BI115) + SUM(BI135:BI221)),  2)</f>
        <v>0</v>
      </c>
      <c r="G39" s="132"/>
      <c r="H39" s="132"/>
      <c r="I39" s="133">
        <v>0</v>
      </c>
      <c r="J39" s="131">
        <f>0</f>
        <v>0</v>
      </c>
      <c r="K39" s="35"/>
      <c r="L39" s="5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5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36"/>
      <c r="C41" s="136"/>
      <c r="D41" s="137" t="s">
        <v>44</v>
      </c>
      <c r="E41" s="83"/>
      <c r="F41" s="83"/>
      <c r="G41" s="138" t="s">
        <v>45</v>
      </c>
      <c r="H41" s="139" t="s">
        <v>46</v>
      </c>
      <c r="I41" s="83"/>
      <c r="J41" s="140">
        <f>SUM(J32:J39)</f>
        <v>0</v>
      </c>
      <c r="K41" s="141"/>
      <c r="L41" s="57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36"/>
      <c r="C42" s="35"/>
      <c r="D42" s="35"/>
      <c r="E42" s="35"/>
      <c r="F42" s="35"/>
      <c r="G42" s="35"/>
      <c r="H42" s="35"/>
      <c r="I42" s="35"/>
      <c r="J42" s="35"/>
      <c r="K42" s="35"/>
      <c r="L42" s="57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57"/>
      <c r="D50" s="58" t="s">
        <v>47</v>
      </c>
      <c r="E50" s="59"/>
      <c r="F50" s="59"/>
      <c r="G50" s="58" t="s">
        <v>48</v>
      </c>
      <c r="H50" s="59"/>
      <c r="I50" s="59"/>
      <c r="J50" s="59"/>
      <c r="K50" s="59"/>
      <c r="L50" s="57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5"/>
      <c r="B61" s="36"/>
      <c r="C61" s="35"/>
      <c r="D61" s="60" t="s">
        <v>49</v>
      </c>
      <c r="E61" s="38"/>
      <c r="F61" s="142" t="s">
        <v>50</v>
      </c>
      <c r="G61" s="60" t="s">
        <v>49</v>
      </c>
      <c r="H61" s="38"/>
      <c r="I61" s="38"/>
      <c r="J61" s="143" t="s">
        <v>50</v>
      </c>
      <c r="K61" s="38"/>
      <c r="L61" s="57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5"/>
      <c r="B65" s="36"/>
      <c r="C65" s="35"/>
      <c r="D65" s="58" t="s">
        <v>51</v>
      </c>
      <c r="E65" s="61"/>
      <c r="F65" s="61"/>
      <c r="G65" s="58" t="s">
        <v>52</v>
      </c>
      <c r="H65" s="61"/>
      <c r="I65" s="61"/>
      <c r="J65" s="61"/>
      <c r="K65" s="61"/>
      <c r="L65" s="5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5"/>
      <c r="B76" s="36"/>
      <c r="C76" s="35"/>
      <c r="D76" s="60" t="s">
        <v>49</v>
      </c>
      <c r="E76" s="38"/>
      <c r="F76" s="142" t="s">
        <v>50</v>
      </c>
      <c r="G76" s="60" t="s">
        <v>49</v>
      </c>
      <c r="H76" s="38"/>
      <c r="I76" s="38"/>
      <c r="J76" s="143" t="s">
        <v>50</v>
      </c>
      <c r="K76" s="38"/>
      <c r="L76" s="5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5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5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131</v>
      </c>
      <c r="D82" s="35"/>
      <c r="E82" s="35"/>
      <c r="F82" s="35"/>
      <c r="G82" s="35"/>
      <c r="H82" s="35"/>
      <c r="I82" s="35"/>
      <c r="J82" s="35"/>
      <c r="K82" s="35"/>
      <c r="L82" s="57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57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5"/>
      <c r="E84" s="35"/>
      <c r="F84" s="35"/>
      <c r="G84" s="35"/>
      <c r="H84" s="35"/>
      <c r="I84" s="35"/>
      <c r="J84" s="35"/>
      <c r="K84" s="35"/>
      <c r="L84" s="57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5"/>
      <c r="D85" s="35"/>
      <c r="E85" s="123" t="str">
        <f>E7</f>
        <v xml:space="preserve">Športová hala Angels Aréna  Rekonštrukcia a Modernizácia</v>
      </c>
      <c r="F85" s="29"/>
      <c r="G85" s="29"/>
      <c r="H85" s="29"/>
      <c r="I85" s="35"/>
      <c r="J85" s="35"/>
      <c r="K85" s="35"/>
      <c r="L85" s="57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127</v>
      </c>
      <c r="D86" s="35"/>
      <c r="E86" s="35"/>
      <c r="F86" s="35"/>
      <c r="G86" s="35"/>
      <c r="H86" s="35"/>
      <c r="I86" s="35"/>
      <c r="J86" s="35"/>
      <c r="K86" s="35"/>
      <c r="L86" s="57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5"/>
      <c r="D87" s="35"/>
      <c r="E87" s="69" t="str">
        <f>E9</f>
        <v xml:space="preserve">07 - SO 01.5  Športova hala - slaboprudova inštalácia</v>
      </c>
      <c r="F87" s="35"/>
      <c r="G87" s="35"/>
      <c r="H87" s="35"/>
      <c r="I87" s="35"/>
      <c r="J87" s="35"/>
      <c r="K87" s="35"/>
      <c r="L87" s="57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57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18</v>
      </c>
      <c r="D89" s="35"/>
      <c r="E89" s="35"/>
      <c r="F89" s="24" t="str">
        <f>F12</f>
        <v>Košice</v>
      </c>
      <c r="G89" s="35"/>
      <c r="H89" s="35"/>
      <c r="I89" s="29" t="s">
        <v>20</v>
      </c>
      <c r="J89" s="71" t="str">
        <f>IF(J12="","",J12)</f>
        <v>16. 7. 2021</v>
      </c>
      <c r="K89" s="35"/>
      <c r="L89" s="57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57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22</v>
      </c>
      <c r="D91" s="35"/>
      <c r="E91" s="35"/>
      <c r="F91" s="24" t="str">
        <f>E15</f>
        <v xml:space="preserve">Mesto Košice </v>
      </c>
      <c r="G91" s="35"/>
      <c r="H91" s="35"/>
      <c r="I91" s="29" t="s">
        <v>28</v>
      </c>
      <c r="J91" s="33" t="str">
        <f>E21</f>
        <v xml:space="preserve"> </v>
      </c>
      <c r="K91" s="35"/>
      <c r="L91" s="57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5"/>
      <c r="E92" s="35"/>
      <c r="F92" s="24" t="str">
        <f>IF(E18="","",E18)</f>
        <v>Vyplň údaj</v>
      </c>
      <c r="G92" s="35"/>
      <c r="H92" s="35"/>
      <c r="I92" s="29" t="s">
        <v>32</v>
      </c>
      <c r="J92" s="33" t="str">
        <f>E24</f>
        <v xml:space="preserve"> </v>
      </c>
      <c r="K92" s="35"/>
      <c r="L92" s="57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57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44" t="s">
        <v>132</v>
      </c>
      <c r="D94" s="136"/>
      <c r="E94" s="136"/>
      <c r="F94" s="136"/>
      <c r="G94" s="136"/>
      <c r="H94" s="136"/>
      <c r="I94" s="136"/>
      <c r="J94" s="145" t="s">
        <v>133</v>
      </c>
      <c r="K94" s="136"/>
      <c r="L94" s="57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57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46" t="s">
        <v>134</v>
      </c>
      <c r="D96" s="35"/>
      <c r="E96" s="35"/>
      <c r="F96" s="35"/>
      <c r="G96" s="35"/>
      <c r="H96" s="35"/>
      <c r="I96" s="35"/>
      <c r="J96" s="98">
        <f>J135</f>
        <v>0</v>
      </c>
      <c r="K96" s="35"/>
      <c r="L96" s="57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6" t="s">
        <v>135</v>
      </c>
    </row>
    <row r="97" s="9" customFormat="1" ht="24.96" customHeight="1">
      <c r="A97" s="9"/>
      <c r="B97" s="147"/>
      <c r="C97" s="9"/>
      <c r="D97" s="148" t="s">
        <v>2746</v>
      </c>
      <c r="E97" s="149"/>
      <c r="F97" s="149"/>
      <c r="G97" s="149"/>
      <c r="H97" s="149"/>
      <c r="I97" s="149"/>
      <c r="J97" s="150">
        <f>J136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1"/>
      <c r="C98" s="10"/>
      <c r="D98" s="152" t="s">
        <v>3686</v>
      </c>
      <c r="E98" s="153"/>
      <c r="F98" s="153"/>
      <c r="G98" s="153"/>
      <c r="H98" s="153"/>
      <c r="I98" s="153"/>
      <c r="J98" s="154">
        <f>J137</f>
        <v>0</v>
      </c>
      <c r="K98" s="10"/>
      <c r="L98" s="15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4.88" customHeight="1">
      <c r="A99" s="10"/>
      <c r="B99" s="151"/>
      <c r="C99" s="10"/>
      <c r="D99" s="152" t="s">
        <v>3687</v>
      </c>
      <c r="E99" s="153"/>
      <c r="F99" s="153"/>
      <c r="G99" s="153"/>
      <c r="H99" s="153"/>
      <c r="I99" s="153"/>
      <c r="J99" s="154">
        <f>J138</f>
        <v>0</v>
      </c>
      <c r="K99" s="10"/>
      <c r="L99" s="15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4.88" customHeight="1">
      <c r="A100" s="10"/>
      <c r="B100" s="151"/>
      <c r="C100" s="10"/>
      <c r="D100" s="152" t="s">
        <v>3688</v>
      </c>
      <c r="E100" s="153"/>
      <c r="F100" s="153"/>
      <c r="G100" s="153"/>
      <c r="H100" s="153"/>
      <c r="I100" s="153"/>
      <c r="J100" s="154">
        <f>J163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4.88" customHeight="1">
      <c r="A101" s="10"/>
      <c r="B101" s="151"/>
      <c r="C101" s="10"/>
      <c r="D101" s="152" t="s">
        <v>3689</v>
      </c>
      <c r="E101" s="153"/>
      <c r="F101" s="153"/>
      <c r="G101" s="153"/>
      <c r="H101" s="153"/>
      <c r="I101" s="153"/>
      <c r="J101" s="154">
        <f>J180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4.88" customHeight="1">
      <c r="A102" s="10"/>
      <c r="B102" s="151"/>
      <c r="C102" s="10"/>
      <c r="D102" s="152" t="s">
        <v>3690</v>
      </c>
      <c r="E102" s="153"/>
      <c r="F102" s="153"/>
      <c r="G102" s="153"/>
      <c r="H102" s="153"/>
      <c r="I102" s="153"/>
      <c r="J102" s="154">
        <f>J197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4.88" customHeight="1">
      <c r="A103" s="10"/>
      <c r="B103" s="151"/>
      <c r="C103" s="10"/>
      <c r="D103" s="152" t="s">
        <v>3691</v>
      </c>
      <c r="E103" s="153"/>
      <c r="F103" s="153"/>
      <c r="G103" s="153"/>
      <c r="H103" s="153"/>
      <c r="I103" s="153"/>
      <c r="J103" s="154">
        <f>J208</f>
        <v>0</v>
      </c>
      <c r="K103" s="10"/>
      <c r="L103" s="15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4.88" customHeight="1">
      <c r="A104" s="10"/>
      <c r="B104" s="151"/>
      <c r="C104" s="10"/>
      <c r="D104" s="152" t="s">
        <v>3692</v>
      </c>
      <c r="E104" s="153"/>
      <c r="F104" s="153"/>
      <c r="G104" s="153"/>
      <c r="H104" s="153"/>
      <c r="I104" s="153"/>
      <c r="J104" s="154">
        <f>J210</f>
        <v>0</v>
      </c>
      <c r="K104" s="10"/>
      <c r="L104" s="15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47"/>
      <c r="C105" s="9"/>
      <c r="D105" s="148" t="s">
        <v>1353</v>
      </c>
      <c r="E105" s="149"/>
      <c r="F105" s="149"/>
      <c r="G105" s="149"/>
      <c r="H105" s="149"/>
      <c r="I105" s="149"/>
      <c r="J105" s="150">
        <f>J213</f>
        <v>0</v>
      </c>
      <c r="K105" s="9"/>
      <c r="L105" s="147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5"/>
      <c r="B106" s="36"/>
      <c r="C106" s="35"/>
      <c r="D106" s="35"/>
      <c r="E106" s="35"/>
      <c r="F106" s="35"/>
      <c r="G106" s="35"/>
      <c r="H106" s="35"/>
      <c r="I106" s="35"/>
      <c r="J106" s="35"/>
      <c r="K106" s="35"/>
      <c r="L106" s="57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6.96" customHeight="1">
      <c r="A107" s="35"/>
      <c r="B107" s="36"/>
      <c r="C107" s="35"/>
      <c r="D107" s="35"/>
      <c r="E107" s="35"/>
      <c r="F107" s="35"/>
      <c r="G107" s="35"/>
      <c r="H107" s="35"/>
      <c r="I107" s="35"/>
      <c r="J107" s="35"/>
      <c r="K107" s="35"/>
      <c r="L107" s="57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29.28" customHeight="1">
      <c r="A108" s="35"/>
      <c r="B108" s="36"/>
      <c r="C108" s="146" t="s">
        <v>152</v>
      </c>
      <c r="D108" s="35"/>
      <c r="E108" s="35"/>
      <c r="F108" s="35"/>
      <c r="G108" s="35"/>
      <c r="H108" s="35"/>
      <c r="I108" s="35"/>
      <c r="J108" s="155">
        <f>ROUND(J109 + J110 + J111 + J112 + J113 + J114,2)</f>
        <v>0</v>
      </c>
      <c r="K108" s="35"/>
      <c r="L108" s="57"/>
      <c r="N108" s="156" t="s">
        <v>38</v>
      </c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8" customHeight="1">
      <c r="A109" s="35"/>
      <c r="B109" s="157"/>
      <c r="C109" s="158"/>
      <c r="D109" s="159" t="s">
        <v>153</v>
      </c>
      <c r="E109" s="160"/>
      <c r="F109" s="160"/>
      <c r="G109" s="158"/>
      <c r="H109" s="158"/>
      <c r="I109" s="158"/>
      <c r="J109" s="161">
        <v>0</v>
      </c>
      <c r="K109" s="158"/>
      <c r="L109" s="162"/>
      <c r="M109" s="163"/>
      <c r="N109" s="164" t="s">
        <v>40</v>
      </c>
      <c r="O109" s="163"/>
      <c r="P109" s="163"/>
      <c r="Q109" s="163"/>
      <c r="R109" s="163"/>
      <c r="S109" s="158"/>
      <c r="T109" s="158"/>
      <c r="U109" s="158"/>
      <c r="V109" s="158"/>
      <c r="W109" s="158"/>
      <c r="X109" s="158"/>
      <c r="Y109" s="158"/>
      <c r="Z109" s="158"/>
      <c r="AA109" s="158"/>
      <c r="AB109" s="158"/>
      <c r="AC109" s="158"/>
      <c r="AD109" s="158"/>
      <c r="AE109" s="158"/>
      <c r="AF109" s="163"/>
      <c r="AG109" s="163"/>
      <c r="AH109" s="163"/>
      <c r="AI109" s="163"/>
      <c r="AJ109" s="163"/>
      <c r="AK109" s="163"/>
      <c r="AL109" s="163"/>
      <c r="AM109" s="163"/>
      <c r="AN109" s="163"/>
      <c r="AO109" s="163"/>
      <c r="AP109" s="163"/>
      <c r="AQ109" s="163"/>
      <c r="AR109" s="163"/>
      <c r="AS109" s="163"/>
      <c r="AT109" s="163"/>
      <c r="AU109" s="163"/>
      <c r="AV109" s="163"/>
      <c r="AW109" s="163"/>
      <c r="AX109" s="163"/>
      <c r="AY109" s="165" t="s">
        <v>154</v>
      </c>
      <c r="AZ109" s="163"/>
      <c r="BA109" s="163"/>
      <c r="BB109" s="163"/>
      <c r="BC109" s="163"/>
      <c r="BD109" s="163"/>
      <c r="BE109" s="166">
        <f>IF(N109="základná",J109,0)</f>
        <v>0</v>
      </c>
      <c r="BF109" s="166">
        <f>IF(N109="znížená",J109,0)</f>
        <v>0</v>
      </c>
      <c r="BG109" s="166">
        <f>IF(N109="zákl. prenesená",J109,0)</f>
        <v>0</v>
      </c>
      <c r="BH109" s="166">
        <f>IF(N109="zníž. prenesená",J109,0)</f>
        <v>0</v>
      </c>
      <c r="BI109" s="166">
        <f>IF(N109="nulová",J109,0)</f>
        <v>0</v>
      </c>
      <c r="BJ109" s="165" t="s">
        <v>155</v>
      </c>
      <c r="BK109" s="163"/>
      <c r="BL109" s="163"/>
      <c r="BM109" s="163"/>
    </row>
    <row r="110" s="2" customFormat="1" ht="18" customHeight="1">
      <c r="A110" s="35"/>
      <c r="B110" s="157"/>
      <c r="C110" s="158"/>
      <c r="D110" s="159" t="s">
        <v>156</v>
      </c>
      <c r="E110" s="160"/>
      <c r="F110" s="160"/>
      <c r="G110" s="158"/>
      <c r="H110" s="158"/>
      <c r="I110" s="158"/>
      <c r="J110" s="161">
        <v>0</v>
      </c>
      <c r="K110" s="158"/>
      <c r="L110" s="162"/>
      <c r="M110" s="163"/>
      <c r="N110" s="164" t="s">
        <v>40</v>
      </c>
      <c r="O110" s="163"/>
      <c r="P110" s="163"/>
      <c r="Q110" s="163"/>
      <c r="R110" s="163"/>
      <c r="S110" s="158"/>
      <c r="T110" s="158"/>
      <c r="U110" s="158"/>
      <c r="V110" s="158"/>
      <c r="W110" s="158"/>
      <c r="X110" s="158"/>
      <c r="Y110" s="158"/>
      <c r="Z110" s="158"/>
      <c r="AA110" s="158"/>
      <c r="AB110" s="158"/>
      <c r="AC110" s="158"/>
      <c r="AD110" s="158"/>
      <c r="AE110" s="158"/>
      <c r="AF110" s="163"/>
      <c r="AG110" s="163"/>
      <c r="AH110" s="163"/>
      <c r="AI110" s="163"/>
      <c r="AJ110" s="163"/>
      <c r="AK110" s="163"/>
      <c r="AL110" s="163"/>
      <c r="AM110" s="163"/>
      <c r="AN110" s="163"/>
      <c r="AO110" s="163"/>
      <c r="AP110" s="163"/>
      <c r="AQ110" s="163"/>
      <c r="AR110" s="163"/>
      <c r="AS110" s="163"/>
      <c r="AT110" s="163"/>
      <c r="AU110" s="163"/>
      <c r="AV110" s="163"/>
      <c r="AW110" s="163"/>
      <c r="AX110" s="163"/>
      <c r="AY110" s="165" t="s">
        <v>154</v>
      </c>
      <c r="AZ110" s="163"/>
      <c r="BA110" s="163"/>
      <c r="BB110" s="163"/>
      <c r="BC110" s="163"/>
      <c r="BD110" s="163"/>
      <c r="BE110" s="166">
        <f>IF(N110="základná",J110,0)</f>
        <v>0</v>
      </c>
      <c r="BF110" s="166">
        <f>IF(N110="znížená",J110,0)</f>
        <v>0</v>
      </c>
      <c r="BG110" s="166">
        <f>IF(N110="zákl. prenesená",J110,0)</f>
        <v>0</v>
      </c>
      <c r="BH110" s="166">
        <f>IF(N110="zníž. prenesená",J110,0)</f>
        <v>0</v>
      </c>
      <c r="BI110" s="166">
        <f>IF(N110="nulová",J110,0)</f>
        <v>0</v>
      </c>
      <c r="BJ110" s="165" t="s">
        <v>155</v>
      </c>
      <c r="BK110" s="163"/>
      <c r="BL110" s="163"/>
      <c r="BM110" s="163"/>
    </row>
    <row r="111" s="2" customFormat="1" ht="18" customHeight="1">
      <c r="A111" s="35"/>
      <c r="B111" s="157"/>
      <c r="C111" s="158"/>
      <c r="D111" s="159" t="s">
        <v>157</v>
      </c>
      <c r="E111" s="160"/>
      <c r="F111" s="160"/>
      <c r="G111" s="158"/>
      <c r="H111" s="158"/>
      <c r="I111" s="158"/>
      <c r="J111" s="161">
        <v>0</v>
      </c>
      <c r="K111" s="158"/>
      <c r="L111" s="162"/>
      <c r="M111" s="163"/>
      <c r="N111" s="164" t="s">
        <v>40</v>
      </c>
      <c r="O111" s="163"/>
      <c r="P111" s="163"/>
      <c r="Q111" s="163"/>
      <c r="R111" s="163"/>
      <c r="S111" s="158"/>
      <c r="T111" s="158"/>
      <c r="U111" s="158"/>
      <c r="V111" s="158"/>
      <c r="W111" s="158"/>
      <c r="X111" s="158"/>
      <c r="Y111" s="158"/>
      <c r="Z111" s="158"/>
      <c r="AA111" s="158"/>
      <c r="AB111" s="158"/>
      <c r="AC111" s="158"/>
      <c r="AD111" s="158"/>
      <c r="AE111" s="158"/>
      <c r="AF111" s="163"/>
      <c r="AG111" s="163"/>
      <c r="AH111" s="163"/>
      <c r="AI111" s="163"/>
      <c r="AJ111" s="163"/>
      <c r="AK111" s="163"/>
      <c r="AL111" s="163"/>
      <c r="AM111" s="163"/>
      <c r="AN111" s="163"/>
      <c r="AO111" s="163"/>
      <c r="AP111" s="163"/>
      <c r="AQ111" s="163"/>
      <c r="AR111" s="163"/>
      <c r="AS111" s="163"/>
      <c r="AT111" s="163"/>
      <c r="AU111" s="163"/>
      <c r="AV111" s="163"/>
      <c r="AW111" s="163"/>
      <c r="AX111" s="163"/>
      <c r="AY111" s="165" t="s">
        <v>154</v>
      </c>
      <c r="AZ111" s="163"/>
      <c r="BA111" s="163"/>
      <c r="BB111" s="163"/>
      <c r="BC111" s="163"/>
      <c r="BD111" s="163"/>
      <c r="BE111" s="166">
        <f>IF(N111="základná",J111,0)</f>
        <v>0</v>
      </c>
      <c r="BF111" s="166">
        <f>IF(N111="znížená",J111,0)</f>
        <v>0</v>
      </c>
      <c r="BG111" s="166">
        <f>IF(N111="zákl. prenesená",J111,0)</f>
        <v>0</v>
      </c>
      <c r="BH111" s="166">
        <f>IF(N111="zníž. prenesená",J111,0)</f>
        <v>0</v>
      </c>
      <c r="BI111" s="166">
        <f>IF(N111="nulová",J111,0)</f>
        <v>0</v>
      </c>
      <c r="BJ111" s="165" t="s">
        <v>155</v>
      </c>
      <c r="BK111" s="163"/>
      <c r="BL111" s="163"/>
      <c r="BM111" s="163"/>
    </row>
    <row r="112" s="2" customFormat="1" ht="18" customHeight="1">
      <c r="A112" s="35"/>
      <c r="B112" s="157"/>
      <c r="C112" s="158"/>
      <c r="D112" s="159" t="s">
        <v>158</v>
      </c>
      <c r="E112" s="160"/>
      <c r="F112" s="160"/>
      <c r="G112" s="158"/>
      <c r="H112" s="158"/>
      <c r="I112" s="158"/>
      <c r="J112" s="161">
        <v>0</v>
      </c>
      <c r="K112" s="158"/>
      <c r="L112" s="162"/>
      <c r="M112" s="163"/>
      <c r="N112" s="164" t="s">
        <v>40</v>
      </c>
      <c r="O112" s="163"/>
      <c r="P112" s="163"/>
      <c r="Q112" s="163"/>
      <c r="R112" s="163"/>
      <c r="S112" s="158"/>
      <c r="T112" s="158"/>
      <c r="U112" s="158"/>
      <c r="V112" s="158"/>
      <c r="W112" s="158"/>
      <c r="X112" s="158"/>
      <c r="Y112" s="158"/>
      <c r="Z112" s="158"/>
      <c r="AA112" s="158"/>
      <c r="AB112" s="158"/>
      <c r="AC112" s="158"/>
      <c r="AD112" s="158"/>
      <c r="AE112" s="158"/>
      <c r="AF112" s="163"/>
      <c r="AG112" s="163"/>
      <c r="AH112" s="163"/>
      <c r="AI112" s="163"/>
      <c r="AJ112" s="163"/>
      <c r="AK112" s="163"/>
      <c r="AL112" s="163"/>
      <c r="AM112" s="163"/>
      <c r="AN112" s="163"/>
      <c r="AO112" s="163"/>
      <c r="AP112" s="163"/>
      <c r="AQ112" s="163"/>
      <c r="AR112" s="163"/>
      <c r="AS112" s="163"/>
      <c r="AT112" s="163"/>
      <c r="AU112" s="163"/>
      <c r="AV112" s="163"/>
      <c r="AW112" s="163"/>
      <c r="AX112" s="163"/>
      <c r="AY112" s="165" t="s">
        <v>154</v>
      </c>
      <c r="AZ112" s="163"/>
      <c r="BA112" s="163"/>
      <c r="BB112" s="163"/>
      <c r="BC112" s="163"/>
      <c r="BD112" s="163"/>
      <c r="BE112" s="166">
        <f>IF(N112="základná",J112,0)</f>
        <v>0</v>
      </c>
      <c r="BF112" s="166">
        <f>IF(N112="znížená",J112,0)</f>
        <v>0</v>
      </c>
      <c r="BG112" s="166">
        <f>IF(N112="zákl. prenesená",J112,0)</f>
        <v>0</v>
      </c>
      <c r="BH112" s="166">
        <f>IF(N112="zníž. prenesená",J112,0)</f>
        <v>0</v>
      </c>
      <c r="BI112" s="166">
        <f>IF(N112="nulová",J112,0)</f>
        <v>0</v>
      </c>
      <c r="BJ112" s="165" t="s">
        <v>155</v>
      </c>
      <c r="BK112" s="163"/>
      <c r="BL112" s="163"/>
      <c r="BM112" s="163"/>
    </row>
    <row r="113" s="2" customFormat="1" ht="18" customHeight="1">
      <c r="A113" s="35"/>
      <c r="B113" s="157"/>
      <c r="C113" s="158"/>
      <c r="D113" s="159" t="s">
        <v>159</v>
      </c>
      <c r="E113" s="160"/>
      <c r="F113" s="160"/>
      <c r="G113" s="158"/>
      <c r="H113" s="158"/>
      <c r="I113" s="158"/>
      <c r="J113" s="161">
        <v>0</v>
      </c>
      <c r="K113" s="158"/>
      <c r="L113" s="162"/>
      <c r="M113" s="163"/>
      <c r="N113" s="164" t="s">
        <v>40</v>
      </c>
      <c r="O113" s="163"/>
      <c r="P113" s="163"/>
      <c r="Q113" s="163"/>
      <c r="R113" s="163"/>
      <c r="S113" s="158"/>
      <c r="T113" s="158"/>
      <c r="U113" s="158"/>
      <c r="V113" s="158"/>
      <c r="W113" s="158"/>
      <c r="X113" s="158"/>
      <c r="Y113" s="158"/>
      <c r="Z113" s="158"/>
      <c r="AA113" s="158"/>
      <c r="AB113" s="158"/>
      <c r="AC113" s="158"/>
      <c r="AD113" s="158"/>
      <c r="AE113" s="158"/>
      <c r="AF113" s="163"/>
      <c r="AG113" s="163"/>
      <c r="AH113" s="163"/>
      <c r="AI113" s="163"/>
      <c r="AJ113" s="163"/>
      <c r="AK113" s="163"/>
      <c r="AL113" s="163"/>
      <c r="AM113" s="163"/>
      <c r="AN113" s="163"/>
      <c r="AO113" s="163"/>
      <c r="AP113" s="163"/>
      <c r="AQ113" s="163"/>
      <c r="AR113" s="163"/>
      <c r="AS113" s="163"/>
      <c r="AT113" s="163"/>
      <c r="AU113" s="163"/>
      <c r="AV113" s="163"/>
      <c r="AW113" s="163"/>
      <c r="AX113" s="163"/>
      <c r="AY113" s="165" t="s">
        <v>154</v>
      </c>
      <c r="AZ113" s="163"/>
      <c r="BA113" s="163"/>
      <c r="BB113" s="163"/>
      <c r="BC113" s="163"/>
      <c r="BD113" s="163"/>
      <c r="BE113" s="166">
        <f>IF(N113="základná",J113,0)</f>
        <v>0</v>
      </c>
      <c r="BF113" s="166">
        <f>IF(N113="znížená",J113,0)</f>
        <v>0</v>
      </c>
      <c r="BG113" s="166">
        <f>IF(N113="zákl. prenesená",J113,0)</f>
        <v>0</v>
      </c>
      <c r="BH113" s="166">
        <f>IF(N113="zníž. prenesená",J113,0)</f>
        <v>0</v>
      </c>
      <c r="BI113" s="166">
        <f>IF(N113="nulová",J113,0)</f>
        <v>0</v>
      </c>
      <c r="BJ113" s="165" t="s">
        <v>155</v>
      </c>
      <c r="BK113" s="163"/>
      <c r="BL113" s="163"/>
      <c r="BM113" s="163"/>
    </row>
    <row r="114" s="2" customFormat="1" ht="18" customHeight="1">
      <c r="A114" s="35"/>
      <c r="B114" s="157"/>
      <c r="C114" s="158"/>
      <c r="D114" s="160" t="s">
        <v>160</v>
      </c>
      <c r="E114" s="158"/>
      <c r="F114" s="158"/>
      <c r="G114" s="158"/>
      <c r="H114" s="158"/>
      <c r="I114" s="158"/>
      <c r="J114" s="161">
        <f>ROUND(J30*T114,2)</f>
        <v>0</v>
      </c>
      <c r="K114" s="158"/>
      <c r="L114" s="162"/>
      <c r="M114" s="163"/>
      <c r="N114" s="164" t="s">
        <v>40</v>
      </c>
      <c r="O114" s="163"/>
      <c r="P114" s="163"/>
      <c r="Q114" s="163"/>
      <c r="R114" s="163"/>
      <c r="S114" s="158"/>
      <c r="T114" s="158"/>
      <c r="U114" s="158"/>
      <c r="V114" s="158"/>
      <c r="W114" s="158"/>
      <c r="X114" s="158"/>
      <c r="Y114" s="158"/>
      <c r="Z114" s="158"/>
      <c r="AA114" s="158"/>
      <c r="AB114" s="158"/>
      <c r="AC114" s="158"/>
      <c r="AD114" s="158"/>
      <c r="AE114" s="158"/>
      <c r="AF114" s="163"/>
      <c r="AG114" s="163"/>
      <c r="AH114" s="163"/>
      <c r="AI114" s="163"/>
      <c r="AJ114" s="163"/>
      <c r="AK114" s="163"/>
      <c r="AL114" s="163"/>
      <c r="AM114" s="163"/>
      <c r="AN114" s="163"/>
      <c r="AO114" s="163"/>
      <c r="AP114" s="163"/>
      <c r="AQ114" s="163"/>
      <c r="AR114" s="163"/>
      <c r="AS114" s="163"/>
      <c r="AT114" s="163"/>
      <c r="AU114" s="163"/>
      <c r="AV114" s="163"/>
      <c r="AW114" s="163"/>
      <c r="AX114" s="163"/>
      <c r="AY114" s="165" t="s">
        <v>161</v>
      </c>
      <c r="AZ114" s="163"/>
      <c r="BA114" s="163"/>
      <c r="BB114" s="163"/>
      <c r="BC114" s="163"/>
      <c r="BD114" s="163"/>
      <c r="BE114" s="166">
        <f>IF(N114="základná",J114,0)</f>
        <v>0</v>
      </c>
      <c r="BF114" s="166">
        <f>IF(N114="znížená",J114,0)</f>
        <v>0</v>
      </c>
      <c r="BG114" s="166">
        <f>IF(N114="zákl. prenesená",J114,0)</f>
        <v>0</v>
      </c>
      <c r="BH114" s="166">
        <f>IF(N114="zníž. prenesená",J114,0)</f>
        <v>0</v>
      </c>
      <c r="BI114" s="166">
        <f>IF(N114="nulová",J114,0)</f>
        <v>0</v>
      </c>
      <c r="BJ114" s="165" t="s">
        <v>155</v>
      </c>
      <c r="BK114" s="163"/>
      <c r="BL114" s="163"/>
      <c r="BM114" s="163"/>
    </row>
    <row r="115" s="2" customFormat="1">
      <c r="A115" s="35"/>
      <c r="B115" s="36"/>
      <c r="C115" s="35"/>
      <c r="D115" s="35"/>
      <c r="E115" s="35"/>
      <c r="F115" s="35"/>
      <c r="G115" s="35"/>
      <c r="H115" s="35"/>
      <c r="I115" s="35"/>
      <c r="J115" s="35"/>
      <c r="K115" s="35"/>
      <c r="L115" s="57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29.28" customHeight="1">
      <c r="A116" s="35"/>
      <c r="B116" s="36"/>
      <c r="C116" s="167" t="s">
        <v>162</v>
      </c>
      <c r="D116" s="136"/>
      <c r="E116" s="136"/>
      <c r="F116" s="136"/>
      <c r="G116" s="136"/>
      <c r="H116" s="136"/>
      <c r="I116" s="136"/>
      <c r="J116" s="168">
        <f>ROUND(J96+J108,2)</f>
        <v>0</v>
      </c>
      <c r="K116" s="136"/>
      <c r="L116" s="57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62"/>
      <c r="C117" s="63"/>
      <c r="D117" s="63"/>
      <c r="E117" s="63"/>
      <c r="F117" s="63"/>
      <c r="G117" s="63"/>
      <c r="H117" s="63"/>
      <c r="I117" s="63"/>
      <c r="J117" s="63"/>
      <c r="K117" s="63"/>
      <c r="L117" s="57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21" s="2" customFormat="1" ht="6.96" customHeight="1">
      <c r="A121" s="35"/>
      <c r="B121" s="64"/>
      <c r="C121" s="65"/>
      <c r="D121" s="65"/>
      <c r="E121" s="65"/>
      <c r="F121" s="65"/>
      <c r="G121" s="65"/>
      <c r="H121" s="65"/>
      <c r="I121" s="65"/>
      <c r="J121" s="65"/>
      <c r="K121" s="65"/>
      <c r="L121" s="57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24.96" customHeight="1">
      <c r="A122" s="35"/>
      <c r="B122" s="36"/>
      <c r="C122" s="20" t="s">
        <v>163</v>
      </c>
      <c r="D122" s="35"/>
      <c r="E122" s="35"/>
      <c r="F122" s="35"/>
      <c r="G122" s="35"/>
      <c r="H122" s="35"/>
      <c r="I122" s="35"/>
      <c r="J122" s="35"/>
      <c r="K122" s="35"/>
      <c r="L122" s="57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6.96" customHeight="1">
      <c r="A123" s="35"/>
      <c r="B123" s="36"/>
      <c r="C123" s="35"/>
      <c r="D123" s="35"/>
      <c r="E123" s="35"/>
      <c r="F123" s="35"/>
      <c r="G123" s="35"/>
      <c r="H123" s="35"/>
      <c r="I123" s="35"/>
      <c r="J123" s="35"/>
      <c r="K123" s="35"/>
      <c r="L123" s="57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2" customHeight="1">
      <c r="A124" s="35"/>
      <c r="B124" s="36"/>
      <c r="C124" s="29" t="s">
        <v>14</v>
      </c>
      <c r="D124" s="35"/>
      <c r="E124" s="35"/>
      <c r="F124" s="35"/>
      <c r="G124" s="35"/>
      <c r="H124" s="35"/>
      <c r="I124" s="35"/>
      <c r="J124" s="35"/>
      <c r="K124" s="35"/>
      <c r="L124" s="57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6.5" customHeight="1">
      <c r="A125" s="35"/>
      <c r="B125" s="36"/>
      <c r="C125" s="35"/>
      <c r="D125" s="35"/>
      <c r="E125" s="123" t="str">
        <f>E7</f>
        <v xml:space="preserve">Športová hala Angels Aréna  Rekonštrukcia a Modernizácia</v>
      </c>
      <c r="F125" s="29"/>
      <c r="G125" s="29"/>
      <c r="H125" s="29"/>
      <c r="I125" s="35"/>
      <c r="J125" s="35"/>
      <c r="K125" s="35"/>
      <c r="L125" s="57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2" customHeight="1">
      <c r="A126" s="35"/>
      <c r="B126" s="36"/>
      <c r="C126" s="29" t="s">
        <v>127</v>
      </c>
      <c r="D126" s="35"/>
      <c r="E126" s="35"/>
      <c r="F126" s="35"/>
      <c r="G126" s="35"/>
      <c r="H126" s="35"/>
      <c r="I126" s="35"/>
      <c r="J126" s="35"/>
      <c r="K126" s="35"/>
      <c r="L126" s="57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6.5" customHeight="1">
      <c r="A127" s="35"/>
      <c r="B127" s="36"/>
      <c r="C127" s="35"/>
      <c r="D127" s="35"/>
      <c r="E127" s="69" t="str">
        <f>E9</f>
        <v xml:space="preserve">07 - SO 01.5  Športova hala - slaboprudova inštalácia</v>
      </c>
      <c r="F127" s="35"/>
      <c r="G127" s="35"/>
      <c r="H127" s="35"/>
      <c r="I127" s="35"/>
      <c r="J127" s="35"/>
      <c r="K127" s="35"/>
      <c r="L127" s="57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6.96" customHeight="1">
      <c r="A128" s="35"/>
      <c r="B128" s="36"/>
      <c r="C128" s="35"/>
      <c r="D128" s="35"/>
      <c r="E128" s="35"/>
      <c r="F128" s="35"/>
      <c r="G128" s="35"/>
      <c r="H128" s="35"/>
      <c r="I128" s="35"/>
      <c r="J128" s="35"/>
      <c r="K128" s="35"/>
      <c r="L128" s="57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12" customHeight="1">
      <c r="A129" s="35"/>
      <c r="B129" s="36"/>
      <c r="C129" s="29" t="s">
        <v>18</v>
      </c>
      <c r="D129" s="35"/>
      <c r="E129" s="35"/>
      <c r="F129" s="24" t="str">
        <f>F12</f>
        <v>Košice</v>
      </c>
      <c r="G129" s="35"/>
      <c r="H129" s="35"/>
      <c r="I129" s="29" t="s">
        <v>20</v>
      </c>
      <c r="J129" s="71" t="str">
        <f>IF(J12="","",J12)</f>
        <v>16. 7. 2021</v>
      </c>
      <c r="K129" s="35"/>
      <c r="L129" s="57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2" customFormat="1" ht="6.96" customHeight="1">
      <c r="A130" s="35"/>
      <c r="B130" s="36"/>
      <c r="C130" s="35"/>
      <c r="D130" s="35"/>
      <c r="E130" s="35"/>
      <c r="F130" s="35"/>
      <c r="G130" s="35"/>
      <c r="H130" s="35"/>
      <c r="I130" s="35"/>
      <c r="J130" s="35"/>
      <c r="K130" s="35"/>
      <c r="L130" s="57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="2" customFormat="1" ht="15.15" customHeight="1">
      <c r="A131" s="35"/>
      <c r="B131" s="36"/>
      <c r="C131" s="29" t="s">
        <v>22</v>
      </c>
      <c r="D131" s="35"/>
      <c r="E131" s="35"/>
      <c r="F131" s="24" t="str">
        <f>E15</f>
        <v xml:space="preserve">Mesto Košice </v>
      </c>
      <c r="G131" s="35"/>
      <c r="H131" s="35"/>
      <c r="I131" s="29" t="s">
        <v>28</v>
      </c>
      <c r="J131" s="33" t="str">
        <f>E21</f>
        <v xml:space="preserve"> </v>
      </c>
      <c r="K131" s="35"/>
      <c r="L131" s="57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="2" customFormat="1" ht="15.15" customHeight="1">
      <c r="A132" s="35"/>
      <c r="B132" s="36"/>
      <c r="C132" s="29" t="s">
        <v>26</v>
      </c>
      <c r="D132" s="35"/>
      <c r="E132" s="35"/>
      <c r="F132" s="24" t="str">
        <f>IF(E18="","",E18)</f>
        <v>Vyplň údaj</v>
      </c>
      <c r="G132" s="35"/>
      <c r="H132" s="35"/>
      <c r="I132" s="29" t="s">
        <v>32</v>
      </c>
      <c r="J132" s="33" t="str">
        <f>E24</f>
        <v xml:space="preserve"> </v>
      </c>
      <c r="K132" s="35"/>
      <c r="L132" s="57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="2" customFormat="1" ht="10.32" customHeight="1">
      <c r="A133" s="35"/>
      <c r="B133" s="36"/>
      <c r="C133" s="35"/>
      <c r="D133" s="35"/>
      <c r="E133" s="35"/>
      <c r="F133" s="35"/>
      <c r="G133" s="35"/>
      <c r="H133" s="35"/>
      <c r="I133" s="35"/>
      <c r="J133" s="35"/>
      <c r="K133" s="35"/>
      <c r="L133" s="57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="11" customFormat="1" ht="29.28" customHeight="1">
      <c r="A134" s="169"/>
      <c r="B134" s="170"/>
      <c r="C134" s="171" t="s">
        <v>164</v>
      </c>
      <c r="D134" s="172" t="s">
        <v>59</v>
      </c>
      <c r="E134" s="172" t="s">
        <v>55</v>
      </c>
      <c r="F134" s="172" t="s">
        <v>56</v>
      </c>
      <c r="G134" s="172" t="s">
        <v>165</v>
      </c>
      <c r="H134" s="172" t="s">
        <v>166</v>
      </c>
      <c r="I134" s="172" t="s">
        <v>167</v>
      </c>
      <c r="J134" s="173" t="s">
        <v>133</v>
      </c>
      <c r="K134" s="174" t="s">
        <v>168</v>
      </c>
      <c r="L134" s="175"/>
      <c r="M134" s="88" t="s">
        <v>1</v>
      </c>
      <c r="N134" s="89" t="s">
        <v>38</v>
      </c>
      <c r="O134" s="89" t="s">
        <v>169</v>
      </c>
      <c r="P134" s="89" t="s">
        <v>170</v>
      </c>
      <c r="Q134" s="89" t="s">
        <v>171</v>
      </c>
      <c r="R134" s="89" t="s">
        <v>172</v>
      </c>
      <c r="S134" s="89" t="s">
        <v>173</v>
      </c>
      <c r="T134" s="90" t="s">
        <v>174</v>
      </c>
      <c r="U134" s="169"/>
      <c r="V134" s="169"/>
      <c r="W134" s="169"/>
      <c r="X134" s="169"/>
      <c r="Y134" s="169"/>
      <c r="Z134" s="169"/>
      <c r="AA134" s="169"/>
      <c r="AB134" s="169"/>
      <c r="AC134" s="169"/>
      <c r="AD134" s="169"/>
      <c r="AE134" s="169"/>
    </row>
    <row r="135" s="2" customFormat="1" ht="22.8" customHeight="1">
      <c r="A135" s="35"/>
      <c r="B135" s="36"/>
      <c r="C135" s="95" t="s">
        <v>129</v>
      </c>
      <c r="D135" s="35"/>
      <c r="E135" s="35"/>
      <c r="F135" s="35"/>
      <c r="G135" s="35"/>
      <c r="H135" s="35"/>
      <c r="I135" s="35"/>
      <c r="J135" s="176">
        <f>BK135</f>
        <v>0</v>
      </c>
      <c r="K135" s="35"/>
      <c r="L135" s="36"/>
      <c r="M135" s="91"/>
      <c r="N135" s="75"/>
      <c r="O135" s="92"/>
      <c r="P135" s="177">
        <f>P136+P213</f>
        <v>0</v>
      </c>
      <c r="Q135" s="92"/>
      <c r="R135" s="177">
        <f>R136+R213</f>
        <v>0</v>
      </c>
      <c r="S135" s="92"/>
      <c r="T135" s="178">
        <f>T136+T213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6" t="s">
        <v>73</v>
      </c>
      <c r="AU135" s="16" t="s">
        <v>135</v>
      </c>
      <c r="BK135" s="179">
        <f>BK136+BK213</f>
        <v>0</v>
      </c>
    </row>
    <row r="136" s="12" customFormat="1" ht="25.92" customHeight="1">
      <c r="A136" s="12"/>
      <c r="B136" s="180"/>
      <c r="C136" s="12"/>
      <c r="D136" s="181" t="s">
        <v>73</v>
      </c>
      <c r="E136" s="182" t="s">
        <v>439</v>
      </c>
      <c r="F136" s="182" t="s">
        <v>2762</v>
      </c>
      <c r="G136" s="12"/>
      <c r="H136" s="12"/>
      <c r="I136" s="183"/>
      <c r="J136" s="184">
        <f>BK136</f>
        <v>0</v>
      </c>
      <c r="K136" s="12"/>
      <c r="L136" s="180"/>
      <c r="M136" s="185"/>
      <c r="N136" s="186"/>
      <c r="O136" s="186"/>
      <c r="P136" s="187">
        <f>P137</f>
        <v>0</v>
      </c>
      <c r="Q136" s="186"/>
      <c r="R136" s="187">
        <f>R137</f>
        <v>0</v>
      </c>
      <c r="S136" s="186"/>
      <c r="T136" s="188">
        <f>T137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81" t="s">
        <v>189</v>
      </c>
      <c r="AT136" s="189" t="s">
        <v>73</v>
      </c>
      <c r="AU136" s="189" t="s">
        <v>74</v>
      </c>
      <c r="AY136" s="181" t="s">
        <v>177</v>
      </c>
      <c r="BK136" s="190">
        <f>BK137</f>
        <v>0</v>
      </c>
    </row>
    <row r="137" s="12" customFormat="1" ht="22.8" customHeight="1">
      <c r="A137" s="12"/>
      <c r="B137" s="180"/>
      <c r="C137" s="12"/>
      <c r="D137" s="181" t="s">
        <v>73</v>
      </c>
      <c r="E137" s="191" t="s">
        <v>3693</v>
      </c>
      <c r="F137" s="191" t="s">
        <v>3694</v>
      </c>
      <c r="G137" s="12"/>
      <c r="H137" s="12"/>
      <c r="I137" s="183"/>
      <c r="J137" s="192">
        <f>BK137</f>
        <v>0</v>
      </c>
      <c r="K137" s="12"/>
      <c r="L137" s="180"/>
      <c r="M137" s="185"/>
      <c r="N137" s="186"/>
      <c r="O137" s="186"/>
      <c r="P137" s="187">
        <f>P138+P163+P180+P197+P208+P210</f>
        <v>0</v>
      </c>
      <c r="Q137" s="186"/>
      <c r="R137" s="187">
        <f>R138+R163+R180+R197+R208+R210</f>
        <v>0</v>
      </c>
      <c r="S137" s="186"/>
      <c r="T137" s="188">
        <f>T138+T163+T180+T197+T208+T210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81" t="s">
        <v>189</v>
      </c>
      <c r="AT137" s="189" t="s">
        <v>73</v>
      </c>
      <c r="AU137" s="189" t="s">
        <v>82</v>
      </c>
      <c r="AY137" s="181" t="s">
        <v>177</v>
      </c>
      <c r="BK137" s="190">
        <f>BK138+BK163+BK180+BK197+BK208+BK210</f>
        <v>0</v>
      </c>
    </row>
    <row r="138" s="12" customFormat="1" ht="20.88" customHeight="1">
      <c r="A138" s="12"/>
      <c r="B138" s="180"/>
      <c r="C138" s="12"/>
      <c r="D138" s="181" t="s">
        <v>73</v>
      </c>
      <c r="E138" s="191" t="s">
        <v>3695</v>
      </c>
      <c r="F138" s="191" t="s">
        <v>3695</v>
      </c>
      <c r="G138" s="12"/>
      <c r="H138" s="12"/>
      <c r="I138" s="183"/>
      <c r="J138" s="192">
        <f>BK138</f>
        <v>0</v>
      </c>
      <c r="K138" s="12"/>
      <c r="L138" s="180"/>
      <c r="M138" s="185"/>
      <c r="N138" s="186"/>
      <c r="O138" s="186"/>
      <c r="P138" s="187">
        <f>SUM(P139:P162)</f>
        <v>0</v>
      </c>
      <c r="Q138" s="186"/>
      <c r="R138" s="187">
        <f>SUM(R139:R162)</f>
        <v>0</v>
      </c>
      <c r="S138" s="186"/>
      <c r="T138" s="188">
        <f>SUM(T139:T162)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81" t="s">
        <v>82</v>
      </c>
      <c r="AT138" s="189" t="s">
        <v>73</v>
      </c>
      <c r="AU138" s="189" t="s">
        <v>155</v>
      </c>
      <c r="AY138" s="181" t="s">
        <v>177</v>
      </c>
      <c r="BK138" s="190">
        <f>SUM(BK139:BK162)</f>
        <v>0</v>
      </c>
    </row>
    <row r="139" s="2" customFormat="1" ht="24.15" customHeight="1">
      <c r="A139" s="35"/>
      <c r="B139" s="157"/>
      <c r="C139" s="212" t="s">
        <v>82</v>
      </c>
      <c r="D139" s="212" t="s">
        <v>439</v>
      </c>
      <c r="E139" s="213" t="s">
        <v>3696</v>
      </c>
      <c r="F139" s="214" t="s">
        <v>3697</v>
      </c>
      <c r="G139" s="215" t="s">
        <v>258</v>
      </c>
      <c r="H139" s="216">
        <v>1</v>
      </c>
      <c r="I139" s="217"/>
      <c r="J139" s="216">
        <f>ROUND(I139*H139,3)</f>
        <v>0</v>
      </c>
      <c r="K139" s="218"/>
      <c r="L139" s="219"/>
      <c r="M139" s="220" t="s">
        <v>1</v>
      </c>
      <c r="N139" s="221" t="s">
        <v>40</v>
      </c>
      <c r="O139" s="79"/>
      <c r="P139" s="202">
        <f>O139*H139</f>
        <v>0</v>
      </c>
      <c r="Q139" s="202">
        <v>0</v>
      </c>
      <c r="R139" s="202">
        <f>Q139*H139</f>
        <v>0</v>
      </c>
      <c r="S139" s="202">
        <v>0</v>
      </c>
      <c r="T139" s="203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4" t="s">
        <v>209</v>
      </c>
      <c r="AT139" s="204" t="s">
        <v>439</v>
      </c>
      <c r="AU139" s="204" t="s">
        <v>189</v>
      </c>
      <c r="AY139" s="16" t="s">
        <v>177</v>
      </c>
      <c r="BE139" s="205">
        <f>IF(N139="základná",J139,0)</f>
        <v>0</v>
      </c>
      <c r="BF139" s="205">
        <f>IF(N139="znížená",J139,0)</f>
        <v>0</v>
      </c>
      <c r="BG139" s="205">
        <f>IF(N139="zákl. prenesená",J139,0)</f>
        <v>0</v>
      </c>
      <c r="BH139" s="205">
        <f>IF(N139="zníž. prenesená",J139,0)</f>
        <v>0</v>
      </c>
      <c r="BI139" s="205">
        <f>IF(N139="nulová",J139,0)</f>
        <v>0</v>
      </c>
      <c r="BJ139" s="16" t="s">
        <v>155</v>
      </c>
      <c r="BK139" s="206">
        <f>ROUND(I139*H139,3)</f>
        <v>0</v>
      </c>
      <c r="BL139" s="16" t="s">
        <v>184</v>
      </c>
      <c r="BM139" s="204" t="s">
        <v>3698</v>
      </c>
    </row>
    <row r="140" s="2" customFormat="1" ht="24.15" customHeight="1">
      <c r="A140" s="35"/>
      <c r="B140" s="157"/>
      <c r="C140" s="212" t="s">
        <v>155</v>
      </c>
      <c r="D140" s="212" t="s">
        <v>439</v>
      </c>
      <c r="E140" s="213" t="s">
        <v>3699</v>
      </c>
      <c r="F140" s="214" t="s">
        <v>3700</v>
      </c>
      <c r="G140" s="215" t="s">
        <v>258</v>
      </c>
      <c r="H140" s="216">
        <v>1</v>
      </c>
      <c r="I140" s="217"/>
      <c r="J140" s="216">
        <f>ROUND(I140*H140,3)</f>
        <v>0</v>
      </c>
      <c r="K140" s="218"/>
      <c r="L140" s="219"/>
      <c r="M140" s="220" t="s">
        <v>1</v>
      </c>
      <c r="N140" s="221" t="s">
        <v>40</v>
      </c>
      <c r="O140" s="79"/>
      <c r="P140" s="202">
        <f>O140*H140</f>
        <v>0</v>
      </c>
      <c r="Q140" s="202">
        <v>0</v>
      </c>
      <c r="R140" s="202">
        <f>Q140*H140</f>
        <v>0</v>
      </c>
      <c r="S140" s="202">
        <v>0</v>
      </c>
      <c r="T140" s="203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4" t="s">
        <v>209</v>
      </c>
      <c r="AT140" s="204" t="s">
        <v>439</v>
      </c>
      <c r="AU140" s="204" t="s">
        <v>189</v>
      </c>
      <c r="AY140" s="16" t="s">
        <v>177</v>
      </c>
      <c r="BE140" s="205">
        <f>IF(N140="základná",J140,0)</f>
        <v>0</v>
      </c>
      <c r="BF140" s="205">
        <f>IF(N140="znížená",J140,0)</f>
        <v>0</v>
      </c>
      <c r="BG140" s="205">
        <f>IF(N140="zákl. prenesená",J140,0)</f>
        <v>0</v>
      </c>
      <c r="BH140" s="205">
        <f>IF(N140="zníž. prenesená",J140,0)</f>
        <v>0</v>
      </c>
      <c r="BI140" s="205">
        <f>IF(N140="nulová",J140,0)</f>
        <v>0</v>
      </c>
      <c r="BJ140" s="16" t="s">
        <v>155</v>
      </c>
      <c r="BK140" s="206">
        <f>ROUND(I140*H140,3)</f>
        <v>0</v>
      </c>
      <c r="BL140" s="16" t="s">
        <v>184</v>
      </c>
      <c r="BM140" s="204" t="s">
        <v>3701</v>
      </c>
    </row>
    <row r="141" s="2" customFormat="1" ht="21.75" customHeight="1">
      <c r="A141" s="35"/>
      <c r="B141" s="157"/>
      <c r="C141" s="212" t="s">
        <v>189</v>
      </c>
      <c r="D141" s="212" t="s">
        <v>439</v>
      </c>
      <c r="E141" s="213" t="s">
        <v>3702</v>
      </c>
      <c r="F141" s="214" t="s">
        <v>3703</v>
      </c>
      <c r="G141" s="215" t="s">
        <v>258</v>
      </c>
      <c r="H141" s="216">
        <v>2</v>
      </c>
      <c r="I141" s="217"/>
      <c r="J141" s="216">
        <f>ROUND(I141*H141,3)</f>
        <v>0</v>
      </c>
      <c r="K141" s="218"/>
      <c r="L141" s="219"/>
      <c r="M141" s="220" t="s">
        <v>1</v>
      </c>
      <c r="N141" s="221" t="s">
        <v>40</v>
      </c>
      <c r="O141" s="79"/>
      <c r="P141" s="202">
        <f>O141*H141</f>
        <v>0</v>
      </c>
      <c r="Q141" s="202">
        <v>0</v>
      </c>
      <c r="R141" s="202">
        <f>Q141*H141</f>
        <v>0</v>
      </c>
      <c r="S141" s="202">
        <v>0</v>
      </c>
      <c r="T141" s="203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4" t="s">
        <v>209</v>
      </c>
      <c r="AT141" s="204" t="s">
        <v>439</v>
      </c>
      <c r="AU141" s="204" t="s">
        <v>189</v>
      </c>
      <c r="AY141" s="16" t="s">
        <v>177</v>
      </c>
      <c r="BE141" s="205">
        <f>IF(N141="základná",J141,0)</f>
        <v>0</v>
      </c>
      <c r="BF141" s="205">
        <f>IF(N141="znížená",J141,0)</f>
        <v>0</v>
      </c>
      <c r="BG141" s="205">
        <f>IF(N141="zákl. prenesená",J141,0)</f>
        <v>0</v>
      </c>
      <c r="BH141" s="205">
        <f>IF(N141="zníž. prenesená",J141,0)</f>
        <v>0</v>
      </c>
      <c r="BI141" s="205">
        <f>IF(N141="nulová",J141,0)</f>
        <v>0</v>
      </c>
      <c r="BJ141" s="16" t="s">
        <v>155</v>
      </c>
      <c r="BK141" s="206">
        <f>ROUND(I141*H141,3)</f>
        <v>0</v>
      </c>
      <c r="BL141" s="16" t="s">
        <v>184</v>
      </c>
      <c r="BM141" s="204" t="s">
        <v>3704</v>
      </c>
    </row>
    <row r="142" s="2" customFormat="1" ht="16.5" customHeight="1">
      <c r="A142" s="35"/>
      <c r="B142" s="157"/>
      <c r="C142" s="212" t="s">
        <v>184</v>
      </c>
      <c r="D142" s="212" t="s">
        <v>439</v>
      </c>
      <c r="E142" s="213" t="s">
        <v>3705</v>
      </c>
      <c r="F142" s="214" t="s">
        <v>3706</v>
      </c>
      <c r="G142" s="215" t="s">
        <v>258</v>
      </c>
      <c r="H142" s="216">
        <v>1</v>
      </c>
      <c r="I142" s="217"/>
      <c r="J142" s="216">
        <f>ROUND(I142*H142,3)</f>
        <v>0</v>
      </c>
      <c r="K142" s="218"/>
      <c r="L142" s="219"/>
      <c r="M142" s="220" t="s">
        <v>1</v>
      </c>
      <c r="N142" s="221" t="s">
        <v>40</v>
      </c>
      <c r="O142" s="79"/>
      <c r="P142" s="202">
        <f>O142*H142</f>
        <v>0</v>
      </c>
      <c r="Q142" s="202">
        <v>0</v>
      </c>
      <c r="R142" s="202">
        <f>Q142*H142</f>
        <v>0</v>
      </c>
      <c r="S142" s="202">
        <v>0</v>
      </c>
      <c r="T142" s="203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4" t="s">
        <v>209</v>
      </c>
      <c r="AT142" s="204" t="s">
        <v>439</v>
      </c>
      <c r="AU142" s="204" t="s">
        <v>189</v>
      </c>
      <c r="AY142" s="16" t="s">
        <v>177</v>
      </c>
      <c r="BE142" s="205">
        <f>IF(N142="základná",J142,0)</f>
        <v>0</v>
      </c>
      <c r="BF142" s="205">
        <f>IF(N142="znížená",J142,0)</f>
        <v>0</v>
      </c>
      <c r="BG142" s="205">
        <f>IF(N142="zákl. prenesená",J142,0)</f>
        <v>0</v>
      </c>
      <c r="BH142" s="205">
        <f>IF(N142="zníž. prenesená",J142,0)</f>
        <v>0</v>
      </c>
      <c r="BI142" s="205">
        <f>IF(N142="nulová",J142,0)</f>
        <v>0</v>
      </c>
      <c r="BJ142" s="16" t="s">
        <v>155</v>
      </c>
      <c r="BK142" s="206">
        <f>ROUND(I142*H142,3)</f>
        <v>0</v>
      </c>
      <c r="BL142" s="16" t="s">
        <v>184</v>
      </c>
      <c r="BM142" s="204" t="s">
        <v>3707</v>
      </c>
    </row>
    <row r="143" s="2" customFormat="1" ht="16.5" customHeight="1">
      <c r="A143" s="35"/>
      <c r="B143" s="157"/>
      <c r="C143" s="212" t="s">
        <v>197</v>
      </c>
      <c r="D143" s="212" t="s">
        <v>439</v>
      </c>
      <c r="E143" s="213" t="s">
        <v>3708</v>
      </c>
      <c r="F143" s="214" t="s">
        <v>3709</v>
      </c>
      <c r="G143" s="215" t="s">
        <v>258</v>
      </c>
      <c r="H143" s="216">
        <v>1</v>
      </c>
      <c r="I143" s="217"/>
      <c r="J143" s="216">
        <f>ROUND(I143*H143,3)</f>
        <v>0</v>
      </c>
      <c r="K143" s="218"/>
      <c r="L143" s="219"/>
      <c r="M143" s="220" t="s">
        <v>1</v>
      </c>
      <c r="N143" s="221" t="s">
        <v>40</v>
      </c>
      <c r="O143" s="79"/>
      <c r="P143" s="202">
        <f>O143*H143</f>
        <v>0</v>
      </c>
      <c r="Q143" s="202">
        <v>0</v>
      </c>
      <c r="R143" s="202">
        <f>Q143*H143</f>
        <v>0</v>
      </c>
      <c r="S143" s="202">
        <v>0</v>
      </c>
      <c r="T143" s="203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4" t="s">
        <v>209</v>
      </c>
      <c r="AT143" s="204" t="s">
        <v>439</v>
      </c>
      <c r="AU143" s="204" t="s">
        <v>189</v>
      </c>
      <c r="AY143" s="16" t="s">
        <v>177</v>
      </c>
      <c r="BE143" s="205">
        <f>IF(N143="základná",J143,0)</f>
        <v>0</v>
      </c>
      <c r="BF143" s="205">
        <f>IF(N143="znížená",J143,0)</f>
        <v>0</v>
      </c>
      <c r="BG143" s="205">
        <f>IF(N143="zákl. prenesená",J143,0)</f>
        <v>0</v>
      </c>
      <c r="BH143" s="205">
        <f>IF(N143="zníž. prenesená",J143,0)</f>
        <v>0</v>
      </c>
      <c r="BI143" s="205">
        <f>IF(N143="nulová",J143,0)</f>
        <v>0</v>
      </c>
      <c r="BJ143" s="16" t="s">
        <v>155</v>
      </c>
      <c r="BK143" s="206">
        <f>ROUND(I143*H143,3)</f>
        <v>0</v>
      </c>
      <c r="BL143" s="16" t="s">
        <v>184</v>
      </c>
      <c r="BM143" s="204" t="s">
        <v>3710</v>
      </c>
    </row>
    <row r="144" s="2" customFormat="1" ht="37.8" customHeight="1">
      <c r="A144" s="35"/>
      <c r="B144" s="157"/>
      <c r="C144" s="212" t="s">
        <v>201</v>
      </c>
      <c r="D144" s="212" t="s">
        <v>439</v>
      </c>
      <c r="E144" s="213" t="s">
        <v>3711</v>
      </c>
      <c r="F144" s="214" t="s">
        <v>3712</v>
      </c>
      <c r="G144" s="215" t="s">
        <v>258</v>
      </c>
      <c r="H144" s="216">
        <v>2</v>
      </c>
      <c r="I144" s="217"/>
      <c r="J144" s="216">
        <f>ROUND(I144*H144,3)</f>
        <v>0</v>
      </c>
      <c r="K144" s="218"/>
      <c r="L144" s="219"/>
      <c r="M144" s="220" t="s">
        <v>1</v>
      </c>
      <c r="N144" s="221" t="s">
        <v>40</v>
      </c>
      <c r="O144" s="79"/>
      <c r="P144" s="202">
        <f>O144*H144</f>
        <v>0</v>
      </c>
      <c r="Q144" s="202">
        <v>0</v>
      </c>
      <c r="R144" s="202">
        <f>Q144*H144</f>
        <v>0</v>
      </c>
      <c r="S144" s="202">
        <v>0</v>
      </c>
      <c r="T144" s="203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4" t="s">
        <v>209</v>
      </c>
      <c r="AT144" s="204" t="s">
        <v>439</v>
      </c>
      <c r="AU144" s="204" t="s">
        <v>189</v>
      </c>
      <c r="AY144" s="16" t="s">
        <v>177</v>
      </c>
      <c r="BE144" s="205">
        <f>IF(N144="základná",J144,0)</f>
        <v>0</v>
      </c>
      <c r="BF144" s="205">
        <f>IF(N144="znížená",J144,0)</f>
        <v>0</v>
      </c>
      <c r="BG144" s="205">
        <f>IF(N144="zákl. prenesená",J144,0)</f>
        <v>0</v>
      </c>
      <c r="BH144" s="205">
        <f>IF(N144="zníž. prenesená",J144,0)</f>
        <v>0</v>
      </c>
      <c r="BI144" s="205">
        <f>IF(N144="nulová",J144,0)</f>
        <v>0</v>
      </c>
      <c r="BJ144" s="16" t="s">
        <v>155</v>
      </c>
      <c r="BK144" s="206">
        <f>ROUND(I144*H144,3)</f>
        <v>0</v>
      </c>
      <c r="BL144" s="16" t="s">
        <v>184</v>
      </c>
      <c r="BM144" s="204" t="s">
        <v>3713</v>
      </c>
    </row>
    <row r="145" s="2" customFormat="1" ht="24.15" customHeight="1">
      <c r="A145" s="35"/>
      <c r="B145" s="157"/>
      <c r="C145" s="212" t="s">
        <v>205</v>
      </c>
      <c r="D145" s="212" t="s">
        <v>439</v>
      </c>
      <c r="E145" s="213" t="s">
        <v>3714</v>
      </c>
      <c r="F145" s="214" t="s">
        <v>3715</v>
      </c>
      <c r="G145" s="215" t="s">
        <v>258</v>
      </c>
      <c r="H145" s="216">
        <v>18</v>
      </c>
      <c r="I145" s="217"/>
      <c r="J145" s="216">
        <f>ROUND(I145*H145,3)</f>
        <v>0</v>
      </c>
      <c r="K145" s="218"/>
      <c r="L145" s="219"/>
      <c r="M145" s="220" t="s">
        <v>1</v>
      </c>
      <c r="N145" s="221" t="s">
        <v>40</v>
      </c>
      <c r="O145" s="79"/>
      <c r="P145" s="202">
        <f>O145*H145</f>
        <v>0</v>
      </c>
      <c r="Q145" s="202">
        <v>0</v>
      </c>
      <c r="R145" s="202">
        <f>Q145*H145</f>
        <v>0</v>
      </c>
      <c r="S145" s="202">
        <v>0</v>
      </c>
      <c r="T145" s="203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4" t="s">
        <v>209</v>
      </c>
      <c r="AT145" s="204" t="s">
        <v>439</v>
      </c>
      <c r="AU145" s="204" t="s">
        <v>189</v>
      </c>
      <c r="AY145" s="16" t="s">
        <v>177</v>
      </c>
      <c r="BE145" s="205">
        <f>IF(N145="základná",J145,0)</f>
        <v>0</v>
      </c>
      <c r="BF145" s="205">
        <f>IF(N145="znížená",J145,0)</f>
        <v>0</v>
      </c>
      <c r="BG145" s="205">
        <f>IF(N145="zákl. prenesená",J145,0)</f>
        <v>0</v>
      </c>
      <c r="BH145" s="205">
        <f>IF(N145="zníž. prenesená",J145,0)</f>
        <v>0</v>
      </c>
      <c r="BI145" s="205">
        <f>IF(N145="nulová",J145,0)</f>
        <v>0</v>
      </c>
      <c r="BJ145" s="16" t="s">
        <v>155</v>
      </c>
      <c r="BK145" s="206">
        <f>ROUND(I145*H145,3)</f>
        <v>0</v>
      </c>
      <c r="BL145" s="16" t="s">
        <v>184</v>
      </c>
      <c r="BM145" s="204" t="s">
        <v>3716</v>
      </c>
    </row>
    <row r="146" s="2" customFormat="1" ht="21.75" customHeight="1">
      <c r="A146" s="35"/>
      <c r="B146" s="157"/>
      <c r="C146" s="212" t="s">
        <v>209</v>
      </c>
      <c r="D146" s="212" t="s">
        <v>439</v>
      </c>
      <c r="E146" s="213" t="s">
        <v>3717</v>
      </c>
      <c r="F146" s="214" t="s">
        <v>3718</v>
      </c>
      <c r="G146" s="215" t="s">
        <v>258</v>
      </c>
      <c r="H146" s="216">
        <v>36</v>
      </c>
      <c r="I146" s="217"/>
      <c r="J146" s="216">
        <f>ROUND(I146*H146,3)</f>
        <v>0</v>
      </c>
      <c r="K146" s="218"/>
      <c r="L146" s="219"/>
      <c r="M146" s="220" t="s">
        <v>1</v>
      </c>
      <c r="N146" s="221" t="s">
        <v>40</v>
      </c>
      <c r="O146" s="79"/>
      <c r="P146" s="202">
        <f>O146*H146</f>
        <v>0</v>
      </c>
      <c r="Q146" s="202">
        <v>0</v>
      </c>
      <c r="R146" s="202">
        <f>Q146*H146</f>
        <v>0</v>
      </c>
      <c r="S146" s="202">
        <v>0</v>
      </c>
      <c r="T146" s="203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4" t="s">
        <v>209</v>
      </c>
      <c r="AT146" s="204" t="s">
        <v>439</v>
      </c>
      <c r="AU146" s="204" t="s">
        <v>189</v>
      </c>
      <c r="AY146" s="16" t="s">
        <v>177</v>
      </c>
      <c r="BE146" s="205">
        <f>IF(N146="základná",J146,0)</f>
        <v>0</v>
      </c>
      <c r="BF146" s="205">
        <f>IF(N146="znížená",J146,0)</f>
        <v>0</v>
      </c>
      <c r="BG146" s="205">
        <f>IF(N146="zákl. prenesená",J146,0)</f>
        <v>0</v>
      </c>
      <c r="BH146" s="205">
        <f>IF(N146="zníž. prenesená",J146,0)</f>
        <v>0</v>
      </c>
      <c r="BI146" s="205">
        <f>IF(N146="nulová",J146,0)</f>
        <v>0</v>
      </c>
      <c r="BJ146" s="16" t="s">
        <v>155</v>
      </c>
      <c r="BK146" s="206">
        <f>ROUND(I146*H146,3)</f>
        <v>0</v>
      </c>
      <c r="BL146" s="16" t="s">
        <v>184</v>
      </c>
      <c r="BM146" s="204" t="s">
        <v>3719</v>
      </c>
    </row>
    <row r="147" s="2" customFormat="1" ht="24.15" customHeight="1">
      <c r="A147" s="35"/>
      <c r="B147" s="157"/>
      <c r="C147" s="212" t="s">
        <v>178</v>
      </c>
      <c r="D147" s="212" t="s">
        <v>439</v>
      </c>
      <c r="E147" s="213" t="s">
        <v>3720</v>
      </c>
      <c r="F147" s="214" t="s">
        <v>3721</v>
      </c>
      <c r="G147" s="215" t="s">
        <v>258</v>
      </c>
      <c r="H147" s="216">
        <v>2</v>
      </c>
      <c r="I147" s="217"/>
      <c r="J147" s="216">
        <f>ROUND(I147*H147,3)</f>
        <v>0</v>
      </c>
      <c r="K147" s="218"/>
      <c r="L147" s="219"/>
      <c r="M147" s="220" t="s">
        <v>1</v>
      </c>
      <c r="N147" s="221" t="s">
        <v>40</v>
      </c>
      <c r="O147" s="79"/>
      <c r="P147" s="202">
        <f>O147*H147</f>
        <v>0</v>
      </c>
      <c r="Q147" s="202">
        <v>0</v>
      </c>
      <c r="R147" s="202">
        <f>Q147*H147</f>
        <v>0</v>
      </c>
      <c r="S147" s="202">
        <v>0</v>
      </c>
      <c r="T147" s="203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4" t="s">
        <v>209</v>
      </c>
      <c r="AT147" s="204" t="s">
        <v>439</v>
      </c>
      <c r="AU147" s="204" t="s">
        <v>189</v>
      </c>
      <c r="AY147" s="16" t="s">
        <v>177</v>
      </c>
      <c r="BE147" s="205">
        <f>IF(N147="základná",J147,0)</f>
        <v>0</v>
      </c>
      <c r="BF147" s="205">
        <f>IF(N147="znížená",J147,0)</f>
        <v>0</v>
      </c>
      <c r="BG147" s="205">
        <f>IF(N147="zákl. prenesená",J147,0)</f>
        <v>0</v>
      </c>
      <c r="BH147" s="205">
        <f>IF(N147="zníž. prenesená",J147,0)</f>
        <v>0</v>
      </c>
      <c r="BI147" s="205">
        <f>IF(N147="nulová",J147,0)</f>
        <v>0</v>
      </c>
      <c r="BJ147" s="16" t="s">
        <v>155</v>
      </c>
      <c r="BK147" s="206">
        <f>ROUND(I147*H147,3)</f>
        <v>0</v>
      </c>
      <c r="BL147" s="16" t="s">
        <v>184</v>
      </c>
      <c r="BM147" s="204" t="s">
        <v>3722</v>
      </c>
    </row>
    <row r="148" s="2" customFormat="1" ht="16.5" customHeight="1">
      <c r="A148" s="35"/>
      <c r="B148" s="157"/>
      <c r="C148" s="212" t="s">
        <v>111</v>
      </c>
      <c r="D148" s="212" t="s">
        <v>439</v>
      </c>
      <c r="E148" s="213" t="s">
        <v>3723</v>
      </c>
      <c r="F148" s="214" t="s">
        <v>3724</v>
      </c>
      <c r="G148" s="215" t="s">
        <v>258</v>
      </c>
      <c r="H148" s="216">
        <v>36</v>
      </c>
      <c r="I148" s="217"/>
      <c r="J148" s="216">
        <f>ROUND(I148*H148,3)</f>
        <v>0</v>
      </c>
      <c r="K148" s="218"/>
      <c r="L148" s="219"/>
      <c r="M148" s="220" t="s">
        <v>1</v>
      </c>
      <c r="N148" s="221" t="s">
        <v>40</v>
      </c>
      <c r="O148" s="79"/>
      <c r="P148" s="202">
        <f>O148*H148</f>
        <v>0</v>
      </c>
      <c r="Q148" s="202">
        <v>0</v>
      </c>
      <c r="R148" s="202">
        <f>Q148*H148</f>
        <v>0</v>
      </c>
      <c r="S148" s="202">
        <v>0</v>
      </c>
      <c r="T148" s="203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4" t="s">
        <v>209</v>
      </c>
      <c r="AT148" s="204" t="s">
        <v>439</v>
      </c>
      <c r="AU148" s="204" t="s">
        <v>189</v>
      </c>
      <c r="AY148" s="16" t="s">
        <v>177</v>
      </c>
      <c r="BE148" s="205">
        <f>IF(N148="základná",J148,0)</f>
        <v>0</v>
      </c>
      <c r="BF148" s="205">
        <f>IF(N148="znížená",J148,0)</f>
        <v>0</v>
      </c>
      <c r="BG148" s="205">
        <f>IF(N148="zákl. prenesená",J148,0)</f>
        <v>0</v>
      </c>
      <c r="BH148" s="205">
        <f>IF(N148="zníž. prenesená",J148,0)</f>
        <v>0</v>
      </c>
      <c r="BI148" s="205">
        <f>IF(N148="nulová",J148,0)</f>
        <v>0</v>
      </c>
      <c r="BJ148" s="16" t="s">
        <v>155</v>
      </c>
      <c r="BK148" s="206">
        <f>ROUND(I148*H148,3)</f>
        <v>0</v>
      </c>
      <c r="BL148" s="16" t="s">
        <v>184</v>
      </c>
      <c r="BM148" s="204" t="s">
        <v>3725</v>
      </c>
    </row>
    <row r="149" s="2" customFormat="1" ht="24.15" customHeight="1">
      <c r="A149" s="35"/>
      <c r="B149" s="157"/>
      <c r="C149" s="212" t="s">
        <v>114</v>
      </c>
      <c r="D149" s="212" t="s">
        <v>439</v>
      </c>
      <c r="E149" s="213" t="s">
        <v>3726</v>
      </c>
      <c r="F149" s="214" t="s">
        <v>3727</v>
      </c>
      <c r="G149" s="215" t="s">
        <v>258</v>
      </c>
      <c r="H149" s="216">
        <v>4</v>
      </c>
      <c r="I149" s="217"/>
      <c r="J149" s="216">
        <f>ROUND(I149*H149,3)</f>
        <v>0</v>
      </c>
      <c r="K149" s="218"/>
      <c r="L149" s="219"/>
      <c r="M149" s="220" t="s">
        <v>1</v>
      </c>
      <c r="N149" s="221" t="s">
        <v>40</v>
      </c>
      <c r="O149" s="79"/>
      <c r="P149" s="202">
        <f>O149*H149</f>
        <v>0</v>
      </c>
      <c r="Q149" s="202">
        <v>0</v>
      </c>
      <c r="R149" s="202">
        <f>Q149*H149</f>
        <v>0</v>
      </c>
      <c r="S149" s="202">
        <v>0</v>
      </c>
      <c r="T149" s="203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4" t="s">
        <v>209</v>
      </c>
      <c r="AT149" s="204" t="s">
        <v>439</v>
      </c>
      <c r="AU149" s="204" t="s">
        <v>189</v>
      </c>
      <c r="AY149" s="16" t="s">
        <v>177</v>
      </c>
      <c r="BE149" s="205">
        <f>IF(N149="základná",J149,0)</f>
        <v>0</v>
      </c>
      <c r="BF149" s="205">
        <f>IF(N149="znížená",J149,0)</f>
        <v>0</v>
      </c>
      <c r="BG149" s="205">
        <f>IF(N149="zákl. prenesená",J149,0)</f>
        <v>0</v>
      </c>
      <c r="BH149" s="205">
        <f>IF(N149="zníž. prenesená",J149,0)</f>
        <v>0</v>
      </c>
      <c r="BI149" s="205">
        <f>IF(N149="nulová",J149,0)</f>
        <v>0</v>
      </c>
      <c r="BJ149" s="16" t="s">
        <v>155</v>
      </c>
      <c r="BK149" s="206">
        <f>ROUND(I149*H149,3)</f>
        <v>0</v>
      </c>
      <c r="BL149" s="16" t="s">
        <v>184</v>
      </c>
      <c r="BM149" s="204" t="s">
        <v>3728</v>
      </c>
    </row>
    <row r="150" s="2" customFormat="1" ht="24.15" customHeight="1">
      <c r="A150" s="35"/>
      <c r="B150" s="157"/>
      <c r="C150" s="212" t="s">
        <v>117</v>
      </c>
      <c r="D150" s="212" t="s">
        <v>439</v>
      </c>
      <c r="E150" s="213" t="s">
        <v>3729</v>
      </c>
      <c r="F150" s="214" t="s">
        <v>3730</v>
      </c>
      <c r="G150" s="215" t="s">
        <v>258</v>
      </c>
      <c r="H150" s="216">
        <v>8</v>
      </c>
      <c r="I150" s="217"/>
      <c r="J150" s="216">
        <f>ROUND(I150*H150,3)</f>
        <v>0</v>
      </c>
      <c r="K150" s="218"/>
      <c r="L150" s="219"/>
      <c r="M150" s="220" t="s">
        <v>1</v>
      </c>
      <c r="N150" s="221" t="s">
        <v>40</v>
      </c>
      <c r="O150" s="79"/>
      <c r="P150" s="202">
        <f>O150*H150</f>
        <v>0</v>
      </c>
      <c r="Q150" s="202">
        <v>0</v>
      </c>
      <c r="R150" s="202">
        <f>Q150*H150</f>
        <v>0</v>
      </c>
      <c r="S150" s="202">
        <v>0</v>
      </c>
      <c r="T150" s="203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4" t="s">
        <v>209</v>
      </c>
      <c r="AT150" s="204" t="s">
        <v>439</v>
      </c>
      <c r="AU150" s="204" t="s">
        <v>189</v>
      </c>
      <c r="AY150" s="16" t="s">
        <v>177</v>
      </c>
      <c r="BE150" s="205">
        <f>IF(N150="základná",J150,0)</f>
        <v>0</v>
      </c>
      <c r="BF150" s="205">
        <f>IF(N150="znížená",J150,0)</f>
        <v>0</v>
      </c>
      <c r="BG150" s="205">
        <f>IF(N150="zákl. prenesená",J150,0)</f>
        <v>0</v>
      </c>
      <c r="BH150" s="205">
        <f>IF(N150="zníž. prenesená",J150,0)</f>
        <v>0</v>
      </c>
      <c r="BI150" s="205">
        <f>IF(N150="nulová",J150,0)</f>
        <v>0</v>
      </c>
      <c r="BJ150" s="16" t="s">
        <v>155</v>
      </c>
      <c r="BK150" s="206">
        <f>ROUND(I150*H150,3)</f>
        <v>0</v>
      </c>
      <c r="BL150" s="16" t="s">
        <v>184</v>
      </c>
      <c r="BM150" s="204" t="s">
        <v>3731</v>
      </c>
    </row>
    <row r="151" s="2" customFormat="1" ht="24.15" customHeight="1">
      <c r="A151" s="35"/>
      <c r="B151" s="157"/>
      <c r="C151" s="212" t="s">
        <v>120</v>
      </c>
      <c r="D151" s="212" t="s">
        <v>439</v>
      </c>
      <c r="E151" s="213" t="s">
        <v>3732</v>
      </c>
      <c r="F151" s="214" t="s">
        <v>3733</v>
      </c>
      <c r="G151" s="215" t="s">
        <v>258</v>
      </c>
      <c r="H151" s="216">
        <v>6</v>
      </c>
      <c r="I151" s="217"/>
      <c r="J151" s="216">
        <f>ROUND(I151*H151,3)</f>
        <v>0</v>
      </c>
      <c r="K151" s="218"/>
      <c r="L151" s="219"/>
      <c r="M151" s="220" t="s">
        <v>1</v>
      </c>
      <c r="N151" s="221" t="s">
        <v>40</v>
      </c>
      <c r="O151" s="79"/>
      <c r="P151" s="202">
        <f>O151*H151</f>
        <v>0</v>
      </c>
      <c r="Q151" s="202">
        <v>0</v>
      </c>
      <c r="R151" s="202">
        <f>Q151*H151</f>
        <v>0</v>
      </c>
      <c r="S151" s="202">
        <v>0</v>
      </c>
      <c r="T151" s="203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4" t="s">
        <v>209</v>
      </c>
      <c r="AT151" s="204" t="s">
        <v>439</v>
      </c>
      <c r="AU151" s="204" t="s">
        <v>189</v>
      </c>
      <c r="AY151" s="16" t="s">
        <v>177</v>
      </c>
      <c r="BE151" s="205">
        <f>IF(N151="základná",J151,0)</f>
        <v>0</v>
      </c>
      <c r="BF151" s="205">
        <f>IF(N151="znížená",J151,0)</f>
        <v>0</v>
      </c>
      <c r="BG151" s="205">
        <f>IF(N151="zákl. prenesená",J151,0)</f>
        <v>0</v>
      </c>
      <c r="BH151" s="205">
        <f>IF(N151="zníž. prenesená",J151,0)</f>
        <v>0</v>
      </c>
      <c r="BI151" s="205">
        <f>IF(N151="nulová",J151,0)</f>
        <v>0</v>
      </c>
      <c r="BJ151" s="16" t="s">
        <v>155</v>
      </c>
      <c r="BK151" s="206">
        <f>ROUND(I151*H151,3)</f>
        <v>0</v>
      </c>
      <c r="BL151" s="16" t="s">
        <v>184</v>
      </c>
      <c r="BM151" s="204" t="s">
        <v>3734</v>
      </c>
    </row>
    <row r="152" s="2" customFormat="1" ht="21.75" customHeight="1">
      <c r="A152" s="35"/>
      <c r="B152" s="157"/>
      <c r="C152" s="212" t="s">
        <v>123</v>
      </c>
      <c r="D152" s="212" t="s">
        <v>439</v>
      </c>
      <c r="E152" s="213" t="s">
        <v>3735</v>
      </c>
      <c r="F152" s="214" t="s">
        <v>3736</v>
      </c>
      <c r="G152" s="215" t="s">
        <v>258</v>
      </c>
      <c r="H152" s="216">
        <v>54</v>
      </c>
      <c r="I152" s="217"/>
      <c r="J152" s="216">
        <f>ROUND(I152*H152,3)</f>
        <v>0</v>
      </c>
      <c r="K152" s="218"/>
      <c r="L152" s="219"/>
      <c r="M152" s="220" t="s">
        <v>1</v>
      </c>
      <c r="N152" s="221" t="s">
        <v>40</v>
      </c>
      <c r="O152" s="79"/>
      <c r="P152" s="202">
        <f>O152*H152</f>
        <v>0</v>
      </c>
      <c r="Q152" s="202">
        <v>0</v>
      </c>
      <c r="R152" s="202">
        <f>Q152*H152</f>
        <v>0</v>
      </c>
      <c r="S152" s="202">
        <v>0</v>
      </c>
      <c r="T152" s="203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4" t="s">
        <v>209</v>
      </c>
      <c r="AT152" s="204" t="s">
        <v>439</v>
      </c>
      <c r="AU152" s="204" t="s">
        <v>189</v>
      </c>
      <c r="AY152" s="16" t="s">
        <v>177</v>
      </c>
      <c r="BE152" s="205">
        <f>IF(N152="základná",J152,0)</f>
        <v>0</v>
      </c>
      <c r="BF152" s="205">
        <f>IF(N152="znížená",J152,0)</f>
        <v>0</v>
      </c>
      <c r="BG152" s="205">
        <f>IF(N152="zákl. prenesená",J152,0)</f>
        <v>0</v>
      </c>
      <c r="BH152" s="205">
        <f>IF(N152="zníž. prenesená",J152,0)</f>
        <v>0</v>
      </c>
      <c r="BI152" s="205">
        <f>IF(N152="nulová",J152,0)</f>
        <v>0</v>
      </c>
      <c r="BJ152" s="16" t="s">
        <v>155</v>
      </c>
      <c r="BK152" s="206">
        <f>ROUND(I152*H152,3)</f>
        <v>0</v>
      </c>
      <c r="BL152" s="16" t="s">
        <v>184</v>
      </c>
      <c r="BM152" s="204" t="s">
        <v>3737</v>
      </c>
    </row>
    <row r="153" s="2" customFormat="1" ht="16.5" customHeight="1">
      <c r="A153" s="35"/>
      <c r="B153" s="157"/>
      <c r="C153" s="212" t="s">
        <v>231</v>
      </c>
      <c r="D153" s="212" t="s">
        <v>439</v>
      </c>
      <c r="E153" s="213" t="s">
        <v>3738</v>
      </c>
      <c r="F153" s="214" t="s">
        <v>3739</v>
      </c>
      <c r="G153" s="215" t="s">
        <v>258</v>
      </c>
      <c r="H153" s="216">
        <v>54</v>
      </c>
      <c r="I153" s="217"/>
      <c r="J153" s="216">
        <f>ROUND(I153*H153,3)</f>
        <v>0</v>
      </c>
      <c r="K153" s="218"/>
      <c r="L153" s="219"/>
      <c r="M153" s="220" t="s">
        <v>1</v>
      </c>
      <c r="N153" s="221" t="s">
        <v>40</v>
      </c>
      <c r="O153" s="79"/>
      <c r="P153" s="202">
        <f>O153*H153</f>
        <v>0</v>
      </c>
      <c r="Q153" s="202">
        <v>0</v>
      </c>
      <c r="R153" s="202">
        <f>Q153*H153</f>
        <v>0</v>
      </c>
      <c r="S153" s="202">
        <v>0</v>
      </c>
      <c r="T153" s="203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4" t="s">
        <v>209</v>
      </c>
      <c r="AT153" s="204" t="s">
        <v>439</v>
      </c>
      <c r="AU153" s="204" t="s">
        <v>189</v>
      </c>
      <c r="AY153" s="16" t="s">
        <v>177</v>
      </c>
      <c r="BE153" s="205">
        <f>IF(N153="základná",J153,0)</f>
        <v>0</v>
      </c>
      <c r="BF153" s="205">
        <f>IF(N153="znížená",J153,0)</f>
        <v>0</v>
      </c>
      <c r="BG153" s="205">
        <f>IF(N153="zákl. prenesená",J153,0)</f>
        <v>0</v>
      </c>
      <c r="BH153" s="205">
        <f>IF(N153="zníž. prenesená",J153,0)</f>
        <v>0</v>
      </c>
      <c r="BI153" s="205">
        <f>IF(N153="nulová",J153,0)</f>
        <v>0</v>
      </c>
      <c r="BJ153" s="16" t="s">
        <v>155</v>
      </c>
      <c r="BK153" s="206">
        <f>ROUND(I153*H153,3)</f>
        <v>0</v>
      </c>
      <c r="BL153" s="16" t="s">
        <v>184</v>
      </c>
      <c r="BM153" s="204" t="s">
        <v>3740</v>
      </c>
    </row>
    <row r="154" s="2" customFormat="1" ht="16.5" customHeight="1">
      <c r="A154" s="35"/>
      <c r="B154" s="157"/>
      <c r="C154" s="212" t="s">
        <v>235</v>
      </c>
      <c r="D154" s="212" t="s">
        <v>439</v>
      </c>
      <c r="E154" s="213" t="s">
        <v>3741</v>
      </c>
      <c r="F154" s="214" t="s">
        <v>3742</v>
      </c>
      <c r="G154" s="215" t="s">
        <v>258</v>
      </c>
      <c r="H154" s="216">
        <v>54</v>
      </c>
      <c r="I154" s="217"/>
      <c r="J154" s="216">
        <f>ROUND(I154*H154,3)</f>
        <v>0</v>
      </c>
      <c r="K154" s="218"/>
      <c r="L154" s="219"/>
      <c r="M154" s="220" t="s">
        <v>1</v>
      </c>
      <c r="N154" s="221" t="s">
        <v>40</v>
      </c>
      <c r="O154" s="79"/>
      <c r="P154" s="202">
        <f>O154*H154</f>
        <v>0</v>
      </c>
      <c r="Q154" s="202">
        <v>0</v>
      </c>
      <c r="R154" s="202">
        <f>Q154*H154</f>
        <v>0</v>
      </c>
      <c r="S154" s="202">
        <v>0</v>
      </c>
      <c r="T154" s="203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4" t="s">
        <v>209</v>
      </c>
      <c r="AT154" s="204" t="s">
        <v>439</v>
      </c>
      <c r="AU154" s="204" t="s">
        <v>189</v>
      </c>
      <c r="AY154" s="16" t="s">
        <v>177</v>
      </c>
      <c r="BE154" s="205">
        <f>IF(N154="základná",J154,0)</f>
        <v>0</v>
      </c>
      <c r="BF154" s="205">
        <f>IF(N154="znížená",J154,0)</f>
        <v>0</v>
      </c>
      <c r="BG154" s="205">
        <f>IF(N154="zákl. prenesená",J154,0)</f>
        <v>0</v>
      </c>
      <c r="BH154" s="205">
        <f>IF(N154="zníž. prenesená",J154,0)</f>
        <v>0</v>
      </c>
      <c r="BI154" s="205">
        <f>IF(N154="nulová",J154,0)</f>
        <v>0</v>
      </c>
      <c r="BJ154" s="16" t="s">
        <v>155</v>
      </c>
      <c r="BK154" s="206">
        <f>ROUND(I154*H154,3)</f>
        <v>0</v>
      </c>
      <c r="BL154" s="16" t="s">
        <v>184</v>
      </c>
      <c r="BM154" s="204" t="s">
        <v>3743</v>
      </c>
    </row>
    <row r="155" s="2" customFormat="1" ht="24.15" customHeight="1">
      <c r="A155" s="35"/>
      <c r="B155" s="157"/>
      <c r="C155" s="212" t="s">
        <v>239</v>
      </c>
      <c r="D155" s="212" t="s">
        <v>439</v>
      </c>
      <c r="E155" s="213" t="s">
        <v>3744</v>
      </c>
      <c r="F155" s="214" t="s">
        <v>3745</v>
      </c>
      <c r="G155" s="215" t="s">
        <v>258</v>
      </c>
      <c r="H155" s="216">
        <v>108</v>
      </c>
      <c r="I155" s="217"/>
      <c r="J155" s="216">
        <f>ROUND(I155*H155,3)</f>
        <v>0</v>
      </c>
      <c r="K155" s="218"/>
      <c r="L155" s="219"/>
      <c r="M155" s="220" t="s">
        <v>1</v>
      </c>
      <c r="N155" s="221" t="s">
        <v>40</v>
      </c>
      <c r="O155" s="79"/>
      <c r="P155" s="202">
        <f>O155*H155</f>
        <v>0</v>
      </c>
      <c r="Q155" s="202">
        <v>0</v>
      </c>
      <c r="R155" s="202">
        <f>Q155*H155</f>
        <v>0</v>
      </c>
      <c r="S155" s="202">
        <v>0</v>
      </c>
      <c r="T155" s="203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4" t="s">
        <v>209</v>
      </c>
      <c r="AT155" s="204" t="s">
        <v>439</v>
      </c>
      <c r="AU155" s="204" t="s">
        <v>189</v>
      </c>
      <c r="AY155" s="16" t="s">
        <v>177</v>
      </c>
      <c r="BE155" s="205">
        <f>IF(N155="základná",J155,0)</f>
        <v>0</v>
      </c>
      <c r="BF155" s="205">
        <f>IF(N155="znížená",J155,0)</f>
        <v>0</v>
      </c>
      <c r="BG155" s="205">
        <f>IF(N155="zákl. prenesená",J155,0)</f>
        <v>0</v>
      </c>
      <c r="BH155" s="205">
        <f>IF(N155="zníž. prenesená",J155,0)</f>
        <v>0</v>
      </c>
      <c r="BI155" s="205">
        <f>IF(N155="nulová",J155,0)</f>
        <v>0</v>
      </c>
      <c r="BJ155" s="16" t="s">
        <v>155</v>
      </c>
      <c r="BK155" s="206">
        <f>ROUND(I155*H155,3)</f>
        <v>0</v>
      </c>
      <c r="BL155" s="16" t="s">
        <v>184</v>
      </c>
      <c r="BM155" s="204" t="s">
        <v>3746</v>
      </c>
    </row>
    <row r="156" s="2" customFormat="1" ht="16.5" customHeight="1">
      <c r="A156" s="35"/>
      <c r="B156" s="157"/>
      <c r="C156" s="212" t="s">
        <v>243</v>
      </c>
      <c r="D156" s="212" t="s">
        <v>439</v>
      </c>
      <c r="E156" s="213" t="s">
        <v>3747</v>
      </c>
      <c r="F156" s="214" t="s">
        <v>3748</v>
      </c>
      <c r="G156" s="215" t="s">
        <v>258</v>
      </c>
      <c r="H156" s="216">
        <v>54</v>
      </c>
      <c r="I156" s="217"/>
      <c r="J156" s="216">
        <f>ROUND(I156*H156,3)</f>
        <v>0</v>
      </c>
      <c r="K156" s="218"/>
      <c r="L156" s="219"/>
      <c r="M156" s="220" t="s">
        <v>1</v>
      </c>
      <c r="N156" s="221" t="s">
        <v>40</v>
      </c>
      <c r="O156" s="79"/>
      <c r="P156" s="202">
        <f>O156*H156</f>
        <v>0</v>
      </c>
      <c r="Q156" s="202">
        <v>0</v>
      </c>
      <c r="R156" s="202">
        <f>Q156*H156</f>
        <v>0</v>
      </c>
      <c r="S156" s="202">
        <v>0</v>
      </c>
      <c r="T156" s="203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4" t="s">
        <v>209</v>
      </c>
      <c r="AT156" s="204" t="s">
        <v>439</v>
      </c>
      <c r="AU156" s="204" t="s">
        <v>189</v>
      </c>
      <c r="AY156" s="16" t="s">
        <v>177</v>
      </c>
      <c r="BE156" s="205">
        <f>IF(N156="základná",J156,0)</f>
        <v>0</v>
      </c>
      <c r="BF156" s="205">
        <f>IF(N156="znížená",J156,0)</f>
        <v>0</v>
      </c>
      <c r="BG156" s="205">
        <f>IF(N156="zákl. prenesená",J156,0)</f>
        <v>0</v>
      </c>
      <c r="BH156" s="205">
        <f>IF(N156="zníž. prenesená",J156,0)</f>
        <v>0</v>
      </c>
      <c r="BI156" s="205">
        <f>IF(N156="nulová",J156,0)</f>
        <v>0</v>
      </c>
      <c r="BJ156" s="16" t="s">
        <v>155</v>
      </c>
      <c r="BK156" s="206">
        <f>ROUND(I156*H156,3)</f>
        <v>0</v>
      </c>
      <c r="BL156" s="16" t="s">
        <v>184</v>
      </c>
      <c r="BM156" s="204" t="s">
        <v>3749</v>
      </c>
    </row>
    <row r="157" s="2" customFormat="1" ht="24.15" customHeight="1">
      <c r="A157" s="35"/>
      <c r="B157" s="157"/>
      <c r="C157" s="212" t="s">
        <v>247</v>
      </c>
      <c r="D157" s="212" t="s">
        <v>439</v>
      </c>
      <c r="E157" s="213" t="s">
        <v>3750</v>
      </c>
      <c r="F157" s="214" t="s">
        <v>3751</v>
      </c>
      <c r="G157" s="215" t="s">
        <v>258</v>
      </c>
      <c r="H157" s="216">
        <v>4</v>
      </c>
      <c r="I157" s="217"/>
      <c r="J157" s="216">
        <f>ROUND(I157*H157,3)</f>
        <v>0</v>
      </c>
      <c r="K157" s="218"/>
      <c r="L157" s="219"/>
      <c r="M157" s="220" t="s">
        <v>1</v>
      </c>
      <c r="N157" s="221" t="s">
        <v>40</v>
      </c>
      <c r="O157" s="79"/>
      <c r="P157" s="202">
        <f>O157*H157</f>
        <v>0</v>
      </c>
      <c r="Q157" s="202">
        <v>0</v>
      </c>
      <c r="R157" s="202">
        <f>Q157*H157</f>
        <v>0</v>
      </c>
      <c r="S157" s="202">
        <v>0</v>
      </c>
      <c r="T157" s="203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4" t="s">
        <v>209</v>
      </c>
      <c r="AT157" s="204" t="s">
        <v>439</v>
      </c>
      <c r="AU157" s="204" t="s">
        <v>189</v>
      </c>
      <c r="AY157" s="16" t="s">
        <v>177</v>
      </c>
      <c r="BE157" s="205">
        <f>IF(N157="základná",J157,0)</f>
        <v>0</v>
      </c>
      <c r="BF157" s="205">
        <f>IF(N157="znížená",J157,0)</f>
        <v>0</v>
      </c>
      <c r="BG157" s="205">
        <f>IF(N157="zákl. prenesená",J157,0)</f>
        <v>0</v>
      </c>
      <c r="BH157" s="205">
        <f>IF(N157="zníž. prenesená",J157,0)</f>
        <v>0</v>
      </c>
      <c r="BI157" s="205">
        <f>IF(N157="nulová",J157,0)</f>
        <v>0</v>
      </c>
      <c r="BJ157" s="16" t="s">
        <v>155</v>
      </c>
      <c r="BK157" s="206">
        <f>ROUND(I157*H157,3)</f>
        <v>0</v>
      </c>
      <c r="BL157" s="16" t="s">
        <v>184</v>
      </c>
      <c r="BM157" s="204" t="s">
        <v>3752</v>
      </c>
    </row>
    <row r="158" s="2" customFormat="1" ht="21.75" customHeight="1">
      <c r="A158" s="35"/>
      <c r="B158" s="157"/>
      <c r="C158" s="193" t="s">
        <v>7</v>
      </c>
      <c r="D158" s="193" t="s">
        <v>180</v>
      </c>
      <c r="E158" s="194" t="s">
        <v>3753</v>
      </c>
      <c r="F158" s="195" t="s">
        <v>3754</v>
      </c>
      <c r="G158" s="196" t="s">
        <v>258</v>
      </c>
      <c r="H158" s="197">
        <v>50</v>
      </c>
      <c r="I158" s="198"/>
      <c r="J158" s="197">
        <f>ROUND(I158*H158,3)</f>
        <v>0</v>
      </c>
      <c r="K158" s="199"/>
      <c r="L158" s="36"/>
      <c r="M158" s="200" t="s">
        <v>1</v>
      </c>
      <c r="N158" s="201" t="s">
        <v>40</v>
      </c>
      <c r="O158" s="79"/>
      <c r="P158" s="202">
        <f>O158*H158</f>
        <v>0</v>
      </c>
      <c r="Q158" s="202">
        <v>0</v>
      </c>
      <c r="R158" s="202">
        <f>Q158*H158</f>
        <v>0</v>
      </c>
      <c r="S158" s="202">
        <v>0</v>
      </c>
      <c r="T158" s="203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4" t="s">
        <v>184</v>
      </c>
      <c r="AT158" s="204" t="s">
        <v>180</v>
      </c>
      <c r="AU158" s="204" t="s">
        <v>189</v>
      </c>
      <c r="AY158" s="16" t="s">
        <v>177</v>
      </c>
      <c r="BE158" s="205">
        <f>IF(N158="základná",J158,0)</f>
        <v>0</v>
      </c>
      <c r="BF158" s="205">
        <f>IF(N158="znížená",J158,0)</f>
        <v>0</v>
      </c>
      <c r="BG158" s="205">
        <f>IF(N158="zákl. prenesená",J158,0)</f>
        <v>0</v>
      </c>
      <c r="BH158" s="205">
        <f>IF(N158="zníž. prenesená",J158,0)</f>
        <v>0</v>
      </c>
      <c r="BI158" s="205">
        <f>IF(N158="nulová",J158,0)</f>
        <v>0</v>
      </c>
      <c r="BJ158" s="16" t="s">
        <v>155</v>
      </c>
      <c r="BK158" s="206">
        <f>ROUND(I158*H158,3)</f>
        <v>0</v>
      </c>
      <c r="BL158" s="16" t="s">
        <v>184</v>
      </c>
      <c r="BM158" s="204" t="s">
        <v>3755</v>
      </c>
    </row>
    <row r="159" s="2" customFormat="1" ht="21.75" customHeight="1">
      <c r="A159" s="35"/>
      <c r="B159" s="157"/>
      <c r="C159" s="193" t="s">
        <v>255</v>
      </c>
      <c r="D159" s="193" t="s">
        <v>180</v>
      </c>
      <c r="E159" s="194" t="s">
        <v>3756</v>
      </c>
      <c r="F159" s="195" t="s">
        <v>3757</v>
      </c>
      <c r="G159" s="196" t="s">
        <v>258</v>
      </c>
      <c r="H159" s="197">
        <v>50</v>
      </c>
      <c r="I159" s="198"/>
      <c r="J159" s="197">
        <f>ROUND(I159*H159,3)</f>
        <v>0</v>
      </c>
      <c r="K159" s="199"/>
      <c r="L159" s="36"/>
      <c r="M159" s="200" t="s">
        <v>1</v>
      </c>
      <c r="N159" s="201" t="s">
        <v>40</v>
      </c>
      <c r="O159" s="79"/>
      <c r="P159" s="202">
        <f>O159*H159</f>
        <v>0</v>
      </c>
      <c r="Q159" s="202">
        <v>0</v>
      </c>
      <c r="R159" s="202">
        <f>Q159*H159</f>
        <v>0</v>
      </c>
      <c r="S159" s="202">
        <v>0</v>
      </c>
      <c r="T159" s="203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4" t="s">
        <v>184</v>
      </c>
      <c r="AT159" s="204" t="s">
        <v>180</v>
      </c>
      <c r="AU159" s="204" t="s">
        <v>189</v>
      </c>
      <c r="AY159" s="16" t="s">
        <v>177</v>
      </c>
      <c r="BE159" s="205">
        <f>IF(N159="základná",J159,0)</f>
        <v>0</v>
      </c>
      <c r="BF159" s="205">
        <f>IF(N159="znížená",J159,0)</f>
        <v>0</v>
      </c>
      <c r="BG159" s="205">
        <f>IF(N159="zákl. prenesená",J159,0)</f>
        <v>0</v>
      </c>
      <c r="BH159" s="205">
        <f>IF(N159="zníž. prenesená",J159,0)</f>
        <v>0</v>
      </c>
      <c r="BI159" s="205">
        <f>IF(N159="nulová",J159,0)</f>
        <v>0</v>
      </c>
      <c r="BJ159" s="16" t="s">
        <v>155</v>
      </c>
      <c r="BK159" s="206">
        <f>ROUND(I159*H159,3)</f>
        <v>0</v>
      </c>
      <c r="BL159" s="16" t="s">
        <v>184</v>
      </c>
      <c r="BM159" s="204" t="s">
        <v>3758</v>
      </c>
    </row>
    <row r="160" s="2" customFormat="1" ht="24.15" customHeight="1">
      <c r="A160" s="35"/>
      <c r="B160" s="157"/>
      <c r="C160" s="193" t="s">
        <v>260</v>
      </c>
      <c r="D160" s="193" t="s">
        <v>180</v>
      </c>
      <c r="E160" s="194" t="s">
        <v>3759</v>
      </c>
      <c r="F160" s="195" t="s">
        <v>3760</v>
      </c>
      <c r="G160" s="196" t="s">
        <v>258</v>
      </c>
      <c r="H160" s="197">
        <v>20</v>
      </c>
      <c r="I160" s="198"/>
      <c r="J160" s="197">
        <f>ROUND(I160*H160,3)</f>
        <v>0</v>
      </c>
      <c r="K160" s="199"/>
      <c r="L160" s="36"/>
      <c r="M160" s="200" t="s">
        <v>1</v>
      </c>
      <c r="N160" s="201" t="s">
        <v>40</v>
      </c>
      <c r="O160" s="79"/>
      <c r="P160" s="202">
        <f>O160*H160</f>
        <v>0</v>
      </c>
      <c r="Q160" s="202">
        <v>0</v>
      </c>
      <c r="R160" s="202">
        <f>Q160*H160</f>
        <v>0</v>
      </c>
      <c r="S160" s="202">
        <v>0</v>
      </c>
      <c r="T160" s="203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4" t="s">
        <v>184</v>
      </c>
      <c r="AT160" s="204" t="s">
        <v>180</v>
      </c>
      <c r="AU160" s="204" t="s">
        <v>189</v>
      </c>
      <c r="AY160" s="16" t="s">
        <v>177</v>
      </c>
      <c r="BE160" s="205">
        <f>IF(N160="základná",J160,0)</f>
        <v>0</v>
      </c>
      <c r="BF160" s="205">
        <f>IF(N160="znížená",J160,0)</f>
        <v>0</v>
      </c>
      <c r="BG160" s="205">
        <f>IF(N160="zákl. prenesená",J160,0)</f>
        <v>0</v>
      </c>
      <c r="BH160" s="205">
        <f>IF(N160="zníž. prenesená",J160,0)</f>
        <v>0</v>
      </c>
      <c r="BI160" s="205">
        <f>IF(N160="nulová",J160,0)</f>
        <v>0</v>
      </c>
      <c r="BJ160" s="16" t="s">
        <v>155</v>
      </c>
      <c r="BK160" s="206">
        <f>ROUND(I160*H160,3)</f>
        <v>0</v>
      </c>
      <c r="BL160" s="16" t="s">
        <v>184</v>
      </c>
      <c r="BM160" s="204" t="s">
        <v>3761</v>
      </c>
    </row>
    <row r="161" s="2" customFormat="1" ht="21.75" customHeight="1">
      <c r="A161" s="35"/>
      <c r="B161" s="157"/>
      <c r="C161" s="193" t="s">
        <v>264</v>
      </c>
      <c r="D161" s="193" t="s">
        <v>180</v>
      </c>
      <c r="E161" s="194" t="s">
        <v>3762</v>
      </c>
      <c r="F161" s="195" t="s">
        <v>3763</v>
      </c>
      <c r="G161" s="196" t="s">
        <v>258</v>
      </c>
      <c r="H161" s="197">
        <v>50</v>
      </c>
      <c r="I161" s="198"/>
      <c r="J161" s="197">
        <f>ROUND(I161*H161,3)</f>
        <v>0</v>
      </c>
      <c r="K161" s="199"/>
      <c r="L161" s="36"/>
      <c r="M161" s="200" t="s">
        <v>1</v>
      </c>
      <c r="N161" s="201" t="s">
        <v>40</v>
      </c>
      <c r="O161" s="79"/>
      <c r="P161" s="202">
        <f>O161*H161</f>
        <v>0</v>
      </c>
      <c r="Q161" s="202">
        <v>0</v>
      </c>
      <c r="R161" s="202">
        <f>Q161*H161</f>
        <v>0</v>
      </c>
      <c r="S161" s="202">
        <v>0</v>
      </c>
      <c r="T161" s="203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4" t="s">
        <v>184</v>
      </c>
      <c r="AT161" s="204" t="s">
        <v>180</v>
      </c>
      <c r="AU161" s="204" t="s">
        <v>189</v>
      </c>
      <c r="AY161" s="16" t="s">
        <v>177</v>
      </c>
      <c r="BE161" s="205">
        <f>IF(N161="základná",J161,0)</f>
        <v>0</v>
      </c>
      <c r="BF161" s="205">
        <f>IF(N161="znížená",J161,0)</f>
        <v>0</v>
      </c>
      <c r="BG161" s="205">
        <f>IF(N161="zákl. prenesená",J161,0)</f>
        <v>0</v>
      </c>
      <c r="BH161" s="205">
        <f>IF(N161="zníž. prenesená",J161,0)</f>
        <v>0</v>
      </c>
      <c r="BI161" s="205">
        <f>IF(N161="nulová",J161,0)</f>
        <v>0</v>
      </c>
      <c r="BJ161" s="16" t="s">
        <v>155</v>
      </c>
      <c r="BK161" s="206">
        <f>ROUND(I161*H161,3)</f>
        <v>0</v>
      </c>
      <c r="BL161" s="16" t="s">
        <v>184</v>
      </c>
      <c r="BM161" s="204" t="s">
        <v>3764</v>
      </c>
    </row>
    <row r="162" s="2" customFormat="1" ht="16.5" customHeight="1">
      <c r="A162" s="35"/>
      <c r="B162" s="157"/>
      <c r="C162" s="212" t="s">
        <v>268</v>
      </c>
      <c r="D162" s="212" t="s">
        <v>439</v>
      </c>
      <c r="E162" s="213" t="s">
        <v>3765</v>
      </c>
      <c r="F162" s="214" t="s">
        <v>3766</v>
      </c>
      <c r="G162" s="215" t="s">
        <v>812</v>
      </c>
      <c r="H162" s="217"/>
      <c r="I162" s="217"/>
      <c r="J162" s="216">
        <f>ROUND(I162*H162,3)</f>
        <v>0</v>
      </c>
      <c r="K162" s="218"/>
      <c r="L162" s="219"/>
      <c r="M162" s="220" t="s">
        <v>1</v>
      </c>
      <c r="N162" s="221" t="s">
        <v>40</v>
      </c>
      <c r="O162" s="79"/>
      <c r="P162" s="202">
        <f>O162*H162</f>
        <v>0</v>
      </c>
      <c r="Q162" s="202">
        <v>0</v>
      </c>
      <c r="R162" s="202">
        <f>Q162*H162</f>
        <v>0</v>
      </c>
      <c r="S162" s="202">
        <v>0</v>
      </c>
      <c r="T162" s="203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4" t="s">
        <v>209</v>
      </c>
      <c r="AT162" s="204" t="s">
        <v>439</v>
      </c>
      <c r="AU162" s="204" t="s">
        <v>189</v>
      </c>
      <c r="AY162" s="16" t="s">
        <v>177</v>
      </c>
      <c r="BE162" s="205">
        <f>IF(N162="základná",J162,0)</f>
        <v>0</v>
      </c>
      <c r="BF162" s="205">
        <f>IF(N162="znížená",J162,0)</f>
        <v>0</v>
      </c>
      <c r="BG162" s="205">
        <f>IF(N162="zákl. prenesená",J162,0)</f>
        <v>0</v>
      </c>
      <c r="BH162" s="205">
        <f>IF(N162="zníž. prenesená",J162,0)</f>
        <v>0</v>
      </c>
      <c r="BI162" s="205">
        <f>IF(N162="nulová",J162,0)</f>
        <v>0</v>
      </c>
      <c r="BJ162" s="16" t="s">
        <v>155</v>
      </c>
      <c r="BK162" s="206">
        <f>ROUND(I162*H162,3)</f>
        <v>0</v>
      </c>
      <c r="BL162" s="16" t="s">
        <v>184</v>
      </c>
      <c r="BM162" s="204" t="s">
        <v>3767</v>
      </c>
    </row>
    <row r="163" s="12" customFormat="1" ht="20.88" customHeight="1">
      <c r="A163" s="12"/>
      <c r="B163" s="180"/>
      <c r="C163" s="12"/>
      <c r="D163" s="181" t="s">
        <v>73</v>
      </c>
      <c r="E163" s="191" t="s">
        <v>3768</v>
      </c>
      <c r="F163" s="191" t="s">
        <v>3768</v>
      </c>
      <c r="G163" s="12"/>
      <c r="H163" s="12"/>
      <c r="I163" s="183"/>
      <c r="J163" s="192">
        <f>BK163</f>
        <v>0</v>
      </c>
      <c r="K163" s="12"/>
      <c r="L163" s="180"/>
      <c r="M163" s="185"/>
      <c r="N163" s="186"/>
      <c r="O163" s="186"/>
      <c r="P163" s="187">
        <f>SUM(P164:P179)</f>
        <v>0</v>
      </c>
      <c r="Q163" s="186"/>
      <c r="R163" s="187">
        <f>SUM(R164:R179)</f>
        <v>0</v>
      </c>
      <c r="S163" s="186"/>
      <c r="T163" s="188">
        <f>SUM(T164:T179)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81" t="s">
        <v>82</v>
      </c>
      <c r="AT163" s="189" t="s">
        <v>73</v>
      </c>
      <c r="AU163" s="189" t="s">
        <v>155</v>
      </c>
      <c r="AY163" s="181" t="s">
        <v>177</v>
      </c>
      <c r="BK163" s="190">
        <f>SUM(BK164:BK179)</f>
        <v>0</v>
      </c>
    </row>
    <row r="164" s="2" customFormat="1" ht="16.5" customHeight="1">
      <c r="A164" s="35"/>
      <c r="B164" s="157"/>
      <c r="C164" s="193" t="s">
        <v>272</v>
      </c>
      <c r="D164" s="193" t="s">
        <v>180</v>
      </c>
      <c r="E164" s="194" t="s">
        <v>3769</v>
      </c>
      <c r="F164" s="195" t="s">
        <v>3770</v>
      </c>
      <c r="G164" s="196" t="s">
        <v>258</v>
      </c>
      <c r="H164" s="197">
        <v>1</v>
      </c>
      <c r="I164" s="198"/>
      <c r="J164" s="197">
        <f>ROUND(I164*H164,3)</f>
        <v>0</v>
      </c>
      <c r="K164" s="199"/>
      <c r="L164" s="36"/>
      <c r="M164" s="200" t="s">
        <v>1</v>
      </c>
      <c r="N164" s="201" t="s">
        <v>40</v>
      </c>
      <c r="O164" s="79"/>
      <c r="P164" s="202">
        <f>O164*H164</f>
        <v>0</v>
      </c>
      <c r="Q164" s="202">
        <v>0</v>
      </c>
      <c r="R164" s="202">
        <f>Q164*H164</f>
        <v>0</v>
      </c>
      <c r="S164" s="202">
        <v>0</v>
      </c>
      <c r="T164" s="203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4" t="s">
        <v>184</v>
      </c>
      <c r="AT164" s="204" t="s">
        <v>180</v>
      </c>
      <c r="AU164" s="204" t="s">
        <v>189</v>
      </c>
      <c r="AY164" s="16" t="s">
        <v>177</v>
      </c>
      <c r="BE164" s="205">
        <f>IF(N164="základná",J164,0)</f>
        <v>0</v>
      </c>
      <c r="BF164" s="205">
        <f>IF(N164="znížená",J164,0)</f>
        <v>0</v>
      </c>
      <c r="BG164" s="205">
        <f>IF(N164="zákl. prenesená",J164,0)</f>
        <v>0</v>
      </c>
      <c r="BH164" s="205">
        <f>IF(N164="zníž. prenesená",J164,0)</f>
        <v>0</v>
      </c>
      <c r="BI164" s="205">
        <f>IF(N164="nulová",J164,0)</f>
        <v>0</v>
      </c>
      <c r="BJ164" s="16" t="s">
        <v>155</v>
      </c>
      <c r="BK164" s="206">
        <f>ROUND(I164*H164,3)</f>
        <v>0</v>
      </c>
      <c r="BL164" s="16" t="s">
        <v>184</v>
      </c>
      <c r="BM164" s="204" t="s">
        <v>3771</v>
      </c>
    </row>
    <row r="165" s="2" customFormat="1" ht="24.15" customHeight="1">
      <c r="A165" s="35"/>
      <c r="B165" s="157"/>
      <c r="C165" s="193" t="s">
        <v>276</v>
      </c>
      <c r="D165" s="193" t="s">
        <v>180</v>
      </c>
      <c r="E165" s="194" t="s">
        <v>3772</v>
      </c>
      <c r="F165" s="195" t="s">
        <v>3773</v>
      </c>
      <c r="G165" s="196" t="s">
        <v>258</v>
      </c>
      <c r="H165" s="197">
        <v>1</v>
      </c>
      <c r="I165" s="198"/>
      <c r="J165" s="197">
        <f>ROUND(I165*H165,3)</f>
        <v>0</v>
      </c>
      <c r="K165" s="199"/>
      <c r="L165" s="36"/>
      <c r="M165" s="200" t="s">
        <v>1</v>
      </c>
      <c r="N165" s="201" t="s">
        <v>40</v>
      </c>
      <c r="O165" s="79"/>
      <c r="P165" s="202">
        <f>O165*H165</f>
        <v>0</v>
      </c>
      <c r="Q165" s="202">
        <v>0</v>
      </c>
      <c r="R165" s="202">
        <f>Q165*H165</f>
        <v>0</v>
      </c>
      <c r="S165" s="202">
        <v>0</v>
      </c>
      <c r="T165" s="203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4" t="s">
        <v>184</v>
      </c>
      <c r="AT165" s="204" t="s">
        <v>180</v>
      </c>
      <c r="AU165" s="204" t="s">
        <v>189</v>
      </c>
      <c r="AY165" s="16" t="s">
        <v>177</v>
      </c>
      <c r="BE165" s="205">
        <f>IF(N165="základná",J165,0)</f>
        <v>0</v>
      </c>
      <c r="BF165" s="205">
        <f>IF(N165="znížená",J165,0)</f>
        <v>0</v>
      </c>
      <c r="BG165" s="205">
        <f>IF(N165="zákl. prenesená",J165,0)</f>
        <v>0</v>
      </c>
      <c r="BH165" s="205">
        <f>IF(N165="zníž. prenesená",J165,0)</f>
        <v>0</v>
      </c>
      <c r="BI165" s="205">
        <f>IF(N165="nulová",J165,0)</f>
        <v>0</v>
      </c>
      <c r="BJ165" s="16" t="s">
        <v>155</v>
      </c>
      <c r="BK165" s="206">
        <f>ROUND(I165*H165,3)</f>
        <v>0</v>
      </c>
      <c r="BL165" s="16" t="s">
        <v>184</v>
      </c>
      <c r="BM165" s="204" t="s">
        <v>3774</v>
      </c>
    </row>
    <row r="166" s="2" customFormat="1" ht="21.75" customHeight="1">
      <c r="A166" s="35"/>
      <c r="B166" s="157"/>
      <c r="C166" s="193" t="s">
        <v>280</v>
      </c>
      <c r="D166" s="193" t="s">
        <v>180</v>
      </c>
      <c r="E166" s="194" t="s">
        <v>3775</v>
      </c>
      <c r="F166" s="195" t="s">
        <v>3776</v>
      </c>
      <c r="G166" s="196" t="s">
        <v>258</v>
      </c>
      <c r="H166" s="197">
        <v>2</v>
      </c>
      <c r="I166" s="198"/>
      <c r="J166" s="197">
        <f>ROUND(I166*H166,3)</f>
        <v>0</v>
      </c>
      <c r="K166" s="199"/>
      <c r="L166" s="36"/>
      <c r="M166" s="200" t="s">
        <v>1</v>
      </c>
      <c r="N166" s="201" t="s">
        <v>40</v>
      </c>
      <c r="O166" s="79"/>
      <c r="P166" s="202">
        <f>O166*H166</f>
        <v>0</v>
      </c>
      <c r="Q166" s="202">
        <v>0</v>
      </c>
      <c r="R166" s="202">
        <f>Q166*H166</f>
        <v>0</v>
      </c>
      <c r="S166" s="202">
        <v>0</v>
      </c>
      <c r="T166" s="203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4" t="s">
        <v>184</v>
      </c>
      <c r="AT166" s="204" t="s">
        <v>180</v>
      </c>
      <c r="AU166" s="204" t="s">
        <v>189</v>
      </c>
      <c r="AY166" s="16" t="s">
        <v>177</v>
      </c>
      <c r="BE166" s="205">
        <f>IF(N166="základná",J166,0)</f>
        <v>0</v>
      </c>
      <c r="BF166" s="205">
        <f>IF(N166="znížená",J166,0)</f>
        <v>0</v>
      </c>
      <c r="BG166" s="205">
        <f>IF(N166="zákl. prenesená",J166,0)</f>
        <v>0</v>
      </c>
      <c r="BH166" s="205">
        <f>IF(N166="zníž. prenesená",J166,0)</f>
        <v>0</v>
      </c>
      <c r="BI166" s="205">
        <f>IF(N166="nulová",J166,0)</f>
        <v>0</v>
      </c>
      <c r="BJ166" s="16" t="s">
        <v>155</v>
      </c>
      <c r="BK166" s="206">
        <f>ROUND(I166*H166,3)</f>
        <v>0</v>
      </c>
      <c r="BL166" s="16" t="s">
        <v>184</v>
      </c>
      <c r="BM166" s="204" t="s">
        <v>3777</v>
      </c>
    </row>
    <row r="167" s="2" customFormat="1" ht="16.5" customHeight="1">
      <c r="A167" s="35"/>
      <c r="B167" s="157"/>
      <c r="C167" s="193" t="s">
        <v>285</v>
      </c>
      <c r="D167" s="193" t="s">
        <v>180</v>
      </c>
      <c r="E167" s="194" t="s">
        <v>3778</v>
      </c>
      <c r="F167" s="195" t="s">
        <v>3779</v>
      </c>
      <c r="G167" s="196" t="s">
        <v>258</v>
      </c>
      <c r="H167" s="197">
        <v>2</v>
      </c>
      <c r="I167" s="198"/>
      <c r="J167" s="197">
        <f>ROUND(I167*H167,3)</f>
        <v>0</v>
      </c>
      <c r="K167" s="199"/>
      <c r="L167" s="36"/>
      <c r="M167" s="200" t="s">
        <v>1</v>
      </c>
      <c r="N167" s="201" t="s">
        <v>40</v>
      </c>
      <c r="O167" s="79"/>
      <c r="P167" s="202">
        <f>O167*H167</f>
        <v>0</v>
      </c>
      <c r="Q167" s="202">
        <v>0</v>
      </c>
      <c r="R167" s="202">
        <f>Q167*H167</f>
        <v>0</v>
      </c>
      <c r="S167" s="202">
        <v>0</v>
      </c>
      <c r="T167" s="203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4" t="s">
        <v>184</v>
      </c>
      <c r="AT167" s="204" t="s">
        <v>180</v>
      </c>
      <c r="AU167" s="204" t="s">
        <v>189</v>
      </c>
      <c r="AY167" s="16" t="s">
        <v>177</v>
      </c>
      <c r="BE167" s="205">
        <f>IF(N167="základná",J167,0)</f>
        <v>0</v>
      </c>
      <c r="BF167" s="205">
        <f>IF(N167="znížená",J167,0)</f>
        <v>0</v>
      </c>
      <c r="BG167" s="205">
        <f>IF(N167="zákl. prenesená",J167,0)</f>
        <v>0</v>
      </c>
      <c r="BH167" s="205">
        <f>IF(N167="zníž. prenesená",J167,0)</f>
        <v>0</v>
      </c>
      <c r="BI167" s="205">
        <f>IF(N167="nulová",J167,0)</f>
        <v>0</v>
      </c>
      <c r="BJ167" s="16" t="s">
        <v>155</v>
      </c>
      <c r="BK167" s="206">
        <f>ROUND(I167*H167,3)</f>
        <v>0</v>
      </c>
      <c r="BL167" s="16" t="s">
        <v>184</v>
      </c>
      <c r="BM167" s="204" t="s">
        <v>3780</v>
      </c>
    </row>
    <row r="168" s="2" customFormat="1" ht="16.5" customHeight="1">
      <c r="A168" s="35"/>
      <c r="B168" s="157"/>
      <c r="C168" s="193" t="s">
        <v>289</v>
      </c>
      <c r="D168" s="193" t="s">
        <v>180</v>
      </c>
      <c r="E168" s="194" t="s">
        <v>3781</v>
      </c>
      <c r="F168" s="195" t="s">
        <v>3782</v>
      </c>
      <c r="G168" s="196" t="s">
        <v>258</v>
      </c>
      <c r="H168" s="197">
        <v>8</v>
      </c>
      <c r="I168" s="198"/>
      <c r="J168" s="197">
        <f>ROUND(I168*H168,3)</f>
        <v>0</v>
      </c>
      <c r="K168" s="199"/>
      <c r="L168" s="36"/>
      <c r="M168" s="200" t="s">
        <v>1</v>
      </c>
      <c r="N168" s="201" t="s">
        <v>40</v>
      </c>
      <c r="O168" s="79"/>
      <c r="P168" s="202">
        <f>O168*H168</f>
        <v>0</v>
      </c>
      <c r="Q168" s="202">
        <v>0</v>
      </c>
      <c r="R168" s="202">
        <f>Q168*H168</f>
        <v>0</v>
      </c>
      <c r="S168" s="202">
        <v>0</v>
      </c>
      <c r="T168" s="203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4" t="s">
        <v>184</v>
      </c>
      <c r="AT168" s="204" t="s">
        <v>180</v>
      </c>
      <c r="AU168" s="204" t="s">
        <v>189</v>
      </c>
      <c r="AY168" s="16" t="s">
        <v>177</v>
      </c>
      <c r="BE168" s="205">
        <f>IF(N168="základná",J168,0)</f>
        <v>0</v>
      </c>
      <c r="BF168" s="205">
        <f>IF(N168="znížená",J168,0)</f>
        <v>0</v>
      </c>
      <c r="BG168" s="205">
        <f>IF(N168="zákl. prenesená",J168,0)</f>
        <v>0</v>
      </c>
      <c r="BH168" s="205">
        <f>IF(N168="zníž. prenesená",J168,0)</f>
        <v>0</v>
      </c>
      <c r="BI168" s="205">
        <f>IF(N168="nulová",J168,0)</f>
        <v>0</v>
      </c>
      <c r="BJ168" s="16" t="s">
        <v>155</v>
      </c>
      <c r="BK168" s="206">
        <f>ROUND(I168*H168,3)</f>
        <v>0</v>
      </c>
      <c r="BL168" s="16" t="s">
        <v>184</v>
      </c>
      <c r="BM168" s="204" t="s">
        <v>3783</v>
      </c>
    </row>
    <row r="169" s="2" customFormat="1" ht="16.5" customHeight="1">
      <c r="A169" s="35"/>
      <c r="B169" s="157"/>
      <c r="C169" s="193" t="s">
        <v>293</v>
      </c>
      <c r="D169" s="193" t="s">
        <v>180</v>
      </c>
      <c r="E169" s="194" t="s">
        <v>3784</v>
      </c>
      <c r="F169" s="195" t="s">
        <v>3785</v>
      </c>
      <c r="G169" s="196" t="s">
        <v>258</v>
      </c>
      <c r="H169" s="197">
        <v>6</v>
      </c>
      <c r="I169" s="198"/>
      <c r="J169" s="197">
        <f>ROUND(I169*H169,3)</f>
        <v>0</v>
      </c>
      <c r="K169" s="199"/>
      <c r="L169" s="36"/>
      <c r="M169" s="200" t="s">
        <v>1</v>
      </c>
      <c r="N169" s="201" t="s">
        <v>40</v>
      </c>
      <c r="O169" s="79"/>
      <c r="P169" s="202">
        <f>O169*H169</f>
        <v>0</v>
      </c>
      <c r="Q169" s="202">
        <v>0</v>
      </c>
      <c r="R169" s="202">
        <f>Q169*H169</f>
        <v>0</v>
      </c>
      <c r="S169" s="202">
        <v>0</v>
      </c>
      <c r="T169" s="203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4" t="s">
        <v>184</v>
      </c>
      <c r="AT169" s="204" t="s">
        <v>180</v>
      </c>
      <c r="AU169" s="204" t="s">
        <v>189</v>
      </c>
      <c r="AY169" s="16" t="s">
        <v>177</v>
      </c>
      <c r="BE169" s="205">
        <f>IF(N169="základná",J169,0)</f>
        <v>0</v>
      </c>
      <c r="BF169" s="205">
        <f>IF(N169="znížená",J169,0)</f>
        <v>0</v>
      </c>
      <c r="BG169" s="205">
        <f>IF(N169="zákl. prenesená",J169,0)</f>
        <v>0</v>
      </c>
      <c r="BH169" s="205">
        <f>IF(N169="zníž. prenesená",J169,0)</f>
        <v>0</v>
      </c>
      <c r="BI169" s="205">
        <f>IF(N169="nulová",J169,0)</f>
        <v>0</v>
      </c>
      <c r="BJ169" s="16" t="s">
        <v>155</v>
      </c>
      <c r="BK169" s="206">
        <f>ROUND(I169*H169,3)</f>
        <v>0</v>
      </c>
      <c r="BL169" s="16" t="s">
        <v>184</v>
      </c>
      <c r="BM169" s="204" t="s">
        <v>3786</v>
      </c>
    </row>
    <row r="170" s="2" customFormat="1" ht="21.75" customHeight="1">
      <c r="A170" s="35"/>
      <c r="B170" s="157"/>
      <c r="C170" s="193" t="s">
        <v>297</v>
      </c>
      <c r="D170" s="193" t="s">
        <v>180</v>
      </c>
      <c r="E170" s="194" t="s">
        <v>3787</v>
      </c>
      <c r="F170" s="195" t="s">
        <v>3788</v>
      </c>
      <c r="G170" s="196" t="s">
        <v>258</v>
      </c>
      <c r="H170" s="197">
        <v>116</v>
      </c>
      <c r="I170" s="198"/>
      <c r="J170" s="197">
        <f>ROUND(I170*H170,3)</f>
        <v>0</v>
      </c>
      <c r="K170" s="199"/>
      <c r="L170" s="36"/>
      <c r="M170" s="200" t="s">
        <v>1</v>
      </c>
      <c r="N170" s="201" t="s">
        <v>40</v>
      </c>
      <c r="O170" s="79"/>
      <c r="P170" s="202">
        <f>O170*H170</f>
        <v>0</v>
      </c>
      <c r="Q170" s="202">
        <v>0</v>
      </c>
      <c r="R170" s="202">
        <f>Q170*H170</f>
        <v>0</v>
      </c>
      <c r="S170" s="202">
        <v>0</v>
      </c>
      <c r="T170" s="203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4" t="s">
        <v>184</v>
      </c>
      <c r="AT170" s="204" t="s">
        <v>180</v>
      </c>
      <c r="AU170" s="204" t="s">
        <v>189</v>
      </c>
      <c r="AY170" s="16" t="s">
        <v>177</v>
      </c>
      <c r="BE170" s="205">
        <f>IF(N170="základná",J170,0)</f>
        <v>0</v>
      </c>
      <c r="BF170" s="205">
        <f>IF(N170="znížená",J170,0)</f>
        <v>0</v>
      </c>
      <c r="BG170" s="205">
        <f>IF(N170="zákl. prenesená",J170,0)</f>
        <v>0</v>
      </c>
      <c r="BH170" s="205">
        <f>IF(N170="zníž. prenesená",J170,0)</f>
        <v>0</v>
      </c>
      <c r="BI170" s="205">
        <f>IF(N170="nulová",J170,0)</f>
        <v>0</v>
      </c>
      <c r="BJ170" s="16" t="s">
        <v>155</v>
      </c>
      <c r="BK170" s="206">
        <f>ROUND(I170*H170,3)</f>
        <v>0</v>
      </c>
      <c r="BL170" s="16" t="s">
        <v>184</v>
      </c>
      <c r="BM170" s="204" t="s">
        <v>3789</v>
      </c>
    </row>
    <row r="171" s="2" customFormat="1" ht="16.5" customHeight="1">
      <c r="A171" s="35"/>
      <c r="B171" s="157"/>
      <c r="C171" s="193" t="s">
        <v>301</v>
      </c>
      <c r="D171" s="193" t="s">
        <v>180</v>
      </c>
      <c r="E171" s="194" t="s">
        <v>3790</v>
      </c>
      <c r="F171" s="195" t="s">
        <v>3791</v>
      </c>
      <c r="G171" s="196" t="s">
        <v>258</v>
      </c>
      <c r="H171" s="197">
        <v>58</v>
      </c>
      <c r="I171" s="198"/>
      <c r="J171" s="197">
        <f>ROUND(I171*H171,3)</f>
        <v>0</v>
      </c>
      <c r="K171" s="199"/>
      <c r="L171" s="36"/>
      <c r="M171" s="200" t="s">
        <v>1</v>
      </c>
      <c r="N171" s="201" t="s">
        <v>40</v>
      </c>
      <c r="O171" s="79"/>
      <c r="P171" s="202">
        <f>O171*H171</f>
        <v>0</v>
      </c>
      <c r="Q171" s="202">
        <v>0</v>
      </c>
      <c r="R171" s="202">
        <f>Q171*H171</f>
        <v>0</v>
      </c>
      <c r="S171" s="202">
        <v>0</v>
      </c>
      <c r="T171" s="203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4" t="s">
        <v>184</v>
      </c>
      <c r="AT171" s="204" t="s">
        <v>180</v>
      </c>
      <c r="AU171" s="204" t="s">
        <v>189</v>
      </c>
      <c r="AY171" s="16" t="s">
        <v>177</v>
      </c>
      <c r="BE171" s="205">
        <f>IF(N171="základná",J171,0)</f>
        <v>0</v>
      </c>
      <c r="BF171" s="205">
        <f>IF(N171="znížená",J171,0)</f>
        <v>0</v>
      </c>
      <c r="BG171" s="205">
        <f>IF(N171="zákl. prenesená",J171,0)</f>
        <v>0</v>
      </c>
      <c r="BH171" s="205">
        <f>IF(N171="zníž. prenesená",J171,0)</f>
        <v>0</v>
      </c>
      <c r="BI171" s="205">
        <f>IF(N171="nulová",J171,0)</f>
        <v>0</v>
      </c>
      <c r="BJ171" s="16" t="s">
        <v>155</v>
      </c>
      <c r="BK171" s="206">
        <f>ROUND(I171*H171,3)</f>
        <v>0</v>
      </c>
      <c r="BL171" s="16" t="s">
        <v>184</v>
      </c>
      <c r="BM171" s="204" t="s">
        <v>3792</v>
      </c>
    </row>
    <row r="172" s="2" customFormat="1" ht="16.5" customHeight="1">
      <c r="A172" s="35"/>
      <c r="B172" s="157"/>
      <c r="C172" s="193" t="s">
        <v>309</v>
      </c>
      <c r="D172" s="193" t="s">
        <v>180</v>
      </c>
      <c r="E172" s="194" t="s">
        <v>3793</v>
      </c>
      <c r="F172" s="195" t="s">
        <v>3794</v>
      </c>
      <c r="G172" s="196" t="s">
        <v>258</v>
      </c>
      <c r="H172" s="197">
        <v>58</v>
      </c>
      <c r="I172" s="198"/>
      <c r="J172" s="197">
        <f>ROUND(I172*H172,3)</f>
        <v>0</v>
      </c>
      <c r="K172" s="199"/>
      <c r="L172" s="36"/>
      <c r="M172" s="200" t="s">
        <v>1</v>
      </c>
      <c r="N172" s="201" t="s">
        <v>40</v>
      </c>
      <c r="O172" s="79"/>
      <c r="P172" s="202">
        <f>O172*H172</f>
        <v>0</v>
      </c>
      <c r="Q172" s="202">
        <v>0</v>
      </c>
      <c r="R172" s="202">
        <f>Q172*H172</f>
        <v>0</v>
      </c>
      <c r="S172" s="202">
        <v>0</v>
      </c>
      <c r="T172" s="203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4" t="s">
        <v>184</v>
      </c>
      <c r="AT172" s="204" t="s">
        <v>180</v>
      </c>
      <c r="AU172" s="204" t="s">
        <v>189</v>
      </c>
      <c r="AY172" s="16" t="s">
        <v>177</v>
      </c>
      <c r="BE172" s="205">
        <f>IF(N172="základná",J172,0)</f>
        <v>0</v>
      </c>
      <c r="BF172" s="205">
        <f>IF(N172="znížená",J172,0)</f>
        <v>0</v>
      </c>
      <c r="BG172" s="205">
        <f>IF(N172="zákl. prenesená",J172,0)</f>
        <v>0</v>
      </c>
      <c r="BH172" s="205">
        <f>IF(N172="zníž. prenesená",J172,0)</f>
        <v>0</v>
      </c>
      <c r="BI172" s="205">
        <f>IF(N172="nulová",J172,0)</f>
        <v>0</v>
      </c>
      <c r="BJ172" s="16" t="s">
        <v>155</v>
      </c>
      <c r="BK172" s="206">
        <f>ROUND(I172*H172,3)</f>
        <v>0</v>
      </c>
      <c r="BL172" s="16" t="s">
        <v>184</v>
      </c>
      <c r="BM172" s="204" t="s">
        <v>3795</v>
      </c>
    </row>
    <row r="173" s="2" customFormat="1" ht="16.5" customHeight="1">
      <c r="A173" s="35"/>
      <c r="B173" s="157"/>
      <c r="C173" s="193" t="s">
        <v>314</v>
      </c>
      <c r="D173" s="193" t="s">
        <v>180</v>
      </c>
      <c r="E173" s="194" t="s">
        <v>3796</v>
      </c>
      <c r="F173" s="195" t="s">
        <v>3797</v>
      </c>
      <c r="G173" s="196" t="s">
        <v>258</v>
      </c>
      <c r="H173" s="197">
        <v>58</v>
      </c>
      <c r="I173" s="198"/>
      <c r="J173" s="197">
        <f>ROUND(I173*H173,3)</f>
        <v>0</v>
      </c>
      <c r="K173" s="199"/>
      <c r="L173" s="36"/>
      <c r="M173" s="200" t="s">
        <v>1</v>
      </c>
      <c r="N173" s="201" t="s">
        <v>40</v>
      </c>
      <c r="O173" s="79"/>
      <c r="P173" s="202">
        <f>O173*H173</f>
        <v>0</v>
      </c>
      <c r="Q173" s="202">
        <v>0</v>
      </c>
      <c r="R173" s="202">
        <f>Q173*H173</f>
        <v>0</v>
      </c>
      <c r="S173" s="202">
        <v>0</v>
      </c>
      <c r="T173" s="203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4" t="s">
        <v>184</v>
      </c>
      <c r="AT173" s="204" t="s">
        <v>180</v>
      </c>
      <c r="AU173" s="204" t="s">
        <v>189</v>
      </c>
      <c r="AY173" s="16" t="s">
        <v>177</v>
      </c>
      <c r="BE173" s="205">
        <f>IF(N173="základná",J173,0)</f>
        <v>0</v>
      </c>
      <c r="BF173" s="205">
        <f>IF(N173="znížená",J173,0)</f>
        <v>0</v>
      </c>
      <c r="BG173" s="205">
        <f>IF(N173="zákl. prenesená",J173,0)</f>
        <v>0</v>
      </c>
      <c r="BH173" s="205">
        <f>IF(N173="zníž. prenesená",J173,0)</f>
        <v>0</v>
      </c>
      <c r="BI173" s="205">
        <f>IF(N173="nulová",J173,0)</f>
        <v>0</v>
      </c>
      <c r="BJ173" s="16" t="s">
        <v>155</v>
      </c>
      <c r="BK173" s="206">
        <f>ROUND(I173*H173,3)</f>
        <v>0</v>
      </c>
      <c r="BL173" s="16" t="s">
        <v>184</v>
      </c>
      <c r="BM173" s="204" t="s">
        <v>3798</v>
      </c>
    </row>
    <row r="174" s="2" customFormat="1" ht="16.5" customHeight="1">
      <c r="A174" s="35"/>
      <c r="B174" s="157"/>
      <c r="C174" s="193" t="s">
        <v>318</v>
      </c>
      <c r="D174" s="193" t="s">
        <v>180</v>
      </c>
      <c r="E174" s="194" t="s">
        <v>3799</v>
      </c>
      <c r="F174" s="195" t="s">
        <v>3800</v>
      </c>
      <c r="G174" s="196" t="s">
        <v>258</v>
      </c>
      <c r="H174" s="197">
        <v>6</v>
      </c>
      <c r="I174" s="198"/>
      <c r="J174" s="197">
        <f>ROUND(I174*H174,3)</f>
        <v>0</v>
      </c>
      <c r="K174" s="199"/>
      <c r="L174" s="36"/>
      <c r="M174" s="200" t="s">
        <v>1</v>
      </c>
      <c r="N174" s="201" t="s">
        <v>40</v>
      </c>
      <c r="O174" s="79"/>
      <c r="P174" s="202">
        <f>O174*H174</f>
        <v>0</v>
      </c>
      <c r="Q174" s="202">
        <v>0</v>
      </c>
      <c r="R174" s="202">
        <f>Q174*H174</f>
        <v>0</v>
      </c>
      <c r="S174" s="202">
        <v>0</v>
      </c>
      <c r="T174" s="203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4" t="s">
        <v>184</v>
      </c>
      <c r="AT174" s="204" t="s">
        <v>180</v>
      </c>
      <c r="AU174" s="204" t="s">
        <v>189</v>
      </c>
      <c r="AY174" s="16" t="s">
        <v>177</v>
      </c>
      <c r="BE174" s="205">
        <f>IF(N174="základná",J174,0)</f>
        <v>0</v>
      </c>
      <c r="BF174" s="205">
        <f>IF(N174="znížená",J174,0)</f>
        <v>0</v>
      </c>
      <c r="BG174" s="205">
        <f>IF(N174="zákl. prenesená",J174,0)</f>
        <v>0</v>
      </c>
      <c r="BH174" s="205">
        <f>IF(N174="zníž. prenesená",J174,0)</f>
        <v>0</v>
      </c>
      <c r="BI174" s="205">
        <f>IF(N174="nulová",J174,0)</f>
        <v>0</v>
      </c>
      <c r="BJ174" s="16" t="s">
        <v>155</v>
      </c>
      <c r="BK174" s="206">
        <f>ROUND(I174*H174,3)</f>
        <v>0</v>
      </c>
      <c r="BL174" s="16" t="s">
        <v>184</v>
      </c>
      <c r="BM174" s="204" t="s">
        <v>3801</v>
      </c>
    </row>
    <row r="175" s="2" customFormat="1" ht="21.75" customHeight="1">
      <c r="A175" s="35"/>
      <c r="B175" s="157"/>
      <c r="C175" s="193" t="s">
        <v>322</v>
      </c>
      <c r="D175" s="193" t="s">
        <v>180</v>
      </c>
      <c r="E175" s="194" t="s">
        <v>3802</v>
      </c>
      <c r="F175" s="195" t="s">
        <v>3803</v>
      </c>
      <c r="G175" s="196" t="s">
        <v>258</v>
      </c>
      <c r="H175" s="197">
        <v>36</v>
      </c>
      <c r="I175" s="198"/>
      <c r="J175" s="197">
        <f>ROUND(I175*H175,3)</f>
        <v>0</v>
      </c>
      <c r="K175" s="199"/>
      <c r="L175" s="36"/>
      <c r="M175" s="200" t="s">
        <v>1</v>
      </c>
      <c r="N175" s="201" t="s">
        <v>40</v>
      </c>
      <c r="O175" s="79"/>
      <c r="P175" s="202">
        <f>O175*H175</f>
        <v>0</v>
      </c>
      <c r="Q175" s="202">
        <v>0</v>
      </c>
      <c r="R175" s="202">
        <f>Q175*H175</f>
        <v>0</v>
      </c>
      <c r="S175" s="202">
        <v>0</v>
      </c>
      <c r="T175" s="203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4" t="s">
        <v>184</v>
      </c>
      <c r="AT175" s="204" t="s">
        <v>180</v>
      </c>
      <c r="AU175" s="204" t="s">
        <v>189</v>
      </c>
      <c r="AY175" s="16" t="s">
        <v>177</v>
      </c>
      <c r="BE175" s="205">
        <f>IF(N175="základná",J175,0)</f>
        <v>0</v>
      </c>
      <c r="BF175" s="205">
        <f>IF(N175="znížená",J175,0)</f>
        <v>0</v>
      </c>
      <c r="BG175" s="205">
        <f>IF(N175="zákl. prenesená",J175,0)</f>
        <v>0</v>
      </c>
      <c r="BH175" s="205">
        <f>IF(N175="zníž. prenesená",J175,0)</f>
        <v>0</v>
      </c>
      <c r="BI175" s="205">
        <f>IF(N175="nulová",J175,0)</f>
        <v>0</v>
      </c>
      <c r="BJ175" s="16" t="s">
        <v>155</v>
      </c>
      <c r="BK175" s="206">
        <f>ROUND(I175*H175,3)</f>
        <v>0</v>
      </c>
      <c r="BL175" s="16" t="s">
        <v>184</v>
      </c>
      <c r="BM175" s="204" t="s">
        <v>3804</v>
      </c>
    </row>
    <row r="176" s="2" customFormat="1" ht="24.15" customHeight="1">
      <c r="A176" s="35"/>
      <c r="B176" s="157"/>
      <c r="C176" s="193" t="s">
        <v>326</v>
      </c>
      <c r="D176" s="193" t="s">
        <v>180</v>
      </c>
      <c r="E176" s="194" t="s">
        <v>3805</v>
      </c>
      <c r="F176" s="195" t="s">
        <v>3806</v>
      </c>
      <c r="G176" s="196" t="s">
        <v>3807</v>
      </c>
      <c r="H176" s="197">
        <v>36</v>
      </c>
      <c r="I176" s="198"/>
      <c r="J176" s="197">
        <f>ROUND(I176*H176,3)</f>
        <v>0</v>
      </c>
      <c r="K176" s="199"/>
      <c r="L176" s="36"/>
      <c r="M176" s="200" t="s">
        <v>1</v>
      </c>
      <c r="N176" s="201" t="s">
        <v>40</v>
      </c>
      <c r="O176" s="79"/>
      <c r="P176" s="202">
        <f>O176*H176</f>
        <v>0</v>
      </c>
      <c r="Q176" s="202">
        <v>0</v>
      </c>
      <c r="R176" s="202">
        <f>Q176*H176</f>
        <v>0</v>
      </c>
      <c r="S176" s="202">
        <v>0</v>
      </c>
      <c r="T176" s="203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4" t="s">
        <v>184</v>
      </c>
      <c r="AT176" s="204" t="s">
        <v>180</v>
      </c>
      <c r="AU176" s="204" t="s">
        <v>189</v>
      </c>
      <c r="AY176" s="16" t="s">
        <v>177</v>
      </c>
      <c r="BE176" s="205">
        <f>IF(N176="základná",J176,0)</f>
        <v>0</v>
      </c>
      <c r="BF176" s="205">
        <f>IF(N176="znížená",J176,0)</f>
        <v>0</v>
      </c>
      <c r="BG176" s="205">
        <f>IF(N176="zákl. prenesená",J176,0)</f>
        <v>0</v>
      </c>
      <c r="BH176" s="205">
        <f>IF(N176="zníž. prenesená",J176,0)</f>
        <v>0</v>
      </c>
      <c r="BI176" s="205">
        <f>IF(N176="nulová",J176,0)</f>
        <v>0</v>
      </c>
      <c r="BJ176" s="16" t="s">
        <v>155</v>
      </c>
      <c r="BK176" s="206">
        <f>ROUND(I176*H176,3)</f>
        <v>0</v>
      </c>
      <c r="BL176" s="16" t="s">
        <v>184</v>
      </c>
      <c r="BM176" s="204" t="s">
        <v>3808</v>
      </c>
    </row>
    <row r="177" s="2" customFormat="1" ht="16.5" customHeight="1">
      <c r="A177" s="35"/>
      <c r="B177" s="157"/>
      <c r="C177" s="193" t="s">
        <v>330</v>
      </c>
      <c r="D177" s="193" t="s">
        <v>180</v>
      </c>
      <c r="E177" s="194" t="s">
        <v>3809</v>
      </c>
      <c r="F177" s="195" t="s">
        <v>3810</v>
      </c>
      <c r="G177" s="196" t="s">
        <v>258</v>
      </c>
      <c r="H177" s="197">
        <v>58</v>
      </c>
      <c r="I177" s="198"/>
      <c r="J177" s="197">
        <f>ROUND(I177*H177,3)</f>
        <v>0</v>
      </c>
      <c r="K177" s="199"/>
      <c r="L177" s="36"/>
      <c r="M177" s="200" t="s">
        <v>1</v>
      </c>
      <c r="N177" s="201" t="s">
        <v>40</v>
      </c>
      <c r="O177" s="79"/>
      <c r="P177" s="202">
        <f>O177*H177</f>
        <v>0</v>
      </c>
      <c r="Q177" s="202">
        <v>0</v>
      </c>
      <c r="R177" s="202">
        <f>Q177*H177</f>
        <v>0</v>
      </c>
      <c r="S177" s="202">
        <v>0</v>
      </c>
      <c r="T177" s="203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4" t="s">
        <v>184</v>
      </c>
      <c r="AT177" s="204" t="s">
        <v>180</v>
      </c>
      <c r="AU177" s="204" t="s">
        <v>189</v>
      </c>
      <c r="AY177" s="16" t="s">
        <v>177</v>
      </c>
      <c r="BE177" s="205">
        <f>IF(N177="základná",J177,0)</f>
        <v>0</v>
      </c>
      <c r="BF177" s="205">
        <f>IF(N177="znížená",J177,0)</f>
        <v>0</v>
      </c>
      <c r="BG177" s="205">
        <f>IF(N177="zákl. prenesená",J177,0)</f>
        <v>0</v>
      </c>
      <c r="BH177" s="205">
        <f>IF(N177="zníž. prenesená",J177,0)</f>
        <v>0</v>
      </c>
      <c r="BI177" s="205">
        <f>IF(N177="nulová",J177,0)</f>
        <v>0</v>
      </c>
      <c r="BJ177" s="16" t="s">
        <v>155</v>
      </c>
      <c r="BK177" s="206">
        <f>ROUND(I177*H177,3)</f>
        <v>0</v>
      </c>
      <c r="BL177" s="16" t="s">
        <v>184</v>
      </c>
      <c r="BM177" s="204" t="s">
        <v>3811</v>
      </c>
    </row>
    <row r="178" s="2" customFormat="1" ht="16.5" customHeight="1">
      <c r="A178" s="35"/>
      <c r="B178" s="157"/>
      <c r="C178" s="193" t="s">
        <v>336</v>
      </c>
      <c r="D178" s="193" t="s">
        <v>180</v>
      </c>
      <c r="E178" s="194" t="s">
        <v>3812</v>
      </c>
      <c r="F178" s="195" t="s">
        <v>3813</v>
      </c>
      <c r="G178" s="196" t="s">
        <v>258</v>
      </c>
      <c r="H178" s="197">
        <v>116</v>
      </c>
      <c r="I178" s="198"/>
      <c r="J178" s="197">
        <f>ROUND(I178*H178,3)</f>
        <v>0</v>
      </c>
      <c r="K178" s="199"/>
      <c r="L178" s="36"/>
      <c r="M178" s="200" t="s">
        <v>1</v>
      </c>
      <c r="N178" s="201" t="s">
        <v>40</v>
      </c>
      <c r="O178" s="79"/>
      <c r="P178" s="202">
        <f>O178*H178</f>
        <v>0</v>
      </c>
      <c r="Q178" s="202">
        <v>0</v>
      </c>
      <c r="R178" s="202">
        <f>Q178*H178</f>
        <v>0</v>
      </c>
      <c r="S178" s="202">
        <v>0</v>
      </c>
      <c r="T178" s="203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4" t="s">
        <v>184</v>
      </c>
      <c r="AT178" s="204" t="s">
        <v>180</v>
      </c>
      <c r="AU178" s="204" t="s">
        <v>189</v>
      </c>
      <c r="AY178" s="16" t="s">
        <v>177</v>
      </c>
      <c r="BE178" s="205">
        <f>IF(N178="základná",J178,0)</f>
        <v>0</v>
      </c>
      <c r="BF178" s="205">
        <f>IF(N178="znížená",J178,0)</f>
        <v>0</v>
      </c>
      <c r="BG178" s="205">
        <f>IF(N178="zákl. prenesená",J178,0)</f>
        <v>0</v>
      </c>
      <c r="BH178" s="205">
        <f>IF(N178="zníž. prenesená",J178,0)</f>
        <v>0</v>
      </c>
      <c r="BI178" s="205">
        <f>IF(N178="nulová",J178,0)</f>
        <v>0</v>
      </c>
      <c r="BJ178" s="16" t="s">
        <v>155</v>
      </c>
      <c r="BK178" s="206">
        <f>ROUND(I178*H178,3)</f>
        <v>0</v>
      </c>
      <c r="BL178" s="16" t="s">
        <v>184</v>
      </c>
      <c r="BM178" s="204" t="s">
        <v>3814</v>
      </c>
    </row>
    <row r="179" s="2" customFormat="1" ht="16.5" customHeight="1">
      <c r="A179" s="35"/>
      <c r="B179" s="157"/>
      <c r="C179" s="193" t="s">
        <v>342</v>
      </c>
      <c r="D179" s="193" t="s">
        <v>180</v>
      </c>
      <c r="E179" s="194" t="s">
        <v>3815</v>
      </c>
      <c r="F179" s="195" t="s">
        <v>3816</v>
      </c>
      <c r="G179" s="196" t="s">
        <v>3807</v>
      </c>
      <c r="H179" s="197">
        <v>116</v>
      </c>
      <c r="I179" s="198"/>
      <c r="J179" s="197">
        <f>ROUND(I179*H179,3)</f>
        <v>0</v>
      </c>
      <c r="K179" s="199"/>
      <c r="L179" s="36"/>
      <c r="M179" s="200" t="s">
        <v>1</v>
      </c>
      <c r="N179" s="201" t="s">
        <v>40</v>
      </c>
      <c r="O179" s="79"/>
      <c r="P179" s="202">
        <f>O179*H179</f>
        <v>0</v>
      </c>
      <c r="Q179" s="202">
        <v>0</v>
      </c>
      <c r="R179" s="202">
        <f>Q179*H179</f>
        <v>0</v>
      </c>
      <c r="S179" s="202">
        <v>0</v>
      </c>
      <c r="T179" s="203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4" t="s">
        <v>184</v>
      </c>
      <c r="AT179" s="204" t="s">
        <v>180</v>
      </c>
      <c r="AU179" s="204" t="s">
        <v>189</v>
      </c>
      <c r="AY179" s="16" t="s">
        <v>177</v>
      </c>
      <c r="BE179" s="205">
        <f>IF(N179="základná",J179,0)</f>
        <v>0</v>
      </c>
      <c r="BF179" s="205">
        <f>IF(N179="znížená",J179,0)</f>
        <v>0</v>
      </c>
      <c r="BG179" s="205">
        <f>IF(N179="zákl. prenesená",J179,0)</f>
        <v>0</v>
      </c>
      <c r="BH179" s="205">
        <f>IF(N179="zníž. prenesená",J179,0)</f>
        <v>0</v>
      </c>
      <c r="BI179" s="205">
        <f>IF(N179="nulová",J179,0)</f>
        <v>0</v>
      </c>
      <c r="BJ179" s="16" t="s">
        <v>155</v>
      </c>
      <c r="BK179" s="206">
        <f>ROUND(I179*H179,3)</f>
        <v>0</v>
      </c>
      <c r="BL179" s="16" t="s">
        <v>184</v>
      </c>
      <c r="BM179" s="204" t="s">
        <v>3817</v>
      </c>
    </row>
    <row r="180" s="12" customFormat="1" ht="20.88" customHeight="1">
      <c r="A180" s="12"/>
      <c r="B180" s="180"/>
      <c r="C180" s="12"/>
      <c r="D180" s="181" t="s">
        <v>73</v>
      </c>
      <c r="E180" s="191" t="s">
        <v>3818</v>
      </c>
      <c r="F180" s="191" t="s">
        <v>3818</v>
      </c>
      <c r="G180" s="12"/>
      <c r="H180" s="12"/>
      <c r="I180" s="183"/>
      <c r="J180" s="192">
        <f>BK180</f>
        <v>0</v>
      </c>
      <c r="K180" s="12"/>
      <c r="L180" s="180"/>
      <c r="M180" s="185"/>
      <c r="N180" s="186"/>
      <c r="O180" s="186"/>
      <c r="P180" s="187">
        <f>SUM(P181:P196)</f>
        <v>0</v>
      </c>
      <c r="Q180" s="186"/>
      <c r="R180" s="187">
        <f>SUM(R181:R196)</f>
        <v>0</v>
      </c>
      <c r="S180" s="186"/>
      <c r="T180" s="188">
        <f>SUM(T181:T196)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181" t="s">
        <v>82</v>
      </c>
      <c r="AT180" s="189" t="s">
        <v>73</v>
      </c>
      <c r="AU180" s="189" t="s">
        <v>155</v>
      </c>
      <c r="AY180" s="181" t="s">
        <v>177</v>
      </c>
      <c r="BK180" s="190">
        <f>SUM(BK181:BK196)</f>
        <v>0</v>
      </c>
    </row>
    <row r="181" s="2" customFormat="1" ht="24.15" customHeight="1">
      <c r="A181" s="35"/>
      <c r="B181" s="157"/>
      <c r="C181" s="212" t="s">
        <v>346</v>
      </c>
      <c r="D181" s="212" t="s">
        <v>439</v>
      </c>
      <c r="E181" s="213" t="s">
        <v>3819</v>
      </c>
      <c r="F181" s="214" t="s">
        <v>3820</v>
      </c>
      <c r="G181" s="215" t="s">
        <v>253</v>
      </c>
      <c r="H181" s="216">
        <v>3700</v>
      </c>
      <c r="I181" s="217"/>
      <c r="J181" s="216">
        <f>ROUND(I181*H181,3)</f>
        <v>0</v>
      </c>
      <c r="K181" s="218"/>
      <c r="L181" s="219"/>
      <c r="M181" s="220" t="s">
        <v>1</v>
      </c>
      <c r="N181" s="221" t="s">
        <v>40</v>
      </c>
      <c r="O181" s="79"/>
      <c r="P181" s="202">
        <f>O181*H181</f>
        <v>0</v>
      </c>
      <c r="Q181" s="202">
        <v>0</v>
      </c>
      <c r="R181" s="202">
        <f>Q181*H181</f>
        <v>0</v>
      </c>
      <c r="S181" s="202">
        <v>0</v>
      </c>
      <c r="T181" s="203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4" t="s">
        <v>209</v>
      </c>
      <c r="AT181" s="204" t="s">
        <v>439</v>
      </c>
      <c r="AU181" s="204" t="s">
        <v>189</v>
      </c>
      <c r="AY181" s="16" t="s">
        <v>177</v>
      </c>
      <c r="BE181" s="205">
        <f>IF(N181="základná",J181,0)</f>
        <v>0</v>
      </c>
      <c r="BF181" s="205">
        <f>IF(N181="znížená",J181,0)</f>
        <v>0</v>
      </c>
      <c r="BG181" s="205">
        <f>IF(N181="zákl. prenesená",J181,0)</f>
        <v>0</v>
      </c>
      <c r="BH181" s="205">
        <f>IF(N181="zníž. prenesená",J181,0)</f>
        <v>0</v>
      </c>
      <c r="BI181" s="205">
        <f>IF(N181="nulová",J181,0)</f>
        <v>0</v>
      </c>
      <c r="BJ181" s="16" t="s">
        <v>155</v>
      </c>
      <c r="BK181" s="206">
        <f>ROUND(I181*H181,3)</f>
        <v>0</v>
      </c>
      <c r="BL181" s="16" t="s">
        <v>184</v>
      </c>
      <c r="BM181" s="204" t="s">
        <v>3821</v>
      </c>
    </row>
    <row r="182" s="2" customFormat="1" ht="24.15" customHeight="1">
      <c r="A182" s="35"/>
      <c r="B182" s="157"/>
      <c r="C182" s="212" t="s">
        <v>350</v>
      </c>
      <c r="D182" s="212" t="s">
        <v>439</v>
      </c>
      <c r="E182" s="213" t="s">
        <v>3822</v>
      </c>
      <c r="F182" s="214" t="s">
        <v>3823</v>
      </c>
      <c r="G182" s="215" t="s">
        <v>253</v>
      </c>
      <c r="H182" s="216">
        <v>110</v>
      </c>
      <c r="I182" s="217"/>
      <c r="J182" s="216">
        <f>ROUND(I182*H182,3)</f>
        <v>0</v>
      </c>
      <c r="K182" s="218"/>
      <c r="L182" s="219"/>
      <c r="M182" s="220" t="s">
        <v>1</v>
      </c>
      <c r="N182" s="221" t="s">
        <v>40</v>
      </c>
      <c r="O182" s="79"/>
      <c r="P182" s="202">
        <f>O182*H182</f>
        <v>0</v>
      </c>
      <c r="Q182" s="202">
        <v>0</v>
      </c>
      <c r="R182" s="202">
        <f>Q182*H182</f>
        <v>0</v>
      </c>
      <c r="S182" s="202">
        <v>0</v>
      </c>
      <c r="T182" s="203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4" t="s">
        <v>209</v>
      </c>
      <c r="AT182" s="204" t="s">
        <v>439</v>
      </c>
      <c r="AU182" s="204" t="s">
        <v>189</v>
      </c>
      <c r="AY182" s="16" t="s">
        <v>177</v>
      </c>
      <c r="BE182" s="205">
        <f>IF(N182="základná",J182,0)</f>
        <v>0</v>
      </c>
      <c r="BF182" s="205">
        <f>IF(N182="znížená",J182,0)</f>
        <v>0</v>
      </c>
      <c r="BG182" s="205">
        <f>IF(N182="zákl. prenesená",J182,0)</f>
        <v>0</v>
      </c>
      <c r="BH182" s="205">
        <f>IF(N182="zníž. prenesená",J182,0)</f>
        <v>0</v>
      </c>
      <c r="BI182" s="205">
        <f>IF(N182="nulová",J182,0)</f>
        <v>0</v>
      </c>
      <c r="BJ182" s="16" t="s">
        <v>155</v>
      </c>
      <c r="BK182" s="206">
        <f>ROUND(I182*H182,3)</f>
        <v>0</v>
      </c>
      <c r="BL182" s="16" t="s">
        <v>184</v>
      </c>
      <c r="BM182" s="204" t="s">
        <v>3824</v>
      </c>
    </row>
    <row r="183" s="2" customFormat="1" ht="16.5" customHeight="1">
      <c r="A183" s="35"/>
      <c r="B183" s="157"/>
      <c r="C183" s="212" t="s">
        <v>356</v>
      </c>
      <c r="D183" s="212" t="s">
        <v>439</v>
      </c>
      <c r="E183" s="213" t="s">
        <v>3825</v>
      </c>
      <c r="F183" s="214" t="s">
        <v>3826</v>
      </c>
      <c r="G183" s="215" t="s">
        <v>253</v>
      </c>
      <c r="H183" s="216">
        <v>200</v>
      </c>
      <c r="I183" s="217"/>
      <c r="J183" s="216">
        <f>ROUND(I183*H183,3)</f>
        <v>0</v>
      </c>
      <c r="K183" s="218"/>
      <c r="L183" s="219"/>
      <c r="M183" s="220" t="s">
        <v>1</v>
      </c>
      <c r="N183" s="221" t="s">
        <v>40</v>
      </c>
      <c r="O183" s="79"/>
      <c r="P183" s="202">
        <f>O183*H183</f>
        <v>0</v>
      </c>
      <c r="Q183" s="202">
        <v>0</v>
      </c>
      <c r="R183" s="202">
        <f>Q183*H183</f>
        <v>0</v>
      </c>
      <c r="S183" s="202">
        <v>0</v>
      </c>
      <c r="T183" s="203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4" t="s">
        <v>209</v>
      </c>
      <c r="AT183" s="204" t="s">
        <v>439</v>
      </c>
      <c r="AU183" s="204" t="s">
        <v>189</v>
      </c>
      <c r="AY183" s="16" t="s">
        <v>177</v>
      </c>
      <c r="BE183" s="205">
        <f>IF(N183="základná",J183,0)</f>
        <v>0</v>
      </c>
      <c r="BF183" s="205">
        <f>IF(N183="znížená",J183,0)</f>
        <v>0</v>
      </c>
      <c r="BG183" s="205">
        <f>IF(N183="zákl. prenesená",J183,0)</f>
        <v>0</v>
      </c>
      <c r="BH183" s="205">
        <f>IF(N183="zníž. prenesená",J183,0)</f>
        <v>0</v>
      </c>
      <c r="BI183" s="205">
        <f>IF(N183="nulová",J183,0)</f>
        <v>0</v>
      </c>
      <c r="BJ183" s="16" t="s">
        <v>155</v>
      </c>
      <c r="BK183" s="206">
        <f>ROUND(I183*H183,3)</f>
        <v>0</v>
      </c>
      <c r="BL183" s="16" t="s">
        <v>184</v>
      </c>
      <c r="BM183" s="204" t="s">
        <v>3827</v>
      </c>
    </row>
    <row r="184" s="2" customFormat="1" ht="16.5" customHeight="1">
      <c r="A184" s="35"/>
      <c r="B184" s="157"/>
      <c r="C184" s="212" t="s">
        <v>362</v>
      </c>
      <c r="D184" s="212" t="s">
        <v>439</v>
      </c>
      <c r="E184" s="213" t="s">
        <v>3828</v>
      </c>
      <c r="F184" s="214" t="s">
        <v>3829</v>
      </c>
      <c r="G184" s="215" t="s">
        <v>253</v>
      </c>
      <c r="H184" s="216">
        <v>100</v>
      </c>
      <c r="I184" s="217"/>
      <c r="J184" s="216">
        <f>ROUND(I184*H184,3)</f>
        <v>0</v>
      </c>
      <c r="K184" s="218"/>
      <c r="L184" s="219"/>
      <c r="M184" s="220" t="s">
        <v>1</v>
      </c>
      <c r="N184" s="221" t="s">
        <v>40</v>
      </c>
      <c r="O184" s="79"/>
      <c r="P184" s="202">
        <f>O184*H184</f>
        <v>0</v>
      </c>
      <c r="Q184" s="202">
        <v>0</v>
      </c>
      <c r="R184" s="202">
        <f>Q184*H184</f>
        <v>0</v>
      </c>
      <c r="S184" s="202">
        <v>0</v>
      </c>
      <c r="T184" s="203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4" t="s">
        <v>209</v>
      </c>
      <c r="AT184" s="204" t="s">
        <v>439</v>
      </c>
      <c r="AU184" s="204" t="s">
        <v>189</v>
      </c>
      <c r="AY184" s="16" t="s">
        <v>177</v>
      </c>
      <c r="BE184" s="205">
        <f>IF(N184="základná",J184,0)</f>
        <v>0</v>
      </c>
      <c r="BF184" s="205">
        <f>IF(N184="znížená",J184,0)</f>
        <v>0</v>
      </c>
      <c r="BG184" s="205">
        <f>IF(N184="zákl. prenesená",J184,0)</f>
        <v>0</v>
      </c>
      <c r="BH184" s="205">
        <f>IF(N184="zníž. prenesená",J184,0)</f>
        <v>0</v>
      </c>
      <c r="BI184" s="205">
        <f>IF(N184="nulová",J184,0)</f>
        <v>0</v>
      </c>
      <c r="BJ184" s="16" t="s">
        <v>155</v>
      </c>
      <c r="BK184" s="206">
        <f>ROUND(I184*H184,3)</f>
        <v>0</v>
      </c>
      <c r="BL184" s="16" t="s">
        <v>184</v>
      </c>
      <c r="BM184" s="204" t="s">
        <v>3830</v>
      </c>
    </row>
    <row r="185" s="2" customFormat="1" ht="16.5" customHeight="1">
      <c r="A185" s="35"/>
      <c r="B185" s="157"/>
      <c r="C185" s="212" t="s">
        <v>366</v>
      </c>
      <c r="D185" s="212" t="s">
        <v>439</v>
      </c>
      <c r="E185" s="213" t="s">
        <v>3831</v>
      </c>
      <c r="F185" s="214" t="s">
        <v>3832</v>
      </c>
      <c r="G185" s="215" t="s">
        <v>253</v>
      </c>
      <c r="H185" s="216">
        <v>100</v>
      </c>
      <c r="I185" s="217"/>
      <c r="J185" s="216">
        <f>ROUND(I185*H185,3)</f>
        <v>0</v>
      </c>
      <c r="K185" s="218"/>
      <c r="L185" s="219"/>
      <c r="M185" s="220" t="s">
        <v>1</v>
      </c>
      <c r="N185" s="221" t="s">
        <v>40</v>
      </c>
      <c r="O185" s="79"/>
      <c r="P185" s="202">
        <f>O185*H185</f>
        <v>0</v>
      </c>
      <c r="Q185" s="202">
        <v>0</v>
      </c>
      <c r="R185" s="202">
        <f>Q185*H185</f>
        <v>0</v>
      </c>
      <c r="S185" s="202">
        <v>0</v>
      </c>
      <c r="T185" s="203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4" t="s">
        <v>209</v>
      </c>
      <c r="AT185" s="204" t="s">
        <v>439</v>
      </c>
      <c r="AU185" s="204" t="s">
        <v>189</v>
      </c>
      <c r="AY185" s="16" t="s">
        <v>177</v>
      </c>
      <c r="BE185" s="205">
        <f>IF(N185="základná",J185,0)</f>
        <v>0</v>
      </c>
      <c r="BF185" s="205">
        <f>IF(N185="znížená",J185,0)</f>
        <v>0</v>
      </c>
      <c r="BG185" s="205">
        <f>IF(N185="zákl. prenesená",J185,0)</f>
        <v>0</v>
      </c>
      <c r="BH185" s="205">
        <f>IF(N185="zníž. prenesená",J185,0)</f>
        <v>0</v>
      </c>
      <c r="BI185" s="205">
        <f>IF(N185="nulová",J185,0)</f>
        <v>0</v>
      </c>
      <c r="BJ185" s="16" t="s">
        <v>155</v>
      </c>
      <c r="BK185" s="206">
        <f>ROUND(I185*H185,3)</f>
        <v>0</v>
      </c>
      <c r="BL185" s="16" t="s">
        <v>184</v>
      </c>
      <c r="BM185" s="204" t="s">
        <v>3833</v>
      </c>
    </row>
    <row r="186" s="2" customFormat="1" ht="24.15" customHeight="1">
      <c r="A186" s="35"/>
      <c r="B186" s="157"/>
      <c r="C186" s="212" t="s">
        <v>372</v>
      </c>
      <c r="D186" s="212" t="s">
        <v>439</v>
      </c>
      <c r="E186" s="213" t="s">
        <v>3834</v>
      </c>
      <c r="F186" s="214" t="s">
        <v>3835</v>
      </c>
      <c r="G186" s="215" t="s">
        <v>258</v>
      </c>
      <c r="H186" s="216">
        <v>400</v>
      </c>
      <c r="I186" s="217"/>
      <c r="J186" s="216">
        <f>ROUND(I186*H186,3)</f>
        <v>0</v>
      </c>
      <c r="K186" s="218"/>
      <c r="L186" s="219"/>
      <c r="M186" s="220" t="s">
        <v>1</v>
      </c>
      <c r="N186" s="221" t="s">
        <v>40</v>
      </c>
      <c r="O186" s="79"/>
      <c r="P186" s="202">
        <f>O186*H186</f>
        <v>0</v>
      </c>
      <c r="Q186" s="202">
        <v>0</v>
      </c>
      <c r="R186" s="202">
        <f>Q186*H186</f>
        <v>0</v>
      </c>
      <c r="S186" s="202">
        <v>0</v>
      </c>
      <c r="T186" s="203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4" t="s">
        <v>209</v>
      </c>
      <c r="AT186" s="204" t="s">
        <v>439</v>
      </c>
      <c r="AU186" s="204" t="s">
        <v>189</v>
      </c>
      <c r="AY186" s="16" t="s">
        <v>177</v>
      </c>
      <c r="BE186" s="205">
        <f>IF(N186="základná",J186,0)</f>
        <v>0</v>
      </c>
      <c r="BF186" s="205">
        <f>IF(N186="znížená",J186,0)</f>
        <v>0</v>
      </c>
      <c r="BG186" s="205">
        <f>IF(N186="zákl. prenesená",J186,0)</f>
        <v>0</v>
      </c>
      <c r="BH186" s="205">
        <f>IF(N186="zníž. prenesená",J186,0)</f>
        <v>0</v>
      </c>
      <c r="BI186" s="205">
        <f>IF(N186="nulová",J186,0)</f>
        <v>0</v>
      </c>
      <c r="BJ186" s="16" t="s">
        <v>155</v>
      </c>
      <c r="BK186" s="206">
        <f>ROUND(I186*H186,3)</f>
        <v>0</v>
      </c>
      <c r="BL186" s="16" t="s">
        <v>184</v>
      </c>
      <c r="BM186" s="204" t="s">
        <v>3836</v>
      </c>
    </row>
    <row r="187" s="2" customFormat="1" ht="16.5" customHeight="1">
      <c r="A187" s="35"/>
      <c r="B187" s="157"/>
      <c r="C187" s="212" t="s">
        <v>376</v>
      </c>
      <c r="D187" s="212" t="s">
        <v>439</v>
      </c>
      <c r="E187" s="213" t="s">
        <v>3837</v>
      </c>
      <c r="F187" s="214" t="s">
        <v>3838</v>
      </c>
      <c r="G187" s="215" t="s">
        <v>258</v>
      </c>
      <c r="H187" s="216">
        <v>400</v>
      </c>
      <c r="I187" s="217"/>
      <c r="J187" s="216">
        <f>ROUND(I187*H187,3)</f>
        <v>0</v>
      </c>
      <c r="K187" s="218"/>
      <c r="L187" s="219"/>
      <c r="M187" s="220" t="s">
        <v>1</v>
      </c>
      <c r="N187" s="221" t="s">
        <v>40</v>
      </c>
      <c r="O187" s="79"/>
      <c r="P187" s="202">
        <f>O187*H187</f>
        <v>0</v>
      </c>
      <c r="Q187" s="202">
        <v>0</v>
      </c>
      <c r="R187" s="202">
        <f>Q187*H187</f>
        <v>0</v>
      </c>
      <c r="S187" s="202">
        <v>0</v>
      </c>
      <c r="T187" s="203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04" t="s">
        <v>209</v>
      </c>
      <c r="AT187" s="204" t="s">
        <v>439</v>
      </c>
      <c r="AU187" s="204" t="s">
        <v>189</v>
      </c>
      <c r="AY187" s="16" t="s">
        <v>177</v>
      </c>
      <c r="BE187" s="205">
        <f>IF(N187="základná",J187,0)</f>
        <v>0</v>
      </c>
      <c r="BF187" s="205">
        <f>IF(N187="znížená",J187,0)</f>
        <v>0</v>
      </c>
      <c r="BG187" s="205">
        <f>IF(N187="zákl. prenesená",J187,0)</f>
        <v>0</v>
      </c>
      <c r="BH187" s="205">
        <f>IF(N187="zníž. prenesená",J187,0)</f>
        <v>0</v>
      </c>
      <c r="BI187" s="205">
        <f>IF(N187="nulová",J187,0)</f>
        <v>0</v>
      </c>
      <c r="BJ187" s="16" t="s">
        <v>155</v>
      </c>
      <c r="BK187" s="206">
        <f>ROUND(I187*H187,3)</f>
        <v>0</v>
      </c>
      <c r="BL187" s="16" t="s">
        <v>184</v>
      </c>
      <c r="BM187" s="204" t="s">
        <v>3839</v>
      </c>
    </row>
    <row r="188" s="2" customFormat="1" ht="16.5" customHeight="1">
      <c r="A188" s="35"/>
      <c r="B188" s="157"/>
      <c r="C188" s="212" t="s">
        <v>382</v>
      </c>
      <c r="D188" s="212" t="s">
        <v>439</v>
      </c>
      <c r="E188" s="213" t="s">
        <v>3840</v>
      </c>
      <c r="F188" s="214" t="s">
        <v>3841</v>
      </c>
      <c r="G188" s="215" t="s">
        <v>253</v>
      </c>
      <c r="H188" s="216">
        <v>92</v>
      </c>
      <c r="I188" s="217"/>
      <c r="J188" s="216">
        <f>ROUND(I188*H188,3)</f>
        <v>0</v>
      </c>
      <c r="K188" s="218"/>
      <c r="L188" s="219"/>
      <c r="M188" s="220" t="s">
        <v>1</v>
      </c>
      <c r="N188" s="221" t="s">
        <v>40</v>
      </c>
      <c r="O188" s="79"/>
      <c r="P188" s="202">
        <f>O188*H188</f>
        <v>0</v>
      </c>
      <c r="Q188" s="202">
        <v>0</v>
      </c>
      <c r="R188" s="202">
        <f>Q188*H188</f>
        <v>0</v>
      </c>
      <c r="S188" s="202">
        <v>0</v>
      </c>
      <c r="T188" s="203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4" t="s">
        <v>209</v>
      </c>
      <c r="AT188" s="204" t="s">
        <v>439</v>
      </c>
      <c r="AU188" s="204" t="s">
        <v>189</v>
      </c>
      <c r="AY188" s="16" t="s">
        <v>177</v>
      </c>
      <c r="BE188" s="205">
        <f>IF(N188="základná",J188,0)</f>
        <v>0</v>
      </c>
      <c r="BF188" s="205">
        <f>IF(N188="znížená",J188,0)</f>
        <v>0</v>
      </c>
      <c r="BG188" s="205">
        <f>IF(N188="zákl. prenesená",J188,0)</f>
        <v>0</v>
      </c>
      <c r="BH188" s="205">
        <f>IF(N188="zníž. prenesená",J188,0)</f>
        <v>0</v>
      </c>
      <c r="BI188" s="205">
        <f>IF(N188="nulová",J188,0)</f>
        <v>0</v>
      </c>
      <c r="BJ188" s="16" t="s">
        <v>155</v>
      </c>
      <c r="BK188" s="206">
        <f>ROUND(I188*H188,3)</f>
        <v>0</v>
      </c>
      <c r="BL188" s="16" t="s">
        <v>184</v>
      </c>
      <c r="BM188" s="204" t="s">
        <v>3842</v>
      </c>
    </row>
    <row r="189" s="2" customFormat="1" ht="16.5" customHeight="1">
      <c r="A189" s="35"/>
      <c r="B189" s="157"/>
      <c r="C189" s="212" t="s">
        <v>386</v>
      </c>
      <c r="D189" s="212" t="s">
        <v>439</v>
      </c>
      <c r="E189" s="213" t="s">
        <v>3843</v>
      </c>
      <c r="F189" s="214" t="s">
        <v>3844</v>
      </c>
      <c r="G189" s="215" t="s">
        <v>258</v>
      </c>
      <c r="H189" s="216">
        <v>92</v>
      </c>
      <c r="I189" s="217"/>
      <c r="J189" s="216">
        <f>ROUND(I189*H189,3)</f>
        <v>0</v>
      </c>
      <c r="K189" s="218"/>
      <c r="L189" s="219"/>
      <c r="M189" s="220" t="s">
        <v>1</v>
      </c>
      <c r="N189" s="221" t="s">
        <v>40</v>
      </c>
      <c r="O189" s="79"/>
      <c r="P189" s="202">
        <f>O189*H189</f>
        <v>0</v>
      </c>
      <c r="Q189" s="202">
        <v>0</v>
      </c>
      <c r="R189" s="202">
        <f>Q189*H189</f>
        <v>0</v>
      </c>
      <c r="S189" s="202">
        <v>0</v>
      </c>
      <c r="T189" s="203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4" t="s">
        <v>209</v>
      </c>
      <c r="AT189" s="204" t="s">
        <v>439</v>
      </c>
      <c r="AU189" s="204" t="s">
        <v>189</v>
      </c>
      <c r="AY189" s="16" t="s">
        <v>177</v>
      </c>
      <c r="BE189" s="205">
        <f>IF(N189="základná",J189,0)</f>
        <v>0</v>
      </c>
      <c r="BF189" s="205">
        <f>IF(N189="znížená",J189,0)</f>
        <v>0</v>
      </c>
      <c r="BG189" s="205">
        <f>IF(N189="zákl. prenesená",J189,0)</f>
        <v>0</v>
      </c>
      <c r="BH189" s="205">
        <f>IF(N189="zníž. prenesená",J189,0)</f>
        <v>0</v>
      </c>
      <c r="BI189" s="205">
        <f>IF(N189="nulová",J189,0)</f>
        <v>0</v>
      </c>
      <c r="BJ189" s="16" t="s">
        <v>155</v>
      </c>
      <c r="BK189" s="206">
        <f>ROUND(I189*H189,3)</f>
        <v>0</v>
      </c>
      <c r="BL189" s="16" t="s">
        <v>184</v>
      </c>
      <c r="BM189" s="204" t="s">
        <v>3845</v>
      </c>
    </row>
    <row r="190" s="2" customFormat="1" ht="16.5" customHeight="1">
      <c r="A190" s="35"/>
      <c r="B190" s="157"/>
      <c r="C190" s="212" t="s">
        <v>390</v>
      </c>
      <c r="D190" s="212" t="s">
        <v>439</v>
      </c>
      <c r="E190" s="213" t="s">
        <v>3846</v>
      </c>
      <c r="F190" s="214" t="s">
        <v>3847</v>
      </c>
      <c r="G190" s="215" t="s">
        <v>258</v>
      </c>
      <c r="H190" s="216">
        <v>47</v>
      </c>
      <c r="I190" s="217"/>
      <c r="J190" s="216">
        <f>ROUND(I190*H190,3)</f>
        <v>0</v>
      </c>
      <c r="K190" s="218"/>
      <c r="L190" s="219"/>
      <c r="M190" s="220" t="s">
        <v>1</v>
      </c>
      <c r="N190" s="221" t="s">
        <v>40</v>
      </c>
      <c r="O190" s="79"/>
      <c r="P190" s="202">
        <f>O190*H190</f>
        <v>0</v>
      </c>
      <c r="Q190" s="202">
        <v>0</v>
      </c>
      <c r="R190" s="202">
        <f>Q190*H190</f>
        <v>0</v>
      </c>
      <c r="S190" s="202">
        <v>0</v>
      </c>
      <c r="T190" s="203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04" t="s">
        <v>209</v>
      </c>
      <c r="AT190" s="204" t="s">
        <v>439</v>
      </c>
      <c r="AU190" s="204" t="s">
        <v>189</v>
      </c>
      <c r="AY190" s="16" t="s">
        <v>177</v>
      </c>
      <c r="BE190" s="205">
        <f>IF(N190="základná",J190,0)</f>
        <v>0</v>
      </c>
      <c r="BF190" s="205">
        <f>IF(N190="znížená",J190,0)</f>
        <v>0</v>
      </c>
      <c r="BG190" s="205">
        <f>IF(N190="zákl. prenesená",J190,0)</f>
        <v>0</v>
      </c>
      <c r="BH190" s="205">
        <f>IF(N190="zníž. prenesená",J190,0)</f>
        <v>0</v>
      </c>
      <c r="BI190" s="205">
        <f>IF(N190="nulová",J190,0)</f>
        <v>0</v>
      </c>
      <c r="BJ190" s="16" t="s">
        <v>155</v>
      </c>
      <c r="BK190" s="206">
        <f>ROUND(I190*H190,3)</f>
        <v>0</v>
      </c>
      <c r="BL190" s="16" t="s">
        <v>184</v>
      </c>
      <c r="BM190" s="204" t="s">
        <v>3848</v>
      </c>
    </row>
    <row r="191" s="2" customFormat="1" ht="16.5" customHeight="1">
      <c r="A191" s="35"/>
      <c r="B191" s="157"/>
      <c r="C191" s="212" t="s">
        <v>394</v>
      </c>
      <c r="D191" s="212" t="s">
        <v>439</v>
      </c>
      <c r="E191" s="213" t="s">
        <v>3849</v>
      </c>
      <c r="F191" s="214" t="s">
        <v>3850</v>
      </c>
      <c r="G191" s="215" t="s">
        <v>258</v>
      </c>
      <c r="H191" s="216">
        <v>47</v>
      </c>
      <c r="I191" s="217"/>
      <c r="J191" s="216">
        <f>ROUND(I191*H191,3)</f>
        <v>0</v>
      </c>
      <c r="K191" s="218"/>
      <c r="L191" s="219"/>
      <c r="M191" s="220" t="s">
        <v>1</v>
      </c>
      <c r="N191" s="221" t="s">
        <v>40</v>
      </c>
      <c r="O191" s="79"/>
      <c r="P191" s="202">
        <f>O191*H191</f>
        <v>0</v>
      </c>
      <c r="Q191" s="202">
        <v>0</v>
      </c>
      <c r="R191" s="202">
        <f>Q191*H191</f>
        <v>0</v>
      </c>
      <c r="S191" s="202">
        <v>0</v>
      </c>
      <c r="T191" s="203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04" t="s">
        <v>209</v>
      </c>
      <c r="AT191" s="204" t="s">
        <v>439</v>
      </c>
      <c r="AU191" s="204" t="s">
        <v>189</v>
      </c>
      <c r="AY191" s="16" t="s">
        <v>177</v>
      </c>
      <c r="BE191" s="205">
        <f>IF(N191="základná",J191,0)</f>
        <v>0</v>
      </c>
      <c r="BF191" s="205">
        <f>IF(N191="znížená",J191,0)</f>
        <v>0</v>
      </c>
      <c r="BG191" s="205">
        <f>IF(N191="zákl. prenesená",J191,0)</f>
        <v>0</v>
      </c>
      <c r="BH191" s="205">
        <f>IF(N191="zníž. prenesená",J191,0)</f>
        <v>0</v>
      </c>
      <c r="BI191" s="205">
        <f>IF(N191="nulová",J191,0)</f>
        <v>0</v>
      </c>
      <c r="BJ191" s="16" t="s">
        <v>155</v>
      </c>
      <c r="BK191" s="206">
        <f>ROUND(I191*H191,3)</f>
        <v>0</v>
      </c>
      <c r="BL191" s="16" t="s">
        <v>184</v>
      </c>
      <c r="BM191" s="204" t="s">
        <v>3851</v>
      </c>
    </row>
    <row r="192" s="2" customFormat="1" ht="16.5" customHeight="1">
      <c r="A192" s="35"/>
      <c r="B192" s="157"/>
      <c r="C192" s="212" t="s">
        <v>400</v>
      </c>
      <c r="D192" s="212" t="s">
        <v>439</v>
      </c>
      <c r="E192" s="213" t="s">
        <v>3852</v>
      </c>
      <c r="F192" s="214" t="s">
        <v>3853</v>
      </c>
      <c r="G192" s="215" t="s">
        <v>258</v>
      </c>
      <c r="H192" s="216">
        <v>94</v>
      </c>
      <c r="I192" s="217"/>
      <c r="J192" s="216">
        <f>ROUND(I192*H192,3)</f>
        <v>0</v>
      </c>
      <c r="K192" s="218"/>
      <c r="L192" s="219"/>
      <c r="M192" s="220" t="s">
        <v>1</v>
      </c>
      <c r="N192" s="221" t="s">
        <v>40</v>
      </c>
      <c r="O192" s="79"/>
      <c r="P192" s="202">
        <f>O192*H192</f>
        <v>0</v>
      </c>
      <c r="Q192" s="202">
        <v>0</v>
      </c>
      <c r="R192" s="202">
        <f>Q192*H192</f>
        <v>0</v>
      </c>
      <c r="S192" s="202">
        <v>0</v>
      </c>
      <c r="T192" s="203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4" t="s">
        <v>209</v>
      </c>
      <c r="AT192" s="204" t="s">
        <v>439</v>
      </c>
      <c r="AU192" s="204" t="s">
        <v>189</v>
      </c>
      <c r="AY192" s="16" t="s">
        <v>177</v>
      </c>
      <c r="BE192" s="205">
        <f>IF(N192="základná",J192,0)</f>
        <v>0</v>
      </c>
      <c r="BF192" s="205">
        <f>IF(N192="znížená",J192,0)</f>
        <v>0</v>
      </c>
      <c r="BG192" s="205">
        <f>IF(N192="zákl. prenesená",J192,0)</f>
        <v>0</v>
      </c>
      <c r="BH192" s="205">
        <f>IF(N192="zníž. prenesená",J192,0)</f>
        <v>0</v>
      </c>
      <c r="BI192" s="205">
        <f>IF(N192="nulová",J192,0)</f>
        <v>0</v>
      </c>
      <c r="BJ192" s="16" t="s">
        <v>155</v>
      </c>
      <c r="BK192" s="206">
        <f>ROUND(I192*H192,3)</f>
        <v>0</v>
      </c>
      <c r="BL192" s="16" t="s">
        <v>184</v>
      </c>
      <c r="BM192" s="204" t="s">
        <v>3854</v>
      </c>
    </row>
    <row r="193" s="2" customFormat="1" ht="16.5" customHeight="1">
      <c r="A193" s="35"/>
      <c r="B193" s="157"/>
      <c r="C193" s="212" t="s">
        <v>404</v>
      </c>
      <c r="D193" s="212" t="s">
        <v>439</v>
      </c>
      <c r="E193" s="213" t="s">
        <v>3855</v>
      </c>
      <c r="F193" s="214" t="s">
        <v>3856</v>
      </c>
      <c r="G193" s="215" t="s">
        <v>258</v>
      </c>
      <c r="H193" s="216">
        <v>2</v>
      </c>
      <c r="I193" s="217"/>
      <c r="J193" s="216">
        <f>ROUND(I193*H193,3)</f>
        <v>0</v>
      </c>
      <c r="K193" s="218"/>
      <c r="L193" s="219"/>
      <c r="M193" s="220" t="s">
        <v>1</v>
      </c>
      <c r="N193" s="221" t="s">
        <v>40</v>
      </c>
      <c r="O193" s="79"/>
      <c r="P193" s="202">
        <f>O193*H193</f>
        <v>0</v>
      </c>
      <c r="Q193" s="202">
        <v>0</v>
      </c>
      <c r="R193" s="202">
        <f>Q193*H193</f>
        <v>0</v>
      </c>
      <c r="S193" s="202">
        <v>0</v>
      </c>
      <c r="T193" s="203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4" t="s">
        <v>209</v>
      </c>
      <c r="AT193" s="204" t="s">
        <v>439</v>
      </c>
      <c r="AU193" s="204" t="s">
        <v>189</v>
      </c>
      <c r="AY193" s="16" t="s">
        <v>177</v>
      </c>
      <c r="BE193" s="205">
        <f>IF(N193="základná",J193,0)</f>
        <v>0</v>
      </c>
      <c r="BF193" s="205">
        <f>IF(N193="znížená",J193,0)</f>
        <v>0</v>
      </c>
      <c r="BG193" s="205">
        <f>IF(N193="zákl. prenesená",J193,0)</f>
        <v>0</v>
      </c>
      <c r="BH193" s="205">
        <f>IF(N193="zníž. prenesená",J193,0)</f>
        <v>0</v>
      </c>
      <c r="BI193" s="205">
        <f>IF(N193="nulová",J193,0)</f>
        <v>0</v>
      </c>
      <c r="BJ193" s="16" t="s">
        <v>155</v>
      </c>
      <c r="BK193" s="206">
        <f>ROUND(I193*H193,3)</f>
        <v>0</v>
      </c>
      <c r="BL193" s="16" t="s">
        <v>184</v>
      </c>
      <c r="BM193" s="204" t="s">
        <v>3857</v>
      </c>
    </row>
    <row r="194" s="2" customFormat="1" ht="16.5" customHeight="1">
      <c r="A194" s="35"/>
      <c r="B194" s="157"/>
      <c r="C194" s="212" t="s">
        <v>408</v>
      </c>
      <c r="D194" s="212" t="s">
        <v>439</v>
      </c>
      <c r="E194" s="213" t="s">
        <v>3858</v>
      </c>
      <c r="F194" s="214" t="s">
        <v>3859</v>
      </c>
      <c r="G194" s="215" t="s">
        <v>3860</v>
      </c>
      <c r="H194" s="216">
        <v>2</v>
      </c>
      <c r="I194" s="217"/>
      <c r="J194" s="216">
        <f>ROUND(I194*H194,3)</f>
        <v>0</v>
      </c>
      <c r="K194" s="218"/>
      <c r="L194" s="219"/>
      <c r="M194" s="220" t="s">
        <v>1</v>
      </c>
      <c r="N194" s="221" t="s">
        <v>40</v>
      </c>
      <c r="O194" s="79"/>
      <c r="P194" s="202">
        <f>O194*H194</f>
        <v>0</v>
      </c>
      <c r="Q194" s="202">
        <v>0</v>
      </c>
      <c r="R194" s="202">
        <f>Q194*H194</f>
        <v>0</v>
      </c>
      <c r="S194" s="202">
        <v>0</v>
      </c>
      <c r="T194" s="203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04" t="s">
        <v>209</v>
      </c>
      <c r="AT194" s="204" t="s">
        <v>439</v>
      </c>
      <c r="AU194" s="204" t="s">
        <v>189</v>
      </c>
      <c r="AY194" s="16" t="s">
        <v>177</v>
      </c>
      <c r="BE194" s="205">
        <f>IF(N194="základná",J194,0)</f>
        <v>0</v>
      </c>
      <c r="BF194" s="205">
        <f>IF(N194="znížená",J194,0)</f>
        <v>0</v>
      </c>
      <c r="BG194" s="205">
        <f>IF(N194="zákl. prenesená",J194,0)</f>
        <v>0</v>
      </c>
      <c r="BH194" s="205">
        <f>IF(N194="zníž. prenesená",J194,0)</f>
        <v>0</v>
      </c>
      <c r="BI194" s="205">
        <f>IF(N194="nulová",J194,0)</f>
        <v>0</v>
      </c>
      <c r="BJ194" s="16" t="s">
        <v>155</v>
      </c>
      <c r="BK194" s="206">
        <f>ROUND(I194*H194,3)</f>
        <v>0</v>
      </c>
      <c r="BL194" s="16" t="s">
        <v>184</v>
      </c>
      <c r="BM194" s="204" t="s">
        <v>3861</v>
      </c>
    </row>
    <row r="195" s="2" customFormat="1" ht="16.5" customHeight="1">
      <c r="A195" s="35"/>
      <c r="B195" s="157"/>
      <c r="C195" s="193" t="s">
        <v>415</v>
      </c>
      <c r="D195" s="193" t="s">
        <v>180</v>
      </c>
      <c r="E195" s="194" t="s">
        <v>3862</v>
      </c>
      <c r="F195" s="195" t="s">
        <v>3863</v>
      </c>
      <c r="G195" s="196" t="s">
        <v>258</v>
      </c>
      <c r="H195" s="197">
        <v>1</v>
      </c>
      <c r="I195" s="198"/>
      <c r="J195" s="197">
        <f>ROUND(I195*H195,3)</f>
        <v>0</v>
      </c>
      <c r="K195" s="199"/>
      <c r="L195" s="36"/>
      <c r="M195" s="200" t="s">
        <v>1</v>
      </c>
      <c r="N195" s="201" t="s">
        <v>40</v>
      </c>
      <c r="O195" s="79"/>
      <c r="P195" s="202">
        <f>O195*H195</f>
        <v>0</v>
      </c>
      <c r="Q195" s="202">
        <v>0</v>
      </c>
      <c r="R195" s="202">
        <f>Q195*H195</f>
        <v>0</v>
      </c>
      <c r="S195" s="202">
        <v>0</v>
      </c>
      <c r="T195" s="203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04" t="s">
        <v>184</v>
      </c>
      <c r="AT195" s="204" t="s">
        <v>180</v>
      </c>
      <c r="AU195" s="204" t="s">
        <v>189</v>
      </c>
      <c r="AY195" s="16" t="s">
        <v>177</v>
      </c>
      <c r="BE195" s="205">
        <f>IF(N195="základná",J195,0)</f>
        <v>0</v>
      </c>
      <c r="BF195" s="205">
        <f>IF(N195="znížená",J195,0)</f>
        <v>0</v>
      </c>
      <c r="BG195" s="205">
        <f>IF(N195="zákl. prenesená",J195,0)</f>
        <v>0</v>
      </c>
      <c r="BH195" s="205">
        <f>IF(N195="zníž. prenesená",J195,0)</f>
        <v>0</v>
      </c>
      <c r="BI195" s="205">
        <f>IF(N195="nulová",J195,0)</f>
        <v>0</v>
      </c>
      <c r="BJ195" s="16" t="s">
        <v>155</v>
      </c>
      <c r="BK195" s="206">
        <f>ROUND(I195*H195,3)</f>
        <v>0</v>
      </c>
      <c r="BL195" s="16" t="s">
        <v>184</v>
      </c>
      <c r="BM195" s="204" t="s">
        <v>3864</v>
      </c>
    </row>
    <row r="196" s="2" customFormat="1" ht="16.5" customHeight="1">
      <c r="A196" s="35"/>
      <c r="B196" s="157"/>
      <c r="C196" s="212" t="s">
        <v>421</v>
      </c>
      <c r="D196" s="212" t="s">
        <v>439</v>
      </c>
      <c r="E196" s="213" t="s">
        <v>3765</v>
      </c>
      <c r="F196" s="214" t="s">
        <v>3766</v>
      </c>
      <c r="G196" s="215" t="s">
        <v>812</v>
      </c>
      <c r="H196" s="217"/>
      <c r="I196" s="217"/>
      <c r="J196" s="216">
        <f>ROUND(I196*H196,3)</f>
        <v>0</v>
      </c>
      <c r="K196" s="218"/>
      <c r="L196" s="219"/>
      <c r="M196" s="220" t="s">
        <v>1</v>
      </c>
      <c r="N196" s="221" t="s">
        <v>40</v>
      </c>
      <c r="O196" s="79"/>
      <c r="P196" s="202">
        <f>O196*H196</f>
        <v>0</v>
      </c>
      <c r="Q196" s="202">
        <v>0</v>
      </c>
      <c r="R196" s="202">
        <f>Q196*H196</f>
        <v>0</v>
      </c>
      <c r="S196" s="202">
        <v>0</v>
      </c>
      <c r="T196" s="203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04" t="s">
        <v>209</v>
      </c>
      <c r="AT196" s="204" t="s">
        <v>439</v>
      </c>
      <c r="AU196" s="204" t="s">
        <v>189</v>
      </c>
      <c r="AY196" s="16" t="s">
        <v>177</v>
      </c>
      <c r="BE196" s="205">
        <f>IF(N196="základná",J196,0)</f>
        <v>0</v>
      </c>
      <c r="BF196" s="205">
        <f>IF(N196="znížená",J196,0)</f>
        <v>0</v>
      </c>
      <c r="BG196" s="205">
        <f>IF(N196="zákl. prenesená",J196,0)</f>
        <v>0</v>
      </c>
      <c r="BH196" s="205">
        <f>IF(N196="zníž. prenesená",J196,0)</f>
        <v>0</v>
      </c>
      <c r="BI196" s="205">
        <f>IF(N196="nulová",J196,0)</f>
        <v>0</v>
      </c>
      <c r="BJ196" s="16" t="s">
        <v>155</v>
      </c>
      <c r="BK196" s="206">
        <f>ROUND(I196*H196,3)</f>
        <v>0</v>
      </c>
      <c r="BL196" s="16" t="s">
        <v>184</v>
      </c>
      <c r="BM196" s="204" t="s">
        <v>3865</v>
      </c>
    </row>
    <row r="197" s="12" customFormat="1" ht="20.88" customHeight="1">
      <c r="A197" s="12"/>
      <c r="B197" s="180"/>
      <c r="C197" s="12"/>
      <c r="D197" s="181" t="s">
        <v>73</v>
      </c>
      <c r="E197" s="191" t="s">
        <v>3866</v>
      </c>
      <c r="F197" s="191" t="s">
        <v>3866</v>
      </c>
      <c r="G197" s="12"/>
      <c r="H197" s="12"/>
      <c r="I197" s="183"/>
      <c r="J197" s="192">
        <f>BK197</f>
        <v>0</v>
      </c>
      <c r="K197" s="12"/>
      <c r="L197" s="180"/>
      <c r="M197" s="185"/>
      <c r="N197" s="186"/>
      <c r="O197" s="186"/>
      <c r="P197" s="187">
        <f>SUM(P198:P207)</f>
        <v>0</v>
      </c>
      <c r="Q197" s="186"/>
      <c r="R197" s="187">
        <f>SUM(R198:R207)</f>
        <v>0</v>
      </c>
      <c r="S197" s="186"/>
      <c r="T197" s="188">
        <f>SUM(T198:T207)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181" t="s">
        <v>82</v>
      </c>
      <c r="AT197" s="189" t="s">
        <v>73</v>
      </c>
      <c r="AU197" s="189" t="s">
        <v>155</v>
      </c>
      <c r="AY197" s="181" t="s">
        <v>177</v>
      </c>
      <c r="BK197" s="190">
        <f>SUM(BK198:BK207)</f>
        <v>0</v>
      </c>
    </row>
    <row r="198" s="2" customFormat="1" ht="16.5" customHeight="1">
      <c r="A198" s="35"/>
      <c r="B198" s="157"/>
      <c r="C198" s="193" t="s">
        <v>425</v>
      </c>
      <c r="D198" s="193" t="s">
        <v>180</v>
      </c>
      <c r="E198" s="194" t="s">
        <v>3867</v>
      </c>
      <c r="F198" s="195" t="s">
        <v>3868</v>
      </c>
      <c r="G198" s="196" t="s">
        <v>253</v>
      </c>
      <c r="H198" s="197">
        <v>600</v>
      </c>
      <c r="I198" s="198"/>
      <c r="J198" s="197">
        <f>ROUND(I198*H198,3)</f>
        <v>0</v>
      </c>
      <c r="K198" s="199"/>
      <c r="L198" s="36"/>
      <c r="M198" s="200" t="s">
        <v>1</v>
      </c>
      <c r="N198" s="201" t="s">
        <v>40</v>
      </c>
      <c r="O198" s="79"/>
      <c r="P198" s="202">
        <f>O198*H198</f>
        <v>0</v>
      </c>
      <c r="Q198" s="202">
        <v>0</v>
      </c>
      <c r="R198" s="202">
        <f>Q198*H198</f>
        <v>0</v>
      </c>
      <c r="S198" s="202">
        <v>0</v>
      </c>
      <c r="T198" s="203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4" t="s">
        <v>184</v>
      </c>
      <c r="AT198" s="204" t="s">
        <v>180</v>
      </c>
      <c r="AU198" s="204" t="s">
        <v>189</v>
      </c>
      <c r="AY198" s="16" t="s">
        <v>177</v>
      </c>
      <c r="BE198" s="205">
        <f>IF(N198="základná",J198,0)</f>
        <v>0</v>
      </c>
      <c r="BF198" s="205">
        <f>IF(N198="znížená",J198,0)</f>
        <v>0</v>
      </c>
      <c r="BG198" s="205">
        <f>IF(N198="zákl. prenesená",J198,0)</f>
        <v>0</v>
      </c>
      <c r="BH198" s="205">
        <f>IF(N198="zníž. prenesená",J198,0)</f>
        <v>0</v>
      </c>
      <c r="BI198" s="205">
        <f>IF(N198="nulová",J198,0)</f>
        <v>0</v>
      </c>
      <c r="BJ198" s="16" t="s">
        <v>155</v>
      </c>
      <c r="BK198" s="206">
        <f>ROUND(I198*H198,3)</f>
        <v>0</v>
      </c>
      <c r="BL198" s="16" t="s">
        <v>184</v>
      </c>
      <c r="BM198" s="204" t="s">
        <v>3869</v>
      </c>
    </row>
    <row r="199" s="2" customFormat="1" ht="16.5" customHeight="1">
      <c r="A199" s="35"/>
      <c r="B199" s="157"/>
      <c r="C199" s="193" t="s">
        <v>431</v>
      </c>
      <c r="D199" s="193" t="s">
        <v>180</v>
      </c>
      <c r="E199" s="194" t="s">
        <v>3870</v>
      </c>
      <c r="F199" s="195" t="s">
        <v>3871</v>
      </c>
      <c r="G199" s="196" t="s">
        <v>258</v>
      </c>
      <c r="H199" s="197">
        <v>55</v>
      </c>
      <c r="I199" s="198"/>
      <c r="J199" s="197">
        <f>ROUND(I199*H199,3)</f>
        <v>0</v>
      </c>
      <c r="K199" s="199"/>
      <c r="L199" s="36"/>
      <c r="M199" s="200" t="s">
        <v>1</v>
      </c>
      <c r="N199" s="201" t="s">
        <v>40</v>
      </c>
      <c r="O199" s="79"/>
      <c r="P199" s="202">
        <f>O199*H199</f>
        <v>0</v>
      </c>
      <c r="Q199" s="202">
        <v>0</v>
      </c>
      <c r="R199" s="202">
        <f>Q199*H199</f>
        <v>0</v>
      </c>
      <c r="S199" s="202">
        <v>0</v>
      </c>
      <c r="T199" s="203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04" t="s">
        <v>184</v>
      </c>
      <c r="AT199" s="204" t="s">
        <v>180</v>
      </c>
      <c r="AU199" s="204" t="s">
        <v>189</v>
      </c>
      <c r="AY199" s="16" t="s">
        <v>177</v>
      </c>
      <c r="BE199" s="205">
        <f>IF(N199="základná",J199,0)</f>
        <v>0</v>
      </c>
      <c r="BF199" s="205">
        <f>IF(N199="znížená",J199,0)</f>
        <v>0</v>
      </c>
      <c r="BG199" s="205">
        <f>IF(N199="zákl. prenesená",J199,0)</f>
        <v>0</v>
      </c>
      <c r="BH199" s="205">
        <f>IF(N199="zníž. prenesená",J199,0)</f>
        <v>0</v>
      </c>
      <c r="BI199" s="205">
        <f>IF(N199="nulová",J199,0)</f>
        <v>0</v>
      </c>
      <c r="BJ199" s="16" t="s">
        <v>155</v>
      </c>
      <c r="BK199" s="206">
        <f>ROUND(I199*H199,3)</f>
        <v>0</v>
      </c>
      <c r="BL199" s="16" t="s">
        <v>184</v>
      </c>
      <c r="BM199" s="204" t="s">
        <v>3872</v>
      </c>
    </row>
    <row r="200" s="2" customFormat="1" ht="24.15" customHeight="1">
      <c r="A200" s="35"/>
      <c r="B200" s="157"/>
      <c r="C200" s="193" t="s">
        <v>435</v>
      </c>
      <c r="D200" s="193" t="s">
        <v>180</v>
      </c>
      <c r="E200" s="194" t="s">
        <v>3873</v>
      </c>
      <c r="F200" s="195" t="s">
        <v>3874</v>
      </c>
      <c r="G200" s="196" t="s">
        <v>253</v>
      </c>
      <c r="H200" s="197">
        <v>3810</v>
      </c>
      <c r="I200" s="198"/>
      <c r="J200" s="197">
        <f>ROUND(I200*H200,3)</f>
        <v>0</v>
      </c>
      <c r="K200" s="199"/>
      <c r="L200" s="36"/>
      <c r="M200" s="200" t="s">
        <v>1</v>
      </c>
      <c r="N200" s="201" t="s">
        <v>40</v>
      </c>
      <c r="O200" s="79"/>
      <c r="P200" s="202">
        <f>O200*H200</f>
        <v>0</v>
      </c>
      <c r="Q200" s="202">
        <v>0</v>
      </c>
      <c r="R200" s="202">
        <f>Q200*H200</f>
        <v>0</v>
      </c>
      <c r="S200" s="202">
        <v>0</v>
      </c>
      <c r="T200" s="203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04" t="s">
        <v>184</v>
      </c>
      <c r="AT200" s="204" t="s">
        <v>180</v>
      </c>
      <c r="AU200" s="204" t="s">
        <v>189</v>
      </c>
      <c r="AY200" s="16" t="s">
        <v>177</v>
      </c>
      <c r="BE200" s="205">
        <f>IF(N200="základná",J200,0)</f>
        <v>0</v>
      </c>
      <c r="BF200" s="205">
        <f>IF(N200="znížená",J200,0)</f>
        <v>0</v>
      </c>
      <c r="BG200" s="205">
        <f>IF(N200="zákl. prenesená",J200,0)</f>
        <v>0</v>
      </c>
      <c r="BH200" s="205">
        <f>IF(N200="zníž. prenesená",J200,0)</f>
        <v>0</v>
      </c>
      <c r="BI200" s="205">
        <f>IF(N200="nulová",J200,0)</f>
        <v>0</v>
      </c>
      <c r="BJ200" s="16" t="s">
        <v>155</v>
      </c>
      <c r="BK200" s="206">
        <f>ROUND(I200*H200,3)</f>
        <v>0</v>
      </c>
      <c r="BL200" s="16" t="s">
        <v>184</v>
      </c>
      <c r="BM200" s="204" t="s">
        <v>3875</v>
      </c>
    </row>
    <row r="201" s="2" customFormat="1" ht="24.15" customHeight="1">
      <c r="A201" s="35"/>
      <c r="B201" s="157"/>
      <c r="C201" s="193" t="s">
        <v>443</v>
      </c>
      <c r="D201" s="193" t="s">
        <v>180</v>
      </c>
      <c r="E201" s="194" t="s">
        <v>3876</v>
      </c>
      <c r="F201" s="195" t="s">
        <v>3877</v>
      </c>
      <c r="G201" s="196" t="s">
        <v>253</v>
      </c>
      <c r="H201" s="197">
        <v>400</v>
      </c>
      <c r="I201" s="198"/>
      <c r="J201" s="197">
        <f>ROUND(I201*H201,3)</f>
        <v>0</v>
      </c>
      <c r="K201" s="199"/>
      <c r="L201" s="36"/>
      <c r="M201" s="200" t="s">
        <v>1</v>
      </c>
      <c r="N201" s="201" t="s">
        <v>40</v>
      </c>
      <c r="O201" s="79"/>
      <c r="P201" s="202">
        <f>O201*H201</f>
        <v>0</v>
      </c>
      <c r="Q201" s="202">
        <v>0</v>
      </c>
      <c r="R201" s="202">
        <f>Q201*H201</f>
        <v>0</v>
      </c>
      <c r="S201" s="202">
        <v>0</v>
      </c>
      <c r="T201" s="203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04" t="s">
        <v>184</v>
      </c>
      <c r="AT201" s="204" t="s">
        <v>180</v>
      </c>
      <c r="AU201" s="204" t="s">
        <v>189</v>
      </c>
      <c r="AY201" s="16" t="s">
        <v>177</v>
      </c>
      <c r="BE201" s="205">
        <f>IF(N201="základná",J201,0)</f>
        <v>0</v>
      </c>
      <c r="BF201" s="205">
        <f>IF(N201="znížená",J201,0)</f>
        <v>0</v>
      </c>
      <c r="BG201" s="205">
        <f>IF(N201="zákl. prenesená",J201,0)</f>
        <v>0</v>
      </c>
      <c r="BH201" s="205">
        <f>IF(N201="zníž. prenesená",J201,0)</f>
        <v>0</v>
      </c>
      <c r="BI201" s="205">
        <f>IF(N201="nulová",J201,0)</f>
        <v>0</v>
      </c>
      <c r="BJ201" s="16" t="s">
        <v>155</v>
      </c>
      <c r="BK201" s="206">
        <f>ROUND(I201*H201,3)</f>
        <v>0</v>
      </c>
      <c r="BL201" s="16" t="s">
        <v>184</v>
      </c>
      <c r="BM201" s="204" t="s">
        <v>3878</v>
      </c>
    </row>
    <row r="202" s="2" customFormat="1" ht="24.15" customHeight="1">
      <c r="A202" s="35"/>
      <c r="B202" s="157"/>
      <c r="C202" s="193" t="s">
        <v>659</v>
      </c>
      <c r="D202" s="193" t="s">
        <v>180</v>
      </c>
      <c r="E202" s="194" t="s">
        <v>3879</v>
      </c>
      <c r="F202" s="195" t="s">
        <v>3880</v>
      </c>
      <c r="G202" s="196" t="s">
        <v>258</v>
      </c>
      <c r="H202" s="197">
        <v>400</v>
      </c>
      <c r="I202" s="198"/>
      <c r="J202" s="197">
        <f>ROUND(I202*H202,3)</f>
        <v>0</v>
      </c>
      <c r="K202" s="199"/>
      <c r="L202" s="36"/>
      <c r="M202" s="200" t="s">
        <v>1</v>
      </c>
      <c r="N202" s="201" t="s">
        <v>40</v>
      </c>
      <c r="O202" s="79"/>
      <c r="P202" s="202">
        <f>O202*H202</f>
        <v>0</v>
      </c>
      <c r="Q202" s="202">
        <v>0</v>
      </c>
      <c r="R202" s="202">
        <f>Q202*H202</f>
        <v>0</v>
      </c>
      <c r="S202" s="202">
        <v>0</v>
      </c>
      <c r="T202" s="203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04" t="s">
        <v>184</v>
      </c>
      <c r="AT202" s="204" t="s">
        <v>180</v>
      </c>
      <c r="AU202" s="204" t="s">
        <v>189</v>
      </c>
      <c r="AY202" s="16" t="s">
        <v>177</v>
      </c>
      <c r="BE202" s="205">
        <f>IF(N202="základná",J202,0)</f>
        <v>0</v>
      </c>
      <c r="BF202" s="205">
        <f>IF(N202="znížená",J202,0)</f>
        <v>0</v>
      </c>
      <c r="BG202" s="205">
        <f>IF(N202="zákl. prenesená",J202,0)</f>
        <v>0</v>
      </c>
      <c r="BH202" s="205">
        <f>IF(N202="zníž. prenesená",J202,0)</f>
        <v>0</v>
      </c>
      <c r="BI202" s="205">
        <f>IF(N202="nulová",J202,0)</f>
        <v>0</v>
      </c>
      <c r="BJ202" s="16" t="s">
        <v>155</v>
      </c>
      <c r="BK202" s="206">
        <f>ROUND(I202*H202,3)</f>
        <v>0</v>
      </c>
      <c r="BL202" s="16" t="s">
        <v>184</v>
      </c>
      <c r="BM202" s="204" t="s">
        <v>3881</v>
      </c>
    </row>
    <row r="203" s="2" customFormat="1" ht="37.8" customHeight="1">
      <c r="A203" s="35"/>
      <c r="B203" s="157"/>
      <c r="C203" s="193" t="s">
        <v>663</v>
      </c>
      <c r="D203" s="193" t="s">
        <v>180</v>
      </c>
      <c r="E203" s="194" t="s">
        <v>3882</v>
      </c>
      <c r="F203" s="195" t="s">
        <v>3883</v>
      </c>
      <c r="G203" s="196" t="s">
        <v>253</v>
      </c>
      <c r="H203" s="197">
        <v>92</v>
      </c>
      <c r="I203" s="198"/>
      <c r="J203" s="197">
        <f>ROUND(I203*H203,3)</f>
        <v>0</v>
      </c>
      <c r="K203" s="199"/>
      <c r="L203" s="36"/>
      <c r="M203" s="200" t="s">
        <v>1</v>
      </c>
      <c r="N203" s="201" t="s">
        <v>40</v>
      </c>
      <c r="O203" s="79"/>
      <c r="P203" s="202">
        <f>O203*H203</f>
        <v>0</v>
      </c>
      <c r="Q203" s="202">
        <v>0</v>
      </c>
      <c r="R203" s="202">
        <f>Q203*H203</f>
        <v>0</v>
      </c>
      <c r="S203" s="202">
        <v>0</v>
      </c>
      <c r="T203" s="203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4" t="s">
        <v>184</v>
      </c>
      <c r="AT203" s="204" t="s">
        <v>180</v>
      </c>
      <c r="AU203" s="204" t="s">
        <v>189</v>
      </c>
      <c r="AY203" s="16" t="s">
        <v>177</v>
      </c>
      <c r="BE203" s="205">
        <f>IF(N203="základná",J203,0)</f>
        <v>0</v>
      </c>
      <c r="BF203" s="205">
        <f>IF(N203="znížená",J203,0)</f>
        <v>0</v>
      </c>
      <c r="BG203" s="205">
        <f>IF(N203="zákl. prenesená",J203,0)</f>
        <v>0</v>
      </c>
      <c r="BH203" s="205">
        <f>IF(N203="zníž. prenesená",J203,0)</f>
        <v>0</v>
      </c>
      <c r="BI203" s="205">
        <f>IF(N203="nulová",J203,0)</f>
        <v>0</v>
      </c>
      <c r="BJ203" s="16" t="s">
        <v>155</v>
      </c>
      <c r="BK203" s="206">
        <f>ROUND(I203*H203,3)</f>
        <v>0</v>
      </c>
      <c r="BL203" s="16" t="s">
        <v>184</v>
      </c>
      <c r="BM203" s="204" t="s">
        <v>3884</v>
      </c>
    </row>
    <row r="204" s="2" customFormat="1" ht="21.75" customHeight="1">
      <c r="A204" s="35"/>
      <c r="B204" s="157"/>
      <c r="C204" s="193" t="s">
        <v>667</v>
      </c>
      <c r="D204" s="193" t="s">
        <v>180</v>
      </c>
      <c r="E204" s="194" t="s">
        <v>3885</v>
      </c>
      <c r="F204" s="195" t="s">
        <v>3886</v>
      </c>
      <c r="G204" s="196" t="s">
        <v>253</v>
      </c>
      <c r="H204" s="197">
        <v>300</v>
      </c>
      <c r="I204" s="198"/>
      <c r="J204" s="197">
        <f>ROUND(I204*H204,3)</f>
        <v>0</v>
      </c>
      <c r="K204" s="199"/>
      <c r="L204" s="36"/>
      <c r="M204" s="200" t="s">
        <v>1</v>
      </c>
      <c r="N204" s="201" t="s">
        <v>40</v>
      </c>
      <c r="O204" s="79"/>
      <c r="P204" s="202">
        <f>O204*H204</f>
        <v>0</v>
      </c>
      <c r="Q204" s="202">
        <v>0</v>
      </c>
      <c r="R204" s="202">
        <f>Q204*H204</f>
        <v>0</v>
      </c>
      <c r="S204" s="202">
        <v>0</v>
      </c>
      <c r="T204" s="203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4" t="s">
        <v>184</v>
      </c>
      <c r="AT204" s="204" t="s">
        <v>180</v>
      </c>
      <c r="AU204" s="204" t="s">
        <v>189</v>
      </c>
      <c r="AY204" s="16" t="s">
        <v>177</v>
      </c>
      <c r="BE204" s="205">
        <f>IF(N204="základná",J204,0)</f>
        <v>0</v>
      </c>
      <c r="BF204" s="205">
        <f>IF(N204="znížená",J204,0)</f>
        <v>0</v>
      </c>
      <c r="BG204" s="205">
        <f>IF(N204="zákl. prenesená",J204,0)</f>
        <v>0</v>
      </c>
      <c r="BH204" s="205">
        <f>IF(N204="zníž. prenesená",J204,0)</f>
        <v>0</v>
      </c>
      <c r="BI204" s="205">
        <f>IF(N204="nulová",J204,0)</f>
        <v>0</v>
      </c>
      <c r="BJ204" s="16" t="s">
        <v>155</v>
      </c>
      <c r="BK204" s="206">
        <f>ROUND(I204*H204,3)</f>
        <v>0</v>
      </c>
      <c r="BL204" s="16" t="s">
        <v>184</v>
      </c>
      <c r="BM204" s="204" t="s">
        <v>3887</v>
      </c>
    </row>
    <row r="205" s="2" customFormat="1" ht="33" customHeight="1">
      <c r="A205" s="35"/>
      <c r="B205" s="157"/>
      <c r="C205" s="193" t="s">
        <v>446</v>
      </c>
      <c r="D205" s="193" t="s">
        <v>180</v>
      </c>
      <c r="E205" s="194" t="s">
        <v>3888</v>
      </c>
      <c r="F205" s="195" t="s">
        <v>3889</v>
      </c>
      <c r="G205" s="196" t="s">
        <v>258</v>
      </c>
      <c r="H205" s="197">
        <v>8</v>
      </c>
      <c r="I205" s="198"/>
      <c r="J205" s="197">
        <f>ROUND(I205*H205,3)</f>
        <v>0</v>
      </c>
      <c r="K205" s="199"/>
      <c r="L205" s="36"/>
      <c r="M205" s="200" t="s">
        <v>1</v>
      </c>
      <c r="N205" s="201" t="s">
        <v>40</v>
      </c>
      <c r="O205" s="79"/>
      <c r="P205" s="202">
        <f>O205*H205</f>
        <v>0</v>
      </c>
      <c r="Q205" s="202">
        <v>0</v>
      </c>
      <c r="R205" s="202">
        <f>Q205*H205</f>
        <v>0</v>
      </c>
      <c r="S205" s="202">
        <v>0</v>
      </c>
      <c r="T205" s="203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04" t="s">
        <v>184</v>
      </c>
      <c r="AT205" s="204" t="s">
        <v>180</v>
      </c>
      <c r="AU205" s="204" t="s">
        <v>189</v>
      </c>
      <c r="AY205" s="16" t="s">
        <v>177</v>
      </c>
      <c r="BE205" s="205">
        <f>IF(N205="základná",J205,0)</f>
        <v>0</v>
      </c>
      <c r="BF205" s="205">
        <f>IF(N205="znížená",J205,0)</f>
        <v>0</v>
      </c>
      <c r="BG205" s="205">
        <f>IF(N205="zákl. prenesená",J205,0)</f>
        <v>0</v>
      </c>
      <c r="BH205" s="205">
        <f>IF(N205="zníž. prenesená",J205,0)</f>
        <v>0</v>
      </c>
      <c r="BI205" s="205">
        <f>IF(N205="nulová",J205,0)</f>
        <v>0</v>
      </c>
      <c r="BJ205" s="16" t="s">
        <v>155</v>
      </c>
      <c r="BK205" s="206">
        <f>ROUND(I205*H205,3)</f>
        <v>0</v>
      </c>
      <c r="BL205" s="16" t="s">
        <v>184</v>
      </c>
      <c r="BM205" s="204" t="s">
        <v>3890</v>
      </c>
    </row>
    <row r="206" s="2" customFormat="1" ht="16.5" customHeight="1">
      <c r="A206" s="35"/>
      <c r="B206" s="157"/>
      <c r="C206" s="193" t="s">
        <v>674</v>
      </c>
      <c r="D206" s="193" t="s">
        <v>180</v>
      </c>
      <c r="E206" s="194" t="s">
        <v>3891</v>
      </c>
      <c r="F206" s="195" t="s">
        <v>3892</v>
      </c>
      <c r="G206" s="196" t="s">
        <v>258</v>
      </c>
      <c r="H206" s="197">
        <v>16</v>
      </c>
      <c r="I206" s="198"/>
      <c r="J206" s="197">
        <f>ROUND(I206*H206,3)</f>
        <v>0</v>
      </c>
      <c r="K206" s="199"/>
      <c r="L206" s="36"/>
      <c r="M206" s="200" t="s">
        <v>1</v>
      </c>
      <c r="N206" s="201" t="s">
        <v>40</v>
      </c>
      <c r="O206" s="79"/>
      <c r="P206" s="202">
        <f>O206*H206</f>
        <v>0</v>
      </c>
      <c r="Q206" s="202">
        <v>0</v>
      </c>
      <c r="R206" s="202">
        <f>Q206*H206</f>
        <v>0</v>
      </c>
      <c r="S206" s="202">
        <v>0</v>
      </c>
      <c r="T206" s="203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4" t="s">
        <v>184</v>
      </c>
      <c r="AT206" s="204" t="s">
        <v>180</v>
      </c>
      <c r="AU206" s="204" t="s">
        <v>189</v>
      </c>
      <c r="AY206" s="16" t="s">
        <v>177</v>
      </c>
      <c r="BE206" s="205">
        <f>IF(N206="základná",J206,0)</f>
        <v>0</v>
      </c>
      <c r="BF206" s="205">
        <f>IF(N206="znížená",J206,0)</f>
        <v>0</v>
      </c>
      <c r="BG206" s="205">
        <f>IF(N206="zákl. prenesená",J206,0)</f>
        <v>0</v>
      </c>
      <c r="BH206" s="205">
        <f>IF(N206="zníž. prenesená",J206,0)</f>
        <v>0</v>
      </c>
      <c r="BI206" s="205">
        <f>IF(N206="nulová",J206,0)</f>
        <v>0</v>
      </c>
      <c r="BJ206" s="16" t="s">
        <v>155</v>
      </c>
      <c r="BK206" s="206">
        <f>ROUND(I206*H206,3)</f>
        <v>0</v>
      </c>
      <c r="BL206" s="16" t="s">
        <v>184</v>
      </c>
      <c r="BM206" s="204" t="s">
        <v>3893</v>
      </c>
    </row>
    <row r="207" s="2" customFormat="1" ht="66.75" customHeight="1">
      <c r="A207" s="35"/>
      <c r="B207" s="157"/>
      <c r="C207" s="193" t="s">
        <v>678</v>
      </c>
      <c r="D207" s="193" t="s">
        <v>180</v>
      </c>
      <c r="E207" s="194" t="s">
        <v>3894</v>
      </c>
      <c r="F207" s="195" t="s">
        <v>3895</v>
      </c>
      <c r="G207" s="196" t="s">
        <v>258</v>
      </c>
      <c r="H207" s="197">
        <v>1</v>
      </c>
      <c r="I207" s="198"/>
      <c r="J207" s="197">
        <f>ROUND(I207*H207,3)</f>
        <v>0</v>
      </c>
      <c r="K207" s="199"/>
      <c r="L207" s="36"/>
      <c r="M207" s="200" t="s">
        <v>1</v>
      </c>
      <c r="N207" s="201" t="s">
        <v>40</v>
      </c>
      <c r="O207" s="79"/>
      <c r="P207" s="202">
        <f>O207*H207</f>
        <v>0</v>
      </c>
      <c r="Q207" s="202">
        <v>0</v>
      </c>
      <c r="R207" s="202">
        <f>Q207*H207</f>
        <v>0</v>
      </c>
      <c r="S207" s="202">
        <v>0</v>
      </c>
      <c r="T207" s="203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4" t="s">
        <v>184</v>
      </c>
      <c r="AT207" s="204" t="s">
        <v>180</v>
      </c>
      <c r="AU207" s="204" t="s">
        <v>189</v>
      </c>
      <c r="AY207" s="16" t="s">
        <v>177</v>
      </c>
      <c r="BE207" s="205">
        <f>IF(N207="základná",J207,0)</f>
        <v>0</v>
      </c>
      <c r="BF207" s="205">
        <f>IF(N207="znížená",J207,0)</f>
        <v>0</v>
      </c>
      <c r="BG207" s="205">
        <f>IF(N207="zákl. prenesená",J207,0)</f>
        <v>0</v>
      </c>
      <c r="BH207" s="205">
        <f>IF(N207="zníž. prenesená",J207,0)</f>
        <v>0</v>
      </c>
      <c r="BI207" s="205">
        <f>IF(N207="nulová",J207,0)</f>
        <v>0</v>
      </c>
      <c r="BJ207" s="16" t="s">
        <v>155</v>
      </c>
      <c r="BK207" s="206">
        <f>ROUND(I207*H207,3)</f>
        <v>0</v>
      </c>
      <c r="BL207" s="16" t="s">
        <v>184</v>
      </c>
      <c r="BM207" s="204" t="s">
        <v>3896</v>
      </c>
    </row>
    <row r="208" s="12" customFormat="1" ht="20.88" customHeight="1">
      <c r="A208" s="12"/>
      <c r="B208" s="180"/>
      <c r="C208" s="12"/>
      <c r="D208" s="181" t="s">
        <v>73</v>
      </c>
      <c r="E208" s="191" t="s">
        <v>3897</v>
      </c>
      <c r="F208" s="191" t="s">
        <v>3897</v>
      </c>
      <c r="G208" s="12"/>
      <c r="H208" s="12"/>
      <c r="I208" s="183"/>
      <c r="J208" s="192">
        <f>BK208</f>
        <v>0</v>
      </c>
      <c r="K208" s="12"/>
      <c r="L208" s="180"/>
      <c r="M208" s="185"/>
      <c r="N208" s="186"/>
      <c r="O208" s="186"/>
      <c r="P208" s="187">
        <f>P209</f>
        <v>0</v>
      </c>
      <c r="Q208" s="186"/>
      <c r="R208" s="187">
        <f>R209</f>
        <v>0</v>
      </c>
      <c r="S208" s="186"/>
      <c r="T208" s="188">
        <f>T209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181" t="s">
        <v>82</v>
      </c>
      <c r="AT208" s="189" t="s">
        <v>73</v>
      </c>
      <c r="AU208" s="189" t="s">
        <v>155</v>
      </c>
      <c r="AY208" s="181" t="s">
        <v>177</v>
      </c>
      <c r="BK208" s="190">
        <f>BK209</f>
        <v>0</v>
      </c>
    </row>
    <row r="209" s="2" customFormat="1" ht="16.5" customHeight="1">
      <c r="A209" s="35"/>
      <c r="B209" s="157"/>
      <c r="C209" s="193" t="s">
        <v>682</v>
      </c>
      <c r="D209" s="193" t="s">
        <v>180</v>
      </c>
      <c r="E209" s="194" t="s">
        <v>3898</v>
      </c>
      <c r="F209" s="195" t="s">
        <v>3899</v>
      </c>
      <c r="G209" s="196" t="s">
        <v>258</v>
      </c>
      <c r="H209" s="197">
        <v>1</v>
      </c>
      <c r="I209" s="198"/>
      <c r="J209" s="197">
        <f>ROUND(I209*H209,3)</f>
        <v>0</v>
      </c>
      <c r="K209" s="199"/>
      <c r="L209" s="36"/>
      <c r="M209" s="200" t="s">
        <v>1</v>
      </c>
      <c r="N209" s="201" t="s">
        <v>40</v>
      </c>
      <c r="O209" s="79"/>
      <c r="P209" s="202">
        <f>O209*H209</f>
        <v>0</v>
      </c>
      <c r="Q209" s="202">
        <v>0</v>
      </c>
      <c r="R209" s="202">
        <f>Q209*H209</f>
        <v>0</v>
      </c>
      <c r="S209" s="202">
        <v>0</v>
      </c>
      <c r="T209" s="203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04" t="s">
        <v>184</v>
      </c>
      <c r="AT209" s="204" t="s">
        <v>180</v>
      </c>
      <c r="AU209" s="204" t="s">
        <v>189</v>
      </c>
      <c r="AY209" s="16" t="s">
        <v>177</v>
      </c>
      <c r="BE209" s="205">
        <f>IF(N209="základná",J209,0)</f>
        <v>0</v>
      </c>
      <c r="BF209" s="205">
        <f>IF(N209="znížená",J209,0)</f>
        <v>0</v>
      </c>
      <c r="BG209" s="205">
        <f>IF(N209="zákl. prenesená",J209,0)</f>
        <v>0</v>
      </c>
      <c r="BH209" s="205">
        <f>IF(N209="zníž. prenesená",J209,0)</f>
        <v>0</v>
      </c>
      <c r="BI209" s="205">
        <f>IF(N209="nulová",J209,0)</f>
        <v>0</v>
      </c>
      <c r="BJ209" s="16" t="s">
        <v>155</v>
      </c>
      <c r="BK209" s="206">
        <f>ROUND(I209*H209,3)</f>
        <v>0</v>
      </c>
      <c r="BL209" s="16" t="s">
        <v>184</v>
      </c>
      <c r="BM209" s="204" t="s">
        <v>3900</v>
      </c>
    </row>
    <row r="210" s="12" customFormat="1" ht="20.88" customHeight="1">
      <c r="A210" s="12"/>
      <c r="B210" s="180"/>
      <c r="C210" s="12"/>
      <c r="D210" s="181" t="s">
        <v>73</v>
      </c>
      <c r="E210" s="191" t="s">
        <v>3901</v>
      </c>
      <c r="F210" s="191" t="s">
        <v>3901</v>
      </c>
      <c r="G210" s="12"/>
      <c r="H210" s="12"/>
      <c r="I210" s="183"/>
      <c r="J210" s="192">
        <f>BK210</f>
        <v>0</v>
      </c>
      <c r="K210" s="12"/>
      <c r="L210" s="180"/>
      <c r="M210" s="185"/>
      <c r="N210" s="186"/>
      <c r="O210" s="186"/>
      <c r="P210" s="187">
        <f>SUM(P211:P212)</f>
        <v>0</v>
      </c>
      <c r="Q210" s="186"/>
      <c r="R210" s="187">
        <f>SUM(R211:R212)</f>
        <v>0</v>
      </c>
      <c r="S210" s="186"/>
      <c r="T210" s="188">
        <f>SUM(T211:T212)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181" t="s">
        <v>82</v>
      </c>
      <c r="AT210" s="189" t="s">
        <v>73</v>
      </c>
      <c r="AU210" s="189" t="s">
        <v>155</v>
      </c>
      <c r="AY210" s="181" t="s">
        <v>177</v>
      </c>
      <c r="BK210" s="190">
        <f>SUM(BK211:BK212)</f>
        <v>0</v>
      </c>
    </row>
    <row r="211" s="2" customFormat="1" ht="16.5" customHeight="1">
      <c r="A211" s="35"/>
      <c r="B211" s="157"/>
      <c r="C211" s="193" t="s">
        <v>686</v>
      </c>
      <c r="D211" s="193" t="s">
        <v>180</v>
      </c>
      <c r="E211" s="194" t="s">
        <v>3902</v>
      </c>
      <c r="F211" s="195" t="s">
        <v>3903</v>
      </c>
      <c r="G211" s="196" t="s">
        <v>812</v>
      </c>
      <c r="H211" s="198"/>
      <c r="I211" s="198"/>
      <c r="J211" s="197">
        <f>ROUND(I211*H211,3)</f>
        <v>0</v>
      </c>
      <c r="K211" s="199"/>
      <c r="L211" s="36"/>
      <c r="M211" s="200" t="s">
        <v>1</v>
      </c>
      <c r="N211" s="201" t="s">
        <v>40</v>
      </c>
      <c r="O211" s="79"/>
      <c r="P211" s="202">
        <f>O211*H211</f>
        <v>0</v>
      </c>
      <c r="Q211" s="202">
        <v>0</v>
      </c>
      <c r="R211" s="202">
        <f>Q211*H211</f>
        <v>0</v>
      </c>
      <c r="S211" s="202">
        <v>0</v>
      </c>
      <c r="T211" s="203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04" t="s">
        <v>184</v>
      </c>
      <c r="AT211" s="204" t="s">
        <v>180</v>
      </c>
      <c r="AU211" s="204" t="s">
        <v>189</v>
      </c>
      <c r="AY211" s="16" t="s">
        <v>177</v>
      </c>
      <c r="BE211" s="205">
        <f>IF(N211="základná",J211,0)</f>
        <v>0</v>
      </c>
      <c r="BF211" s="205">
        <f>IF(N211="znížená",J211,0)</f>
        <v>0</v>
      </c>
      <c r="BG211" s="205">
        <f>IF(N211="zákl. prenesená",J211,0)</f>
        <v>0</v>
      </c>
      <c r="BH211" s="205">
        <f>IF(N211="zníž. prenesená",J211,0)</f>
        <v>0</v>
      </c>
      <c r="BI211" s="205">
        <f>IF(N211="nulová",J211,0)</f>
        <v>0</v>
      </c>
      <c r="BJ211" s="16" t="s">
        <v>155</v>
      </c>
      <c r="BK211" s="206">
        <f>ROUND(I211*H211,3)</f>
        <v>0</v>
      </c>
      <c r="BL211" s="16" t="s">
        <v>184</v>
      </c>
      <c r="BM211" s="204" t="s">
        <v>3904</v>
      </c>
    </row>
    <row r="212" s="2" customFormat="1" ht="16.5" customHeight="1">
      <c r="A212" s="35"/>
      <c r="B212" s="157"/>
      <c r="C212" s="193" t="s">
        <v>690</v>
      </c>
      <c r="D212" s="193" t="s">
        <v>180</v>
      </c>
      <c r="E212" s="194" t="s">
        <v>3905</v>
      </c>
      <c r="F212" s="195" t="s">
        <v>3906</v>
      </c>
      <c r="G212" s="196" t="s">
        <v>812</v>
      </c>
      <c r="H212" s="198"/>
      <c r="I212" s="198"/>
      <c r="J212" s="197">
        <f>ROUND(I212*H212,3)</f>
        <v>0</v>
      </c>
      <c r="K212" s="199"/>
      <c r="L212" s="36"/>
      <c r="M212" s="200" t="s">
        <v>1</v>
      </c>
      <c r="N212" s="201" t="s">
        <v>40</v>
      </c>
      <c r="O212" s="79"/>
      <c r="P212" s="202">
        <f>O212*H212</f>
        <v>0</v>
      </c>
      <c r="Q212" s="202">
        <v>0</v>
      </c>
      <c r="R212" s="202">
        <f>Q212*H212</f>
        <v>0</v>
      </c>
      <c r="S212" s="202">
        <v>0</v>
      </c>
      <c r="T212" s="203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04" t="s">
        <v>184</v>
      </c>
      <c r="AT212" s="204" t="s">
        <v>180</v>
      </c>
      <c r="AU212" s="204" t="s">
        <v>189</v>
      </c>
      <c r="AY212" s="16" t="s">
        <v>177</v>
      </c>
      <c r="BE212" s="205">
        <f>IF(N212="základná",J212,0)</f>
        <v>0</v>
      </c>
      <c r="BF212" s="205">
        <f>IF(N212="znížená",J212,0)</f>
        <v>0</v>
      </c>
      <c r="BG212" s="205">
        <f>IF(N212="zákl. prenesená",J212,0)</f>
        <v>0</v>
      </c>
      <c r="BH212" s="205">
        <f>IF(N212="zníž. prenesená",J212,0)</f>
        <v>0</v>
      </c>
      <c r="BI212" s="205">
        <f>IF(N212="nulová",J212,0)</f>
        <v>0</v>
      </c>
      <c r="BJ212" s="16" t="s">
        <v>155</v>
      </c>
      <c r="BK212" s="206">
        <f>ROUND(I212*H212,3)</f>
        <v>0</v>
      </c>
      <c r="BL212" s="16" t="s">
        <v>184</v>
      </c>
      <c r="BM212" s="204" t="s">
        <v>3907</v>
      </c>
    </row>
    <row r="213" s="12" customFormat="1" ht="25.92" customHeight="1">
      <c r="A213" s="12"/>
      <c r="B213" s="180"/>
      <c r="C213" s="12"/>
      <c r="D213" s="181" t="s">
        <v>73</v>
      </c>
      <c r="E213" s="182" t="s">
        <v>154</v>
      </c>
      <c r="F213" s="182" t="s">
        <v>1322</v>
      </c>
      <c r="G213" s="12"/>
      <c r="H213" s="12"/>
      <c r="I213" s="183"/>
      <c r="J213" s="184">
        <f>BK213</f>
        <v>0</v>
      </c>
      <c r="K213" s="12"/>
      <c r="L213" s="180"/>
      <c r="M213" s="185"/>
      <c r="N213" s="186"/>
      <c r="O213" s="186"/>
      <c r="P213" s="187">
        <f>SUM(P214:P221)</f>
        <v>0</v>
      </c>
      <c r="Q213" s="186"/>
      <c r="R213" s="187">
        <f>SUM(R214:R221)</f>
        <v>0</v>
      </c>
      <c r="S213" s="186"/>
      <c r="T213" s="188">
        <f>SUM(T214:T221)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181" t="s">
        <v>197</v>
      </c>
      <c r="AT213" s="189" t="s">
        <v>73</v>
      </c>
      <c r="AU213" s="189" t="s">
        <v>74</v>
      </c>
      <c r="AY213" s="181" t="s">
        <v>177</v>
      </c>
      <c r="BK213" s="190">
        <f>SUM(BK214:BK221)</f>
        <v>0</v>
      </c>
    </row>
    <row r="214" s="2" customFormat="1" ht="16.5" customHeight="1">
      <c r="A214" s="35"/>
      <c r="B214" s="157"/>
      <c r="C214" s="193" t="s">
        <v>694</v>
      </c>
      <c r="D214" s="193" t="s">
        <v>180</v>
      </c>
      <c r="E214" s="194" t="s">
        <v>1324</v>
      </c>
      <c r="F214" s="195" t="s">
        <v>1</v>
      </c>
      <c r="G214" s="196" t="s">
        <v>1302</v>
      </c>
      <c r="H214" s="197">
        <v>0</v>
      </c>
      <c r="I214" s="198"/>
      <c r="J214" s="197">
        <f>ROUND(I214*H214,3)</f>
        <v>0</v>
      </c>
      <c r="K214" s="199"/>
      <c r="L214" s="36"/>
      <c r="M214" s="200" t="s">
        <v>1</v>
      </c>
      <c r="N214" s="201" t="s">
        <v>40</v>
      </c>
      <c r="O214" s="79"/>
      <c r="P214" s="202">
        <f>O214*H214</f>
        <v>0</v>
      </c>
      <c r="Q214" s="202">
        <v>0</v>
      </c>
      <c r="R214" s="202">
        <f>Q214*H214</f>
        <v>0</v>
      </c>
      <c r="S214" s="202">
        <v>0</v>
      </c>
      <c r="T214" s="203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04" t="s">
        <v>1303</v>
      </c>
      <c r="AT214" s="204" t="s">
        <v>180</v>
      </c>
      <c r="AU214" s="204" t="s">
        <v>82</v>
      </c>
      <c r="AY214" s="16" t="s">
        <v>177</v>
      </c>
      <c r="BE214" s="205">
        <f>IF(N214="základná",J214,0)</f>
        <v>0</v>
      </c>
      <c r="BF214" s="205">
        <f>IF(N214="znížená",J214,0)</f>
        <v>0</v>
      </c>
      <c r="BG214" s="205">
        <f>IF(N214="zákl. prenesená",J214,0)</f>
        <v>0</v>
      </c>
      <c r="BH214" s="205">
        <f>IF(N214="zníž. prenesená",J214,0)</f>
        <v>0</v>
      </c>
      <c r="BI214" s="205">
        <f>IF(N214="nulová",J214,0)</f>
        <v>0</v>
      </c>
      <c r="BJ214" s="16" t="s">
        <v>155</v>
      </c>
      <c r="BK214" s="206">
        <f>ROUND(I214*H214,3)</f>
        <v>0</v>
      </c>
      <c r="BL214" s="16" t="s">
        <v>1303</v>
      </c>
      <c r="BM214" s="204" t="s">
        <v>3908</v>
      </c>
    </row>
    <row r="215" s="2" customFormat="1" ht="16.5" customHeight="1">
      <c r="A215" s="35"/>
      <c r="B215" s="157"/>
      <c r="C215" s="193" t="s">
        <v>698</v>
      </c>
      <c r="D215" s="193" t="s">
        <v>180</v>
      </c>
      <c r="E215" s="194" t="s">
        <v>1324</v>
      </c>
      <c r="F215" s="195" t="s">
        <v>1</v>
      </c>
      <c r="G215" s="196" t="s">
        <v>1302</v>
      </c>
      <c r="H215" s="197">
        <v>0</v>
      </c>
      <c r="I215" s="198"/>
      <c r="J215" s="197">
        <f>ROUND(I215*H215,3)</f>
        <v>0</v>
      </c>
      <c r="K215" s="199"/>
      <c r="L215" s="36"/>
      <c r="M215" s="200" t="s">
        <v>1</v>
      </c>
      <c r="N215" s="201" t="s">
        <v>40</v>
      </c>
      <c r="O215" s="79"/>
      <c r="P215" s="202">
        <f>O215*H215</f>
        <v>0</v>
      </c>
      <c r="Q215" s="202">
        <v>0</v>
      </c>
      <c r="R215" s="202">
        <f>Q215*H215</f>
        <v>0</v>
      </c>
      <c r="S215" s="202">
        <v>0</v>
      </c>
      <c r="T215" s="203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4" t="s">
        <v>1303</v>
      </c>
      <c r="AT215" s="204" t="s">
        <v>180</v>
      </c>
      <c r="AU215" s="204" t="s">
        <v>82</v>
      </c>
      <c r="AY215" s="16" t="s">
        <v>177</v>
      </c>
      <c r="BE215" s="205">
        <f>IF(N215="základná",J215,0)</f>
        <v>0</v>
      </c>
      <c r="BF215" s="205">
        <f>IF(N215="znížená",J215,0)</f>
        <v>0</v>
      </c>
      <c r="BG215" s="205">
        <f>IF(N215="zákl. prenesená",J215,0)</f>
        <v>0</v>
      </c>
      <c r="BH215" s="205">
        <f>IF(N215="zníž. prenesená",J215,0)</f>
        <v>0</v>
      </c>
      <c r="BI215" s="205">
        <f>IF(N215="nulová",J215,0)</f>
        <v>0</v>
      </c>
      <c r="BJ215" s="16" t="s">
        <v>155</v>
      </c>
      <c r="BK215" s="206">
        <f>ROUND(I215*H215,3)</f>
        <v>0</v>
      </c>
      <c r="BL215" s="16" t="s">
        <v>1303</v>
      </c>
      <c r="BM215" s="204" t="s">
        <v>3909</v>
      </c>
    </row>
    <row r="216" s="2" customFormat="1" ht="16.5" customHeight="1">
      <c r="A216" s="35"/>
      <c r="B216" s="157"/>
      <c r="C216" s="193" t="s">
        <v>702</v>
      </c>
      <c r="D216" s="193" t="s">
        <v>180</v>
      </c>
      <c r="E216" s="194" t="s">
        <v>1324</v>
      </c>
      <c r="F216" s="195" t="s">
        <v>1</v>
      </c>
      <c r="G216" s="196" t="s">
        <v>1302</v>
      </c>
      <c r="H216" s="197">
        <v>0</v>
      </c>
      <c r="I216" s="198"/>
      <c r="J216" s="197">
        <f>ROUND(I216*H216,3)</f>
        <v>0</v>
      </c>
      <c r="K216" s="199"/>
      <c r="L216" s="36"/>
      <c r="M216" s="200" t="s">
        <v>1</v>
      </c>
      <c r="N216" s="201" t="s">
        <v>40</v>
      </c>
      <c r="O216" s="79"/>
      <c r="P216" s="202">
        <f>O216*H216</f>
        <v>0</v>
      </c>
      <c r="Q216" s="202">
        <v>0</v>
      </c>
      <c r="R216" s="202">
        <f>Q216*H216</f>
        <v>0</v>
      </c>
      <c r="S216" s="202">
        <v>0</v>
      </c>
      <c r="T216" s="203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4" t="s">
        <v>1303</v>
      </c>
      <c r="AT216" s="204" t="s">
        <v>180</v>
      </c>
      <c r="AU216" s="204" t="s">
        <v>82</v>
      </c>
      <c r="AY216" s="16" t="s">
        <v>177</v>
      </c>
      <c r="BE216" s="205">
        <f>IF(N216="základná",J216,0)</f>
        <v>0</v>
      </c>
      <c r="BF216" s="205">
        <f>IF(N216="znížená",J216,0)</f>
        <v>0</v>
      </c>
      <c r="BG216" s="205">
        <f>IF(N216="zákl. prenesená",J216,0)</f>
        <v>0</v>
      </c>
      <c r="BH216" s="205">
        <f>IF(N216="zníž. prenesená",J216,0)</f>
        <v>0</v>
      </c>
      <c r="BI216" s="205">
        <f>IF(N216="nulová",J216,0)</f>
        <v>0</v>
      </c>
      <c r="BJ216" s="16" t="s">
        <v>155</v>
      </c>
      <c r="BK216" s="206">
        <f>ROUND(I216*H216,3)</f>
        <v>0</v>
      </c>
      <c r="BL216" s="16" t="s">
        <v>1303</v>
      </c>
      <c r="BM216" s="204" t="s">
        <v>3910</v>
      </c>
    </row>
    <row r="217" s="2" customFormat="1" ht="16.5" customHeight="1">
      <c r="A217" s="35"/>
      <c r="B217" s="157"/>
      <c r="C217" s="193" t="s">
        <v>706</v>
      </c>
      <c r="D217" s="193" t="s">
        <v>180</v>
      </c>
      <c r="E217" s="194" t="s">
        <v>1324</v>
      </c>
      <c r="F217" s="195" t="s">
        <v>1</v>
      </c>
      <c r="G217" s="196" t="s">
        <v>1302</v>
      </c>
      <c r="H217" s="197">
        <v>0</v>
      </c>
      <c r="I217" s="198"/>
      <c r="J217" s="197">
        <f>ROUND(I217*H217,3)</f>
        <v>0</v>
      </c>
      <c r="K217" s="199"/>
      <c r="L217" s="36"/>
      <c r="M217" s="200" t="s">
        <v>1</v>
      </c>
      <c r="N217" s="201" t="s">
        <v>40</v>
      </c>
      <c r="O217" s="79"/>
      <c r="P217" s="202">
        <f>O217*H217</f>
        <v>0</v>
      </c>
      <c r="Q217" s="202">
        <v>0</v>
      </c>
      <c r="R217" s="202">
        <f>Q217*H217</f>
        <v>0</v>
      </c>
      <c r="S217" s="202">
        <v>0</v>
      </c>
      <c r="T217" s="203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04" t="s">
        <v>1303</v>
      </c>
      <c r="AT217" s="204" t="s">
        <v>180</v>
      </c>
      <c r="AU217" s="204" t="s">
        <v>82</v>
      </c>
      <c r="AY217" s="16" t="s">
        <v>177</v>
      </c>
      <c r="BE217" s="205">
        <f>IF(N217="základná",J217,0)</f>
        <v>0</v>
      </c>
      <c r="BF217" s="205">
        <f>IF(N217="znížená",J217,0)</f>
        <v>0</v>
      </c>
      <c r="BG217" s="205">
        <f>IF(N217="zákl. prenesená",J217,0)</f>
        <v>0</v>
      </c>
      <c r="BH217" s="205">
        <f>IF(N217="zníž. prenesená",J217,0)</f>
        <v>0</v>
      </c>
      <c r="BI217" s="205">
        <f>IF(N217="nulová",J217,0)</f>
        <v>0</v>
      </c>
      <c r="BJ217" s="16" t="s">
        <v>155</v>
      </c>
      <c r="BK217" s="206">
        <f>ROUND(I217*H217,3)</f>
        <v>0</v>
      </c>
      <c r="BL217" s="16" t="s">
        <v>1303</v>
      </c>
      <c r="BM217" s="204" t="s">
        <v>3911</v>
      </c>
    </row>
    <row r="218" s="2" customFormat="1" ht="16.5" customHeight="1">
      <c r="A218" s="35"/>
      <c r="B218" s="157"/>
      <c r="C218" s="193" t="s">
        <v>710</v>
      </c>
      <c r="D218" s="193" t="s">
        <v>180</v>
      </c>
      <c r="E218" s="194" t="s">
        <v>1333</v>
      </c>
      <c r="F218" s="195" t="s">
        <v>1</v>
      </c>
      <c r="G218" s="196" t="s">
        <v>1302</v>
      </c>
      <c r="H218" s="197">
        <v>0</v>
      </c>
      <c r="I218" s="198"/>
      <c r="J218" s="197">
        <f>ROUND(I218*H218,3)</f>
        <v>0</v>
      </c>
      <c r="K218" s="199"/>
      <c r="L218" s="36"/>
      <c r="M218" s="200" t="s">
        <v>1</v>
      </c>
      <c r="N218" s="201" t="s">
        <v>40</v>
      </c>
      <c r="O218" s="79"/>
      <c r="P218" s="202">
        <f>O218*H218</f>
        <v>0</v>
      </c>
      <c r="Q218" s="202">
        <v>0</v>
      </c>
      <c r="R218" s="202">
        <f>Q218*H218</f>
        <v>0</v>
      </c>
      <c r="S218" s="202">
        <v>0</v>
      </c>
      <c r="T218" s="203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04" t="s">
        <v>1303</v>
      </c>
      <c r="AT218" s="204" t="s">
        <v>180</v>
      </c>
      <c r="AU218" s="204" t="s">
        <v>82</v>
      </c>
      <c r="AY218" s="16" t="s">
        <v>177</v>
      </c>
      <c r="BE218" s="205">
        <f>IF(N218="základná",J218,0)</f>
        <v>0</v>
      </c>
      <c r="BF218" s="205">
        <f>IF(N218="znížená",J218,0)</f>
        <v>0</v>
      </c>
      <c r="BG218" s="205">
        <f>IF(N218="zákl. prenesená",J218,0)</f>
        <v>0</v>
      </c>
      <c r="BH218" s="205">
        <f>IF(N218="zníž. prenesená",J218,0)</f>
        <v>0</v>
      </c>
      <c r="BI218" s="205">
        <f>IF(N218="nulová",J218,0)</f>
        <v>0</v>
      </c>
      <c r="BJ218" s="16" t="s">
        <v>155</v>
      </c>
      <c r="BK218" s="206">
        <f>ROUND(I218*H218,3)</f>
        <v>0</v>
      </c>
      <c r="BL218" s="16" t="s">
        <v>1303</v>
      </c>
      <c r="BM218" s="204" t="s">
        <v>3912</v>
      </c>
    </row>
    <row r="219" s="2" customFormat="1" ht="16.5" customHeight="1">
      <c r="A219" s="35"/>
      <c r="B219" s="157"/>
      <c r="C219" s="193" t="s">
        <v>714</v>
      </c>
      <c r="D219" s="193" t="s">
        <v>180</v>
      </c>
      <c r="E219" s="194" t="s">
        <v>1333</v>
      </c>
      <c r="F219" s="195" t="s">
        <v>1</v>
      </c>
      <c r="G219" s="196" t="s">
        <v>1302</v>
      </c>
      <c r="H219" s="197">
        <v>0</v>
      </c>
      <c r="I219" s="198"/>
      <c r="J219" s="197">
        <f>ROUND(I219*H219,3)</f>
        <v>0</v>
      </c>
      <c r="K219" s="199"/>
      <c r="L219" s="36"/>
      <c r="M219" s="200" t="s">
        <v>1</v>
      </c>
      <c r="N219" s="201" t="s">
        <v>40</v>
      </c>
      <c r="O219" s="79"/>
      <c r="P219" s="202">
        <f>O219*H219</f>
        <v>0</v>
      </c>
      <c r="Q219" s="202">
        <v>0</v>
      </c>
      <c r="R219" s="202">
        <f>Q219*H219</f>
        <v>0</v>
      </c>
      <c r="S219" s="202">
        <v>0</v>
      </c>
      <c r="T219" s="203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04" t="s">
        <v>1303</v>
      </c>
      <c r="AT219" s="204" t="s">
        <v>180</v>
      </c>
      <c r="AU219" s="204" t="s">
        <v>82</v>
      </c>
      <c r="AY219" s="16" t="s">
        <v>177</v>
      </c>
      <c r="BE219" s="205">
        <f>IF(N219="základná",J219,0)</f>
        <v>0</v>
      </c>
      <c r="BF219" s="205">
        <f>IF(N219="znížená",J219,0)</f>
        <v>0</v>
      </c>
      <c r="BG219" s="205">
        <f>IF(N219="zákl. prenesená",J219,0)</f>
        <v>0</v>
      </c>
      <c r="BH219" s="205">
        <f>IF(N219="zníž. prenesená",J219,0)</f>
        <v>0</v>
      </c>
      <c r="BI219" s="205">
        <f>IF(N219="nulová",J219,0)</f>
        <v>0</v>
      </c>
      <c r="BJ219" s="16" t="s">
        <v>155</v>
      </c>
      <c r="BK219" s="206">
        <f>ROUND(I219*H219,3)</f>
        <v>0</v>
      </c>
      <c r="BL219" s="16" t="s">
        <v>1303</v>
      </c>
      <c r="BM219" s="204" t="s">
        <v>3913</v>
      </c>
    </row>
    <row r="220" s="2" customFormat="1" ht="16.5" customHeight="1">
      <c r="A220" s="35"/>
      <c r="B220" s="157"/>
      <c r="C220" s="193" t="s">
        <v>718</v>
      </c>
      <c r="D220" s="193" t="s">
        <v>180</v>
      </c>
      <c r="E220" s="194" t="s">
        <v>1333</v>
      </c>
      <c r="F220" s="195" t="s">
        <v>1</v>
      </c>
      <c r="G220" s="196" t="s">
        <v>1302</v>
      </c>
      <c r="H220" s="197">
        <v>0</v>
      </c>
      <c r="I220" s="198"/>
      <c r="J220" s="197">
        <f>ROUND(I220*H220,3)</f>
        <v>0</v>
      </c>
      <c r="K220" s="199"/>
      <c r="L220" s="36"/>
      <c r="M220" s="200" t="s">
        <v>1</v>
      </c>
      <c r="N220" s="201" t="s">
        <v>40</v>
      </c>
      <c r="O220" s="79"/>
      <c r="P220" s="202">
        <f>O220*H220</f>
        <v>0</v>
      </c>
      <c r="Q220" s="202">
        <v>0</v>
      </c>
      <c r="R220" s="202">
        <f>Q220*H220</f>
        <v>0</v>
      </c>
      <c r="S220" s="202">
        <v>0</v>
      </c>
      <c r="T220" s="203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04" t="s">
        <v>1303</v>
      </c>
      <c r="AT220" s="204" t="s">
        <v>180</v>
      </c>
      <c r="AU220" s="204" t="s">
        <v>82</v>
      </c>
      <c r="AY220" s="16" t="s">
        <v>177</v>
      </c>
      <c r="BE220" s="205">
        <f>IF(N220="základná",J220,0)</f>
        <v>0</v>
      </c>
      <c r="BF220" s="205">
        <f>IF(N220="znížená",J220,0)</f>
        <v>0</v>
      </c>
      <c r="BG220" s="205">
        <f>IF(N220="zákl. prenesená",J220,0)</f>
        <v>0</v>
      </c>
      <c r="BH220" s="205">
        <f>IF(N220="zníž. prenesená",J220,0)</f>
        <v>0</v>
      </c>
      <c r="BI220" s="205">
        <f>IF(N220="nulová",J220,0)</f>
        <v>0</v>
      </c>
      <c r="BJ220" s="16" t="s">
        <v>155</v>
      </c>
      <c r="BK220" s="206">
        <f>ROUND(I220*H220,3)</f>
        <v>0</v>
      </c>
      <c r="BL220" s="16" t="s">
        <v>1303</v>
      </c>
      <c r="BM220" s="204" t="s">
        <v>3914</v>
      </c>
    </row>
    <row r="221" s="2" customFormat="1" ht="16.5" customHeight="1">
      <c r="A221" s="35"/>
      <c r="B221" s="157"/>
      <c r="C221" s="193" t="s">
        <v>722</v>
      </c>
      <c r="D221" s="193" t="s">
        <v>180</v>
      </c>
      <c r="E221" s="194" t="s">
        <v>1333</v>
      </c>
      <c r="F221" s="195" t="s">
        <v>1</v>
      </c>
      <c r="G221" s="196" t="s">
        <v>1302</v>
      </c>
      <c r="H221" s="197">
        <v>0</v>
      </c>
      <c r="I221" s="198"/>
      <c r="J221" s="197">
        <f>ROUND(I221*H221,3)</f>
        <v>0</v>
      </c>
      <c r="K221" s="199"/>
      <c r="L221" s="36"/>
      <c r="M221" s="207" t="s">
        <v>1</v>
      </c>
      <c r="N221" s="208" t="s">
        <v>40</v>
      </c>
      <c r="O221" s="209"/>
      <c r="P221" s="210">
        <f>O221*H221</f>
        <v>0</v>
      </c>
      <c r="Q221" s="210">
        <v>0</v>
      </c>
      <c r="R221" s="210">
        <f>Q221*H221</f>
        <v>0</v>
      </c>
      <c r="S221" s="210">
        <v>0</v>
      </c>
      <c r="T221" s="211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04" t="s">
        <v>1303</v>
      </c>
      <c r="AT221" s="204" t="s">
        <v>180</v>
      </c>
      <c r="AU221" s="204" t="s">
        <v>82</v>
      </c>
      <c r="AY221" s="16" t="s">
        <v>177</v>
      </c>
      <c r="BE221" s="205">
        <f>IF(N221="základná",J221,0)</f>
        <v>0</v>
      </c>
      <c r="BF221" s="205">
        <f>IF(N221="znížená",J221,0)</f>
        <v>0</v>
      </c>
      <c r="BG221" s="205">
        <f>IF(N221="zákl. prenesená",J221,0)</f>
        <v>0</v>
      </c>
      <c r="BH221" s="205">
        <f>IF(N221="zníž. prenesená",J221,0)</f>
        <v>0</v>
      </c>
      <c r="BI221" s="205">
        <f>IF(N221="nulová",J221,0)</f>
        <v>0</v>
      </c>
      <c r="BJ221" s="16" t="s">
        <v>155</v>
      </c>
      <c r="BK221" s="206">
        <f>ROUND(I221*H221,3)</f>
        <v>0</v>
      </c>
      <c r="BL221" s="16" t="s">
        <v>1303</v>
      </c>
      <c r="BM221" s="204" t="s">
        <v>3915</v>
      </c>
    </row>
    <row r="222" s="2" customFormat="1" ht="6.96" customHeight="1">
      <c r="A222" s="35"/>
      <c r="B222" s="62"/>
      <c r="C222" s="63"/>
      <c r="D222" s="63"/>
      <c r="E222" s="63"/>
      <c r="F222" s="63"/>
      <c r="G222" s="63"/>
      <c r="H222" s="63"/>
      <c r="I222" s="63"/>
      <c r="J222" s="63"/>
      <c r="K222" s="63"/>
      <c r="L222" s="36"/>
      <c r="M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</row>
  </sheetData>
  <autoFilter ref="C134:K221"/>
  <mergeCells count="14">
    <mergeCell ref="E7:H7"/>
    <mergeCell ref="E9:H9"/>
    <mergeCell ref="E18:H18"/>
    <mergeCell ref="E27:H27"/>
    <mergeCell ref="E85:H85"/>
    <mergeCell ref="E87:H87"/>
    <mergeCell ref="D109:F109"/>
    <mergeCell ref="D110:F110"/>
    <mergeCell ref="D111:F111"/>
    <mergeCell ref="D112:F112"/>
    <mergeCell ref="D113:F113"/>
    <mergeCell ref="E125:H125"/>
    <mergeCell ref="E127:H12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Anna-FSPC\Anna</dc:creator>
  <cp:lastModifiedBy>Anna-FSPC\Anna</cp:lastModifiedBy>
  <dcterms:created xsi:type="dcterms:W3CDTF">2021-07-27T11:53:07Z</dcterms:created>
  <dcterms:modified xsi:type="dcterms:W3CDTF">2021-07-27T11:53:26Z</dcterms:modified>
</cp:coreProperties>
</file>