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AAASEPTEMBER\"/>
    </mc:Choice>
  </mc:AlternateContent>
  <bookViews>
    <workbookView xWindow="0" yWindow="0" windowWidth="0" windowHeight="0"/>
  </bookViews>
  <sheets>
    <sheet name="Rekapitulácia stavby" sheetId="1" r:id="rId1"/>
    <sheet name="00 - SO 01 Športova hala ..." sheetId="2" r:id="rId2"/>
    <sheet name="01 - SO 01 Športová hala ..." sheetId="3" r:id="rId3"/>
    <sheet name="02 - SO 01.1a  Športova h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Print_Area" localSheetId="0">'Rekapitulácia stavby'!$D$4:$AO$76,'Rekapitulácia stavby'!$C$82:$AQ$109</definedName>
    <definedName name="_xlnm.Print_Titles" localSheetId="0">'Rekapitulácia stavby'!$92:$92</definedName>
    <definedName name="_xlnm._FilterDatabase" localSheetId="1" hidden="1">'00 - SO 01 Športova hala ...'!$C$141:$K$218</definedName>
    <definedName name="_xlnm.Print_Area" localSheetId="1">'00 - SO 01 Športova hala ...'!$C$4:$J$76,'00 - SO 01 Športova hala ...'!$C$82:$J$123,'00 - SO 01 Športova hala ...'!$C$129:$J$218</definedName>
    <definedName name="_xlnm.Print_Titles" localSheetId="1">'00 - SO 01 Športova hala ...'!$141:$141</definedName>
    <definedName name="_xlnm._FilterDatabase" localSheetId="2" hidden="1">'01 - SO 01 Športová hala ...'!$C$151:$K$420</definedName>
    <definedName name="_xlnm.Print_Area" localSheetId="2">'01 - SO 01 Športová hala ...'!$C$4:$J$76,'01 - SO 01 Športová hala ...'!$C$82:$J$133,'01 - SO 01 Športová hala ...'!$C$139:$J$420</definedName>
    <definedName name="_xlnm.Print_Titles" localSheetId="2">'01 - SO 01 Športová hala ...'!$151:$151</definedName>
    <definedName name="_xlnm._FilterDatabase" localSheetId="3" hidden="1">'02 - SO 01.1a  Športova h...'!$C$138:$K$349</definedName>
    <definedName name="_xlnm.Print_Area" localSheetId="3">'02 - SO 01.1a  Športova h...'!$C$4:$J$76,'02 - SO 01.1a  Športova h...'!$C$82:$J$120,'02 - SO 01.1a  Športova h...'!$C$126:$J$349</definedName>
    <definedName name="_xlnm.Print_Titles" localSheetId="3">'02 - SO 01.1a  Športova h...'!$138:$138</definedName>
    <definedName name="_xlnm._FilterDatabase" localSheetId="4" hidden="1">'03 - SO 01.1b Športova ha...'!$C$135:$K$198</definedName>
    <definedName name="_xlnm.Print_Area" localSheetId="4">'03 - SO 01.1b Športova ha...'!$C$4:$J$76,'03 - SO 01.1b Športova ha...'!$C$82:$J$117,'03 - SO 01.1b Športova ha...'!$C$123:$J$198</definedName>
    <definedName name="_xlnm.Print_Titles" localSheetId="4">'03 - SO 01.1b Športova ha...'!$135:$135</definedName>
    <definedName name="_xlnm._FilterDatabase" localSheetId="5" hidden="1">'04 - SO 01.2  Športova ha...'!$C$134:$K$222</definedName>
    <definedName name="_xlnm.Print_Area" localSheetId="5">'04 - SO 01.2  Športova ha...'!$C$4:$J$76,'04 - SO 01.2  Športova ha...'!$C$82:$J$116,'04 - SO 01.2  Športova ha...'!$C$122:$J$222</definedName>
    <definedName name="_xlnm.Print_Titles" localSheetId="5">'04 - SO 01.2  Športova ha...'!$134:$134</definedName>
    <definedName name="_xlnm._FilterDatabase" localSheetId="6" hidden="1">'05 - SO 01.3  Športova ha...'!$C$131:$K$268</definedName>
    <definedName name="_xlnm.Print_Area" localSheetId="6">'05 - SO 01.3  Športova ha...'!$C$4:$J$76,'05 - SO 01.3  Športova ha...'!$C$82:$J$113,'05 - SO 01.3  Športova ha...'!$C$119:$J$268</definedName>
    <definedName name="_xlnm.Print_Titles" localSheetId="6">'05 - SO 01.3  Športova ha...'!$131:$131</definedName>
    <definedName name="_xlnm._FilterDatabase" localSheetId="7" hidden="1">'06 - SO 01.4  Športova ha...'!$C$143:$K$475</definedName>
    <definedName name="_xlnm.Print_Area" localSheetId="7">'06 - SO 01.4  Športova ha...'!$C$4:$J$76,'06 - SO 01.4  Športova ha...'!$C$82:$J$125,'06 - SO 01.4  Športova ha...'!$C$131:$J$475</definedName>
    <definedName name="_xlnm.Print_Titles" localSheetId="7">'06 - SO 01.4  Športova ha...'!$143:$143</definedName>
    <definedName name="_xlnm._FilterDatabase" localSheetId="8" hidden="1">'07 - SO 01.5  Športova ha...'!$C$134:$K$213</definedName>
    <definedName name="_xlnm.Print_Area" localSheetId="8">'07 - SO 01.5  Športova ha...'!$C$4:$J$76,'07 - SO 01.5  Športova ha...'!$C$82:$J$116,'07 - SO 01.5  Športova ha...'!$C$122:$J$213</definedName>
    <definedName name="_xlnm.Print_Titles" localSheetId="8">'07 - SO 01.5  Športova ha...'!$134:$134</definedName>
    <definedName name="_xlnm._FilterDatabase" localSheetId="9" hidden="1">'08 - SO 01.6  Športova ha...'!$C$127:$K$135</definedName>
    <definedName name="_xlnm.Print_Area" localSheetId="9">'08 - SO 01.6  Športova ha...'!$C$4:$J$76,'08 - SO 01.6  Športova ha...'!$C$82:$J$109,'08 - SO 01.6  Športova ha...'!$C$115:$J$135</definedName>
    <definedName name="_xlnm.Print_Titles" localSheetId="9">'08 - SO 01.6  Športova ha...'!$127:$127</definedName>
    <definedName name="_xlnm._FilterDatabase" localSheetId="10" hidden="1">'09 - SO 01.7  Športova ha...'!$C$128:$K$180</definedName>
    <definedName name="_xlnm.Print_Area" localSheetId="10">'09 - SO 01.7  Športova ha...'!$C$4:$J$76,'09 - SO 01.7  Športova ha...'!$C$82:$J$110,'09 - SO 01.7  Športova ha...'!$C$116:$J$180</definedName>
    <definedName name="_xlnm.Print_Titles" localSheetId="10">'09 - SO 01.7  Športova ha...'!$128:$128</definedName>
    <definedName name="_xlnm._FilterDatabase" localSheetId="11" hidden="1">'10 - SO 01.8  Športova ha...'!$C$132:$K$174</definedName>
    <definedName name="_xlnm.Print_Area" localSheetId="11">'10 - SO 01.8  Športova ha...'!$C$4:$J$76,'10 - SO 01.8  Športova ha...'!$C$82:$J$114,'10 - SO 01.8  Športova ha...'!$C$120:$J$174</definedName>
    <definedName name="_xlnm.Print_Titles" localSheetId="11">'10 - SO 01.8  Športova ha...'!$132:$132</definedName>
    <definedName name="_xlnm._FilterDatabase" localSheetId="12" hidden="1">'12 - SO 05 Prekládka NN v...'!$C$130:$K$148</definedName>
    <definedName name="_xlnm.Print_Area" localSheetId="12">'12 - SO 05 Prekládka NN v...'!$C$4:$J$76,'12 - SO 05 Prekládka NN v...'!$C$82:$J$112,'12 - SO 05 Prekládka NN v...'!$C$118:$J$148</definedName>
    <definedName name="_xlnm.Print_Titles" localSheetId="12">'12 - SO 05 Prekládka NN v...'!$130:$130</definedName>
    <definedName name="_xlnm._FilterDatabase" localSheetId="13" hidden="1">'13 - SO 06 Odberné elektr...'!$C$130:$K$169</definedName>
    <definedName name="_xlnm.Print_Area" localSheetId="13">'13 - SO 06 Odberné elektr...'!$C$4:$J$76,'13 - SO 06 Odberné elektr...'!$C$82:$J$112,'13 - SO 06 Odberné elektr...'!$C$118:$J$169</definedName>
    <definedName name="_xlnm.Print_Titles" localSheetId="13">'13 - SO 06 Odberné elektr...'!$130:$130</definedName>
    <definedName name="_xlnm._FilterDatabase" localSheetId="14" hidden="1">'14 - SO 07 Dieselagregát'!$C$129:$K$150</definedName>
    <definedName name="_xlnm.Print_Area" localSheetId="14">'14 - SO 07 Dieselagregát'!$C$4:$J$76,'14 - SO 07 Dieselagregát'!$C$82:$J$111,'14 - SO 07 Dieselagregát'!$C$117:$J$150</definedName>
    <definedName name="_xlnm.Print_Titles" localSheetId="14">'14 - SO 07 Dieselagregát'!$129:$129</definedName>
  </definedNames>
  <calcPr/>
</workbook>
</file>

<file path=xl/calcChain.xml><?xml version="1.0" encoding="utf-8"?>
<calcChain xmlns="http://schemas.openxmlformats.org/spreadsheetml/2006/main">
  <c i="15" l="1" r="J150"/>
  <c r="J39"/>
  <c r="J38"/>
  <c i="1" r="AY108"/>
  <c i="15" r="J37"/>
  <c i="1" r="AX108"/>
  <c i="15" r="J100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F89"/>
  <c r="E87"/>
  <c r="J24"/>
  <c r="E24"/>
  <c r="J92"/>
  <c r="J23"/>
  <c r="J21"/>
  <c r="E21"/>
  <c r="J91"/>
  <c r="J20"/>
  <c r="J18"/>
  <c r="E18"/>
  <c r="F127"/>
  <c r="J17"/>
  <c r="J12"/>
  <c r="J89"/>
  <c r="E7"/>
  <c r="E120"/>
  <c i="14" r="J169"/>
  <c r="J39"/>
  <c r="J38"/>
  <c i="1" r="AY107"/>
  <c i="14" r="J37"/>
  <c i="1" r="AX107"/>
  <c i="14" r="J10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/>
  <c r="J23"/>
  <c r="J21"/>
  <c r="E21"/>
  <c r="J91"/>
  <c r="J20"/>
  <c r="J18"/>
  <c r="E18"/>
  <c r="F92"/>
  <c r="J17"/>
  <c r="J12"/>
  <c r="J89"/>
  <c r="E7"/>
  <c r="E121"/>
  <c i="13" r="J148"/>
  <c r="J39"/>
  <c r="J38"/>
  <c i="1" r="AY106"/>
  <c i="13" r="J37"/>
  <c i="1" r="AX106"/>
  <c i="13" r="J101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/>
  <c r="J23"/>
  <c r="J21"/>
  <c r="E21"/>
  <c r="J127"/>
  <c r="J20"/>
  <c r="J18"/>
  <c r="E18"/>
  <c r="F128"/>
  <c r="J17"/>
  <c r="J12"/>
  <c r="J125"/>
  <c r="E7"/>
  <c r="E85"/>
  <c i="12" r="J174"/>
  <c r="J39"/>
  <c r="J38"/>
  <c i="1" r="AY105"/>
  <c i="12" r="J37"/>
  <c i="1" r="AX105"/>
  <c i="12" r="J103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92"/>
  <c r="J23"/>
  <c r="J21"/>
  <c r="E21"/>
  <c r="J91"/>
  <c r="J20"/>
  <c r="J18"/>
  <c r="E18"/>
  <c r="F130"/>
  <c r="J17"/>
  <c r="J12"/>
  <c r="J89"/>
  <c r="E7"/>
  <c r="E85"/>
  <c i="11" r="J180"/>
  <c r="J39"/>
  <c r="J38"/>
  <c i="1" r="AY104"/>
  <c i="11" r="J37"/>
  <c i="1" r="AX104"/>
  <c i="11" r="J99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91"/>
  <c r="F89"/>
  <c r="E87"/>
  <c r="J24"/>
  <c r="E24"/>
  <c r="J92"/>
  <c r="J23"/>
  <c r="J21"/>
  <c r="E21"/>
  <c r="J125"/>
  <c r="J20"/>
  <c r="J18"/>
  <c r="E18"/>
  <c r="F126"/>
  <c r="J17"/>
  <c r="J12"/>
  <c r="J123"/>
  <c r="E7"/>
  <c r="E119"/>
  <c i="10" r="J135"/>
  <c r="J39"/>
  <c r="J38"/>
  <c i="1" r="AY103"/>
  <c i="10" r="J37"/>
  <c i="1" r="AX103"/>
  <c i="10" r="J98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91"/>
  <c r="F89"/>
  <c r="E87"/>
  <c r="J24"/>
  <c r="E24"/>
  <c r="J92"/>
  <c r="J23"/>
  <c r="J21"/>
  <c r="E21"/>
  <c r="J124"/>
  <c r="J20"/>
  <c r="J18"/>
  <c r="E18"/>
  <c r="F125"/>
  <c r="J17"/>
  <c r="J12"/>
  <c r="J122"/>
  <c r="E7"/>
  <c r="E118"/>
  <c i="9" r="J213"/>
  <c r="J137"/>
  <c r="J39"/>
  <c r="J38"/>
  <c i="1" r="AY102"/>
  <c i="9" r="J37"/>
  <c i="1" r="AX102"/>
  <c i="9" r="J105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9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132"/>
  <c r="J23"/>
  <c r="J21"/>
  <c r="E21"/>
  <c r="J131"/>
  <c r="J20"/>
  <c r="J18"/>
  <c r="E18"/>
  <c r="F92"/>
  <c r="J17"/>
  <c r="J12"/>
  <c r="J129"/>
  <c r="E7"/>
  <c r="E125"/>
  <c i="8" r="J475"/>
  <c r="J146"/>
  <c r="J39"/>
  <c r="J38"/>
  <c i="1" r="AY101"/>
  <c i="8" r="J37"/>
  <c i="1" r="AX101"/>
  <c i="8" r="J114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69"/>
  <c r="BH469"/>
  <c r="BG469"/>
  <c r="BE469"/>
  <c r="T469"/>
  <c r="R469"/>
  <c r="P469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J98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F91"/>
  <c r="F89"/>
  <c r="E87"/>
  <c r="J24"/>
  <c r="E24"/>
  <c r="J141"/>
  <c r="J23"/>
  <c r="J21"/>
  <c r="E21"/>
  <c r="J91"/>
  <c r="J20"/>
  <c r="J18"/>
  <c r="E18"/>
  <c r="F141"/>
  <c r="J17"/>
  <c r="J12"/>
  <c r="J138"/>
  <c r="E7"/>
  <c r="E85"/>
  <c i="7" r="J39"/>
  <c r="J38"/>
  <c i="1" r="AY100"/>
  <c i="7" r="J37"/>
  <c i="1" r="AX100"/>
  <c i="7"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F91"/>
  <c r="F89"/>
  <c r="E87"/>
  <c r="J24"/>
  <c r="E24"/>
  <c r="J129"/>
  <c r="J23"/>
  <c r="J21"/>
  <c r="E21"/>
  <c r="J128"/>
  <c r="J20"/>
  <c r="J18"/>
  <c r="E18"/>
  <c r="F92"/>
  <c r="J17"/>
  <c r="J12"/>
  <c r="J89"/>
  <c r="E7"/>
  <c r="E122"/>
  <c i="6" r="J222"/>
  <c r="J39"/>
  <c r="J38"/>
  <c i="1" r="AY99"/>
  <c i="6" r="J37"/>
  <c i="1" r="AX99"/>
  <c i="6" r="J105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92"/>
  <c r="J23"/>
  <c r="J21"/>
  <c r="E21"/>
  <c r="J91"/>
  <c r="J20"/>
  <c r="J18"/>
  <c r="E18"/>
  <c r="F132"/>
  <c r="J17"/>
  <c r="J12"/>
  <c r="J129"/>
  <c r="E7"/>
  <c r="E125"/>
  <c i="5" r="J39"/>
  <c r="J38"/>
  <c i="1" r="AY98"/>
  <c i="5" r="J37"/>
  <c i="1" r="AX98"/>
  <c i="5"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/>
  <c r="P154"/>
  <c r="P153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F89"/>
  <c r="E87"/>
  <c r="J24"/>
  <c r="E24"/>
  <c r="J92"/>
  <c r="J23"/>
  <c r="J21"/>
  <c r="E21"/>
  <c r="J132"/>
  <c r="J20"/>
  <c r="J18"/>
  <c r="E18"/>
  <c r="F92"/>
  <c r="J17"/>
  <c r="J12"/>
  <c r="J89"/>
  <c r="E7"/>
  <c r="E126"/>
  <c i="4" r="J349"/>
  <c r="J39"/>
  <c r="J38"/>
  <c i="1" r="AY97"/>
  <c i="4" r="J37"/>
  <c i="1" r="AX97"/>
  <c i="4" r="J10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92"/>
  <c r="J23"/>
  <c r="J21"/>
  <c r="E21"/>
  <c r="J135"/>
  <c r="J20"/>
  <c r="J18"/>
  <c r="E18"/>
  <c r="F136"/>
  <c r="J17"/>
  <c r="J12"/>
  <c r="J89"/>
  <c r="E7"/>
  <c r="E129"/>
  <c i="3" r="J420"/>
  <c r="J39"/>
  <c r="J38"/>
  <c i="1" r="AY96"/>
  <c i="3" r="J37"/>
  <c i="1" r="AX96"/>
  <c i="3" r="J122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2"/>
  <c r="BH412"/>
  <c r="BG412"/>
  <c r="BE412"/>
  <c r="T412"/>
  <c r="R412"/>
  <c r="P412"/>
  <c r="BI411"/>
  <c r="BH411"/>
  <c r="BG411"/>
  <c r="BE411"/>
  <c r="T411"/>
  <c r="R411"/>
  <c r="P411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1"/>
  <c r="BH251"/>
  <c r="BG251"/>
  <c r="BE251"/>
  <c r="T251"/>
  <c r="T250"/>
  <c r="R251"/>
  <c r="R250"/>
  <c r="P251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F148"/>
  <c r="F146"/>
  <c r="E144"/>
  <c r="BI131"/>
  <c r="BH131"/>
  <c r="BG131"/>
  <c r="BE131"/>
  <c r="BI130"/>
  <c r="BH130"/>
  <c r="BG130"/>
  <c r="BF130"/>
  <c r="BE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F91"/>
  <c r="F89"/>
  <c r="E87"/>
  <c r="J24"/>
  <c r="E24"/>
  <c r="J149"/>
  <c r="J23"/>
  <c r="J21"/>
  <c r="E21"/>
  <c r="J148"/>
  <c r="J20"/>
  <c r="J18"/>
  <c r="E18"/>
  <c r="F149"/>
  <c r="J17"/>
  <c r="J12"/>
  <c r="J146"/>
  <c r="E7"/>
  <c r="E142"/>
  <c i="2" r="J39"/>
  <c r="J38"/>
  <c i="1" r="AY95"/>
  <c i="2" r="J37"/>
  <c i="1" r="AX95"/>
  <c i="2" r="BI218"/>
  <c r="BH218"/>
  <c r="BG218"/>
  <c r="BE218"/>
  <c r="T218"/>
  <c r="T217"/>
  <c r="T216"/>
  <c r="R218"/>
  <c r="R217"/>
  <c r="R216"/>
  <c r="P218"/>
  <c r="P217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1"/>
  <c r="F89"/>
  <c r="E87"/>
  <c r="J24"/>
  <c r="E24"/>
  <c r="J139"/>
  <c r="J23"/>
  <c r="J21"/>
  <c r="E21"/>
  <c r="J138"/>
  <c r="J20"/>
  <c r="J18"/>
  <c r="E18"/>
  <c r="F139"/>
  <c r="J17"/>
  <c r="J12"/>
  <c r="J136"/>
  <c r="E7"/>
  <c r="E132"/>
  <c i="1" r="L90"/>
  <c r="AM90"/>
  <c r="AM89"/>
  <c r="L89"/>
  <c r="AM87"/>
  <c r="L87"/>
  <c r="L85"/>
  <c r="L84"/>
  <c i="2" r="J215"/>
  <c r="J211"/>
  <c r="BK201"/>
  <c r="BK197"/>
  <c r="J192"/>
  <c r="BK189"/>
  <c r="J183"/>
  <c r="J176"/>
  <c r="BK163"/>
  <c r="BK159"/>
  <c r="BK154"/>
  <c r="BK151"/>
  <c r="BK146"/>
  <c r="J218"/>
  <c r="BK214"/>
  <c r="BK212"/>
  <c r="J209"/>
  <c r="J207"/>
  <c r="J205"/>
  <c r="J203"/>
  <c r="J201"/>
  <c r="J197"/>
  <c r="BK194"/>
  <c r="J189"/>
  <c r="BK181"/>
  <c r="J175"/>
  <c r="J173"/>
  <c r="J170"/>
  <c r="J164"/>
  <c r="J160"/>
  <c r="J157"/>
  <c r="BK153"/>
  <c r="BK149"/>
  <c r="J146"/>
  <c r="J188"/>
  <c r="J181"/>
  <c r="BK173"/>
  <c r="BK170"/>
  <c r="J167"/>
  <c r="BK164"/>
  <c r="BK160"/>
  <c r="BK155"/>
  <c r="J147"/>
  <c i="3" r="BK418"/>
  <c r="BK415"/>
  <c r="BK411"/>
  <c r="J408"/>
  <c r="BK402"/>
  <c r="BK396"/>
  <c r="J391"/>
  <c r="J387"/>
  <c r="J380"/>
  <c r="J376"/>
  <c r="BK372"/>
  <c r="J369"/>
  <c r="BK362"/>
  <c r="BK353"/>
  <c r="J349"/>
  <c r="BK345"/>
  <c r="BK337"/>
  <c r="BK333"/>
  <c r="J331"/>
  <c r="BK328"/>
  <c r="J324"/>
  <c r="J319"/>
  <c r="J316"/>
  <c r="BK314"/>
  <c r="J307"/>
  <c r="J302"/>
  <c r="BK296"/>
  <c r="J292"/>
  <c r="BK286"/>
  <c r="J276"/>
  <c r="J267"/>
  <c r="J257"/>
  <c r="BK251"/>
  <c r="BK246"/>
  <c r="BK238"/>
  <c r="BK235"/>
  <c r="BK231"/>
  <c r="BK227"/>
  <c r="J221"/>
  <c r="BK217"/>
  <c r="BK213"/>
  <c r="BK207"/>
  <c r="J199"/>
  <c r="BK194"/>
  <c r="J187"/>
  <c r="BK183"/>
  <c r="BK179"/>
  <c r="J173"/>
  <c r="BK169"/>
  <c r="J162"/>
  <c r="J344"/>
  <c r="BK339"/>
  <c r="BK327"/>
  <c r="J322"/>
  <c r="BK315"/>
  <c r="J310"/>
  <c r="BK304"/>
  <c r="BK294"/>
  <c r="J290"/>
  <c r="BK284"/>
  <c r="J279"/>
  <c r="BK274"/>
  <c r="BK271"/>
  <c r="BK266"/>
  <c r="BK262"/>
  <c r="BK261"/>
  <c r="J258"/>
  <c r="J254"/>
  <c r="J245"/>
  <c r="BK241"/>
  <c r="BK232"/>
  <c r="J228"/>
  <c r="J224"/>
  <c r="BK216"/>
  <c r="J204"/>
  <c r="J202"/>
  <c r="J193"/>
  <c r="BK185"/>
  <c r="BK180"/>
  <c r="BK175"/>
  <c r="BK168"/>
  <c r="BK161"/>
  <c r="BK157"/>
  <c r="J418"/>
  <c r="BK414"/>
  <c r="BK408"/>
  <c r="J399"/>
  <c r="J395"/>
  <c r="J390"/>
  <c r="J383"/>
  <c r="J373"/>
  <c r="J371"/>
  <c r="J366"/>
  <c r="BK364"/>
  <c r="J356"/>
  <c r="BK344"/>
  <c r="BK341"/>
  <c r="J339"/>
  <c r="J336"/>
  <c r="J333"/>
  <c r="J328"/>
  <c r="BK325"/>
  <c r="BK319"/>
  <c r="BK312"/>
  <c r="J309"/>
  <c r="BK306"/>
  <c r="J303"/>
  <c r="BK300"/>
  <c r="BK297"/>
  <c r="J293"/>
  <c r="BK289"/>
  <c r="BK285"/>
  <c r="J282"/>
  <c r="BK278"/>
  <c r="J271"/>
  <c r="BK264"/>
  <c r="BK260"/>
  <c r="BK257"/>
  <c r="J251"/>
  <c r="J247"/>
  <c r="BK242"/>
  <c r="J238"/>
  <c r="J234"/>
  <c r="J227"/>
  <c r="J225"/>
  <c r="BK221"/>
  <c r="J218"/>
  <c r="BK215"/>
  <c r="J211"/>
  <c r="BK208"/>
  <c r="BK205"/>
  <c r="BK202"/>
  <c r="BK199"/>
  <c r="BK195"/>
  <c r="BK193"/>
  <c r="BK190"/>
  <c r="BK186"/>
  <c r="BK181"/>
  <c r="BK173"/>
  <c r="BK170"/>
  <c r="BK167"/>
  <c r="J163"/>
  <c r="J160"/>
  <c i="4" r="BK347"/>
  <c r="J335"/>
  <c r="BK330"/>
  <c r="BK322"/>
  <c r="J312"/>
  <c r="J306"/>
  <c r="BK303"/>
  <c r="BK299"/>
  <c r="BK290"/>
  <c r="BK278"/>
  <c r="J270"/>
  <c r="J266"/>
  <c r="BK253"/>
  <c r="J247"/>
  <c r="J239"/>
  <c r="J234"/>
  <c r="J230"/>
  <c r="BK225"/>
  <c r="BK221"/>
  <c r="BK344"/>
  <c r="J339"/>
  <c r="BK333"/>
  <c r="BK325"/>
  <c r="BK321"/>
  <c r="BK318"/>
  <c r="BK314"/>
  <c r="BK310"/>
  <c r="J296"/>
  <c r="J291"/>
  <c r="J286"/>
  <c r="J282"/>
  <c r="J276"/>
  <c r="BK272"/>
  <c r="BK265"/>
  <c r="BK252"/>
  <c r="BK245"/>
  <c r="BK234"/>
  <c r="J224"/>
  <c r="J213"/>
  <c r="BK210"/>
  <c r="BK207"/>
  <c r="BK203"/>
  <c r="J202"/>
  <c r="BK201"/>
  <c r="BK200"/>
  <c r="J199"/>
  <c r="BK198"/>
  <c r="BK197"/>
  <c r="J196"/>
  <c r="BK195"/>
  <c r="BK194"/>
  <c r="BK191"/>
  <c r="BK190"/>
  <c r="BK187"/>
  <c r="J186"/>
  <c r="J184"/>
  <c r="BK181"/>
  <c r="J173"/>
  <c r="BK169"/>
  <c r="J163"/>
  <c r="BK157"/>
  <c r="J153"/>
  <c r="BK149"/>
  <c r="J145"/>
  <c r="BK142"/>
  <c r="BK338"/>
  <c r="J333"/>
  <c r="BK329"/>
  <c r="J321"/>
  <c r="J315"/>
  <c r="J307"/>
  <c r="J301"/>
  <c r="J295"/>
  <c r="J287"/>
  <c r="J281"/>
  <c r="J269"/>
  <c r="BK264"/>
  <c r="BK261"/>
  <c r="BK258"/>
  <c r="J255"/>
  <c r="BK251"/>
  <c r="BK247"/>
  <c r="BK242"/>
  <c r="J237"/>
  <c r="J231"/>
  <c r="BK226"/>
  <c r="BK220"/>
  <c r="BK202"/>
  <c r="BK193"/>
  <c r="BK183"/>
  <c r="J179"/>
  <c r="BK173"/>
  <c r="J168"/>
  <c r="BK163"/>
  <c r="BK155"/>
  <c r="BK151"/>
  <c r="J148"/>
  <c r="J142"/>
  <c r="J345"/>
  <c r="BK340"/>
  <c r="BK334"/>
  <c r="J328"/>
  <c r="BK323"/>
  <c r="BK312"/>
  <c r="BK307"/>
  <c r="J302"/>
  <c r="BK294"/>
  <c r="BK289"/>
  <c r="BK281"/>
  <c r="BK277"/>
  <c r="J274"/>
  <c r="BK270"/>
  <c r="J267"/>
  <c r="J261"/>
  <c r="J252"/>
  <c r="BK246"/>
  <c r="BK243"/>
  <c r="BK240"/>
  <c r="J232"/>
  <c r="J226"/>
  <c r="J221"/>
  <c r="J216"/>
  <c r="BK212"/>
  <c r="J210"/>
  <c r="J207"/>
  <c r="J203"/>
  <c r="J197"/>
  <c r="J194"/>
  <c r="J191"/>
  <c r="J187"/>
  <c r="J183"/>
  <c r="BK179"/>
  <c r="BK175"/>
  <c r="BK170"/>
  <c r="J167"/>
  <c r="BK164"/>
  <c r="J156"/>
  <c r="J151"/>
  <c r="BK145"/>
  <c i="5" r="BK195"/>
  <c r="BK190"/>
  <c r="J183"/>
  <c r="J176"/>
  <c r="J171"/>
  <c r="J162"/>
  <c r="J152"/>
  <c r="J146"/>
  <c r="BK143"/>
  <c r="BK139"/>
  <c r="J190"/>
  <c r="BK188"/>
  <c r="BK183"/>
  <c r="J175"/>
  <c r="J165"/>
  <c r="BK157"/>
  <c r="J144"/>
  <c r="BK142"/>
  <c r="J192"/>
  <c r="J188"/>
  <c r="BK184"/>
  <c r="BK176"/>
  <c r="BK167"/>
  <c r="J160"/>
  <c r="BK152"/>
  <c r="J147"/>
  <c r="BK196"/>
  <c r="J180"/>
  <c r="BK177"/>
  <c r="BK162"/>
  <c r="J159"/>
  <c r="J149"/>
  <c r="J142"/>
  <c r="J139"/>
  <c i="6" r="BK218"/>
  <c r="J216"/>
  <c r="J212"/>
  <c r="BK205"/>
  <c r="J198"/>
  <c r="BK195"/>
  <c r="J192"/>
  <c r="J188"/>
  <c r="BK185"/>
  <c r="J181"/>
  <c r="J179"/>
  <c r="J174"/>
  <c r="J171"/>
  <c r="BK167"/>
  <c r="J162"/>
  <c r="J159"/>
  <c r="J155"/>
  <c r="BK152"/>
  <c r="J145"/>
  <c r="BK140"/>
  <c r="J220"/>
  <c r="BK213"/>
  <c r="BK210"/>
  <c r="BK204"/>
  <c r="J200"/>
  <c r="J195"/>
  <c r="BK191"/>
  <c r="BK188"/>
  <c r="J185"/>
  <c r="BK183"/>
  <c r="BK180"/>
  <c r="J176"/>
  <c r="BK168"/>
  <c r="BK163"/>
  <c r="J161"/>
  <c r="BK155"/>
  <c r="BK150"/>
  <c r="BK147"/>
  <c r="BK145"/>
  <c r="J218"/>
  <c r="BK212"/>
  <c r="J210"/>
  <c r="J206"/>
  <c r="BK202"/>
  <c r="BK200"/>
  <c r="BK198"/>
  <c r="J194"/>
  <c r="J180"/>
  <c r="J175"/>
  <c r="J170"/>
  <c r="J168"/>
  <c r="J163"/>
  <c r="BK156"/>
  <c r="J153"/>
  <c r="J148"/>
  <c r="J144"/>
  <c r="BK141"/>
  <c i="7" r="J267"/>
  <c r="BK265"/>
  <c r="J261"/>
  <c r="BK257"/>
  <c r="BK253"/>
  <c r="BK250"/>
  <c r="J245"/>
  <c r="J242"/>
  <c r="BK239"/>
  <c r="BK235"/>
  <c r="J232"/>
  <c r="J229"/>
  <c r="J228"/>
  <c r="J225"/>
  <c r="J223"/>
  <c r="J220"/>
  <c r="J216"/>
  <c r="BK214"/>
  <c r="J211"/>
  <c r="J209"/>
  <c r="BK206"/>
  <c r="BK203"/>
  <c r="BK200"/>
  <c r="BK198"/>
  <c r="BK194"/>
  <c r="J191"/>
  <c r="J188"/>
  <c r="BK186"/>
  <c r="J183"/>
  <c r="BK180"/>
  <c r="J176"/>
  <c r="J173"/>
  <c r="J171"/>
  <c r="J168"/>
  <c r="J165"/>
  <c r="J163"/>
  <c r="J160"/>
  <c r="J156"/>
  <c r="BK154"/>
  <c r="J151"/>
  <c r="J148"/>
  <c r="BK145"/>
  <c r="BK143"/>
  <c r="J139"/>
  <c r="J136"/>
  <c r="BK267"/>
  <c r="BK263"/>
  <c r="BK261"/>
  <c r="J257"/>
  <c r="BK255"/>
  <c r="J253"/>
  <c r="J250"/>
  <c r="BK248"/>
  <c r="BK245"/>
  <c r="BK243"/>
  <c r="J240"/>
  <c r="BK238"/>
  <c r="J236"/>
  <c r="BK233"/>
  <c r="J231"/>
  <c r="BK229"/>
  <c r="J226"/>
  <c r="BK223"/>
  <c r="BK221"/>
  <c r="J219"/>
  <c r="BK217"/>
  <c r="J214"/>
  <c r="BK211"/>
  <c r="BK208"/>
  <c r="J206"/>
  <c r="J203"/>
  <c r="BK199"/>
  <c r="BK195"/>
  <c r="BK193"/>
  <c r="BK191"/>
  <c r="BK189"/>
  <c r="J186"/>
  <c r="BK183"/>
  <c r="BK182"/>
  <c r="BK179"/>
  <c r="J177"/>
  <c r="BK174"/>
  <c r="BK172"/>
  <c r="BK169"/>
  <c r="J167"/>
  <c r="BK164"/>
  <c r="J161"/>
  <c r="BK157"/>
  <c r="J154"/>
  <c r="J152"/>
  <c r="BK149"/>
  <c r="BK146"/>
  <c r="J143"/>
  <c r="BK141"/>
  <c r="BK139"/>
  <c r="BK136"/>
  <c r="BK134"/>
  <c i="8" r="J468"/>
  <c r="J459"/>
  <c r="J449"/>
  <c r="J445"/>
  <c r="J442"/>
  <c r="J434"/>
  <c r="J432"/>
  <c r="J427"/>
  <c r="J419"/>
  <c r="BK412"/>
  <c r="J409"/>
  <c r="BK403"/>
  <c r="BK398"/>
  <c r="BK394"/>
  <c r="J391"/>
  <c r="J386"/>
  <c r="J382"/>
  <c r="BK380"/>
  <c r="BK377"/>
  <c r="BK373"/>
  <c r="J371"/>
  <c r="J368"/>
  <c r="J364"/>
  <c r="BK359"/>
  <c r="BK352"/>
  <c r="J335"/>
  <c r="J329"/>
  <c r="J325"/>
  <c r="J321"/>
  <c r="J317"/>
  <c r="J308"/>
  <c r="J301"/>
  <c r="BK295"/>
  <c r="J292"/>
  <c r="J287"/>
  <c r="J282"/>
  <c r="BK276"/>
  <c r="J270"/>
  <c r="J260"/>
  <c r="J254"/>
  <c r="J248"/>
  <c r="J243"/>
  <c r="BK241"/>
  <c r="J238"/>
  <c r="J233"/>
  <c r="J228"/>
  <c r="BK226"/>
  <c r="BK223"/>
  <c r="J218"/>
  <c r="BK214"/>
  <c r="J207"/>
  <c r="BK203"/>
  <c r="J198"/>
  <c r="J196"/>
  <c r="J193"/>
  <c r="J188"/>
  <c r="J181"/>
  <c r="BK177"/>
  <c r="J174"/>
  <c r="J168"/>
  <c r="J165"/>
  <c r="J160"/>
  <c r="BK159"/>
  <c r="BK156"/>
  <c r="J154"/>
  <c r="J151"/>
  <c r="BK148"/>
  <c r="J469"/>
  <c r="BK466"/>
  <c r="BK463"/>
  <c r="BK458"/>
  <c r="J456"/>
  <c r="J452"/>
  <c r="J450"/>
  <c r="J443"/>
  <c r="BK440"/>
  <c r="BK436"/>
  <c r="BK429"/>
  <c r="BK422"/>
  <c r="BK421"/>
  <c r="J415"/>
  <c r="J412"/>
  <c r="BK406"/>
  <c r="J399"/>
  <c r="J395"/>
  <c r="J385"/>
  <c r="J374"/>
  <c r="BK367"/>
  <c r="BK361"/>
  <c r="J357"/>
  <c r="BK354"/>
  <c r="BK351"/>
  <c r="J346"/>
  <c r="J344"/>
  <c r="J341"/>
  <c r="J334"/>
  <c r="BK327"/>
  <c r="BK324"/>
  <c r="J319"/>
  <c r="BK315"/>
  <c r="BK312"/>
  <c r="J310"/>
  <c r="BK306"/>
  <c r="BK301"/>
  <c r="BK290"/>
  <c r="J286"/>
  <c r="J278"/>
  <c r="BK270"/>
  <c r="J267"/>
  <c r="J265"/>
  <c r="J262"/>
  <c r="J255"/>
  <c r="BK253"/>
  <c r="J247"/>
  <c r="J241"/>
  <c r="BK237"/>
  <c r="J230"/>
  <c r="J224"/>
  <c r="J217"/>
  <c r="J213"/>
  <c r="J208"/>
  <c r="BK204"/>
  <c r="BK194"/>
  <c r="J187"/>
  <c r="J183"/>
  <c r="BK474"/>
  <c r="BK471"/>
  <c r="J465"/>
  <c r="J463"/>
  <c r="BK459"/>
  <c r="BK456"/>
  <c r="BK452"/>
  <c r="BK447"/>
  <c r="BK442"/>
  <c r="BK439"/>
  <c r="BK437"/>
  <c r="BK434"/>
  <c r="J429"/>
  <c r="BK427"/>
  <c r="J424"/>
  <c r="J420"/>
  <c r="J417"/>
  <c r="BK415"/>
  <c r="BK409"/>
  <c r="J406"/>
  <c r="BK402"/>
  <c r="BK399"/>
  <c r="J397"/>
  <c r="J394"/>
  <c r="BK390"/>
  <c r="BK386"/>
  <c r="J383"/>
  <c r="J380"/>
  <c r="J376"/>
  <c r="BK374"/>
  <c r="BK371"/>
  <c r="J366"/>
  <c r="BK364"/>
  <c r="BK362"/>
  <c r="J359"/>
  <c r="BK356"/>
  <c r="J352"/>
  <c r="J350"/>
  <c r="J347"/>
  <c r="BK346"/>
  <c r="J343"/>
  <c r="BK340"/>
  <c r="BK335"/>
  <c r="J333"/>
  <c r="BK329"/>
  <c r="BK325"/>
  <c r="J322"/>
  <c r="BK318"/>
  <c r="BK314"/>
  <c r="BK311"/>
  <c r="BK308"/>
  <c r="BK305"/>
  <c r="J299"/>
  <c r="BK296"/>
  <c r="BK293"/>
  <c r="BK289"/>
  <c r="BK287"/>
  <c r="BK283"/>
  <c r="BK280"/>
  <c r="BK278"/>
  <c r="J276"/>
  <c r="J274"/>
  <c r="BK273"/>
  <c r="J269"/>
  <c r="BK267"/>
  <c r="BK264"/>
  <c r="BK261"/>
  <c r="J256"/>
  <c r="J252"/>
  <c r="BK249"/>
  <c r="BK244"/>
  <c r="J242"/>
  <c r="BK236"/>
  <c r="J235"/>
  <c r="BK232"/>
  <c r="BK228"/>
  <c r="J223"/>
  <c r="J221"/>
  <c r="J216"/>
  <c r="BK212"/>
  <c r="BK209"/>
  <c r="BK206"/>
  <c r="J203"/>
  <c r="J201"/>
  <c r="BK198"/>
  <c r="J194"/>
  <c r="BK192"/>
  <c r="BK190"/>
  <c r="BK187"/>
  <c r="BK185"/>
  <c r="BK181"/>
  <c r="J180"/>
  <c r="J177"/>
  <c r="J175"/>
  <c r="BK172"/>
  <c r="BK170"/>
  <c r="J169"/>
  <c r="J167"/>
  <c r="J164"/>
  <c r="J161"/>
  <c r="J159"/>
  <c r="J156"/>
  <c r="BK153"/>
  <c r="BK150"/>
  <c r="J148"/>
  <c i="9" r="J205"/>
  <c r="BK201"/>
  <c r="J195"/>
  <c r="BK187"/>
  <c r="J179"/>
  <c r="J177"/>
  <c r="BK171"/>
  <c r="BK162"/>
  <c r="J153"/>
  <c r="BK147"/>
  <c r="BK143"/>
  <c r="BK212"/>
  <c r="BK205"/>
  <c r="BK199"/>
  <c r="J193"/>
  <c r="J190"/>
  <c r="J187"/>
  <c r="J184"/>
  <c r="BK182"/>
  <c r="J169"/>
  <c r="J167"/>
  <c r="BK164"/>
  <c r="BK157"/>
  <c r="J154"/>
  <c r="J150"/>
  <c r="J146"/>
  <c r="BK139"/>
  <c r="BK209"/>
  <c r="BK202"/>
  <c r="J199"/>
  <c r="BK196"/>
  <c r="BK193"/>
  <c r="BK190"/>
  <c r="BK188"/>
  <c r="BK183"/>
  <c r="BK179"/>
  <c r="BK177"/>
  <c r="BK173"/>
  <c r="BK170"/>
  <c r="BK167"/>
  <c r="BK165"/>
  <c r="J162"/>
  <c r="J159"/>
  <c r="J157"/>
  <c r="BK154"/>
  <c r="BK151"/>
  <c r="BK145"/>
  <c r="J143"/>
  <c r="BK141"/>
  <c i="10" r="J134"/>
  <c r="J131"/>
  <c r="J133"/>
  <c i="11" r="J179"/>
  <c r="J177"/>
  <c r="BK174"/>
  <c r="J171"/>
  <c r="BK167"/>
  <c r="BK163"/>
  <c r="BK160"/>
  <c r="J158"/>
  <c r="BK156"/>
  <c r="BK153"/>
  <c r="J151"/>
  <c r="BK148"/>
  <c r="BK145"/>
  <c r="BK142"/>
  <c r="BK139"/>
  <c r="BK136"/>
  <c r="BK134"/>
  <c r="BK132"/>
  <c r="BK172"/>
  <c r="BK168"/>
  <c r="BK164"/>
  <c r="J160"/>
  <c r="J153"/>
  <c r="J145"/>
  <c r="BK141"/>
  <c r="BK179"/>
  <c r="BK177"/>
  <c r="BK173"/>
  <c r="J167"/>
  <c r="J162"/>
  <c r="BK157"/>
  <c r="BK150"/>
  <c r="J148"/>
  <c r="J141"/>
  <c r="BK137"/>
  <c r="BK133"/>
  <c i="12" r="BK168"/>
  <c r="J164"/>
  <c r="J158"/>
  <c r="BK154"/>
  <c r="BK147"/>
  <c r="J137"/>
  <c r="J135"/>
  <c r="BK170"/>
  <c r="BK167"/>
  <c r="BK160"/>
  <c r="J146"/>
  <c r="BK140"/>
  <c r="BK137"/>
  <c r="J168"/>
  <c r="BK165"/>
  <c r="BK156"/>
  <c r="J151"/>
  <c r="BK146"/>
  <c r="J140"/>
  <c r="BK166"/>
  <c r="BK164"/>
  <c r="J156"/>
  <c r="J149"/>
  <c r="J144"/>
  <c r="BK136"/>
  <c i="13" r="BK143"/>
  <c r="BK140"/>
  <c r="BK136"/>
  <c r="J134"/>
  <c r="BK144"/>
  <c r="BK142"/>
  <c r="J139"/>
  <c r="J136"/>
  <c i="14" r="BK168"/>
  <c r="BK164"/>
  <c r="J160"/>
  <c r="BK155"/>
  <c r="BK152"/>
  <c r="BK150"/>
  <c r="BK143"/>
  <c r="BK138"/>
  <c r="J168"/>
  <c r="BK161"/>
  <c r="BK153"/>
  <c r="J147"/>
  <c r="J144"/>
  <c r="J140"/>
  <c r="J138"/>
  <c r="J135"/>
  <c r="BK166"/>
  <c r="BK160"/>
  <c r="BK156"/>
  <c r="J148"/>
  <c r="J143"/>
  <c r="BK139"/>
  <c r="BK135"/>
  <c i="15" r="J144"/>
  <c r="J138"/>
  <c r="J134"/>
  <c r="BK145"/>
  <c r="BK140"/>
  <c r="J133"/>
  <c r="BK147"/>
  <c r="BK143"/>
  <c r="J140"/>
  <c r="BK138"/>
  <c r="J135"/>
  <c i="6" r="J183"/>
  <c i="2" r="BK218"/>
  <c r="BK203"/>
  <c r="J200"/>
  <c r="J195"/>
  <c r="BK190"/>
  <c r="BK186"/>
  <c r="BK179"/>
  <c r="J166"/>
  <c r="J162"/>
  <c r="J155"/>
  <c r="BK152"/>
  <c r="J148"/>
  <c i="1" r="AS94"/>
  <c i="2" r="BK198"/>
  <c r="BK192"/>
  <c r="J186"/>
  <c r="BK182"/>
  <c r="J179"/>
  <c r="BK171"/>
  <c r="J168"/>
  <c r="J163"/>
  <c r="J159"/>
  <c r="BK156"/>
  <c r="J152"/>
  <c r="BK148"/>
  <c r="J206"/>
  <c r="BK183"/>
  <c r="BK176"/>
  <c r="BK174"/>
  <c r="J171"/>
  <c r="BK168"/>
  <c r="BK166"/>
  <c r="J161"/>
  <c r="BK157"/>
  <c r="J150"/>
  <c r="BK145"/>
  <c i="3" r="J417"/>
  <c r="BK412"/>
  <c r="BK407"/>
  <c r="J403"/>
  <c r="BK397"/>
  <c r="BK392"/>
  <c r="J388"/>
  <c r="J382"/>
  <c r="J378"/>
  <c r="J374"/>
  <c r="BK370"/>
  <c r="J363"/>
  <c r="BK354"/>
  <c r="J350"/>
  <c r="J346"/>
  <c r="J335"/>
  <c r="J332"/>
  <c r="J329"/>
  <c r="J325"/>
  <c r="BK321"/>
  <c r="J317"/>
  <c r="J312"/>
  <c r="BK309"/>
  <c r="BK305"/>
  <c r="J297"/>
  <c r="BK293"/>
  <c r="BK288"/>
  <c r="J278"/>
  <c r="J274"/>
  <c r="BK268"/>
  <c r="J262"/>
  <c r="BK249"/>
  <c r="BK245"/>
  <c r="BK237"/>
  <c r="J232"/>
  <c r="BK228"/>
  <c r="J222"/>
  <c r="BK218"/>
  <c r="BK212"/>
  <c r="J210"/>
  <c r="BK200"/>
  <c r="J195"/>
  <c r="J190"/>
  <c r="J186"/>
  <c r="J181"/>
  <c r="BK178"/>
  <c r="J175"/>
  <c r="J171"/>
  <c r="BK165"/>
  <c r="BK346"/>
  <c r="J343"/>
  <c r="J338"/>
  <c r="BK324"/>
  <c r="BK317"/>
  <c r="J308"/>
  <c r="J301"/>
  <c r="J291"/>
  <c r="J286"/>
  <c r="BK282"/>
  <c r="BK276"/>
  <c r="BK273"/>
  <c r="J270"/>
  <c r="J264"/>
  <c r="J259"/>
  <c r="J255"/>
  <c r="J246"/>
  <c r="J242"/>
  <c r="BK239"/>
  <c r="J231"/>
  <c r="BK226"/>
  <c r="J223"/>
  <c r="J208"/>
  <c r="BK203"/>
  <c r="J197"/>
  <c r="J189"/>
  <c r="J182"/>
  <c r="J177"/>
  <c r="BK171"/>
  <c r="BK164"/>
  <c r="BK160"/>
  <c r="BK155"/>
  <c r="BK417"/>
  <c r="J415"/>
  <c r="J411"/>
  <c r="J406"/>
  <c r="J398"/>
  <c r="J392"/>
  <c r="J384"/>
  <c r="BK379"/>
  <c r="BK378"/>
  <c r="J353"/>
  <c r="J159"/>
  <c r="J157"/>
  <c r="J407"/>
  <c r="BK404"/>
  <c r="BK400"/>
  <c r="BK398"/>
  <c r="BK395"/>
  <c r="BK388"/>
  <c r="BK386"/>
  <c r="BK382"/>
  <c r="BK376"/>
  <c r="BK374"/>
  <c r="J370"/>
  <c r="J368"/>
  <c r="BK366"/>
  <c r="J364"/>
  <c r="J362"/>
  <c r="J361"/>
  <c r="J359"/>
  <c r="BK355"/>
  <c r="BK352"/>
  <c r="BK349"/>
  <c r="BK347"/>
  <c r="BK343"/>
  <c r="BK340"/>
  <c r="BK338"/>
  <c r="J334"/>
  <c r="BK331"/>
  <c r="BK329"/>
  <c r="J327"/>
  <c r="J321"/>
  <c r="J314"/>
  <c r="BK311"/>
  <c r="BK308"/>
  <c r="J305"/>
  <c r="BK302"/>
  <c r="J298"/>
  <c r="BK295"/>
  <c r="BK292"/>
  <c r="J288"/>
  <c r="J283"/>
  <c r="BK279"/>
  <c r="J272"/>
  <c r="BK269"/>
  <c r="BK263"/>
  <c r="BK259"/>
  <c r="BK255"/>
  <c r="J249"/>
  <c r="J243"/>
  <c r="J239"/>
  <c r="J236"/>
  <c r="J233"/>
  <c r="J229"/>
  <c r="J226"/>
  <c r="BK222"/>
  <c r="BK219"/>
  <c r="J216"/>
  <c r="J212"/>
  <c r="BK209"/>
  <c r="J207"/>
  <c r="BK204"/>
  <c r="BK201"/>
  <c r="BK197"/>
  <c r="J194"/>
  <c r="J191"/>
  <c r="J188"/>
  <c r="J185"/>
  <c r="BK182"/>
  <c r="J176"/>
  <c r="J169"/>
  <c r="J165"/>
  <c r="J161"/>
  <c r="J156"/>
  <c i="4" r="J337"/>
  <c r="J332"/>
  <c r="BK326"/>
  <c r="BK316"/>
  <c r="BK311"/>
  <c r="J304"/>
  <c r="BK298"/>
  <c r="BK288"/>
  <c r="BK282"/>
  <c r="BK269"/>
  <c r="J259"/>
  <c r="BK257"/>
  <c r="BK250"/>
  <c r="J241"/>
  <c r="J236"/>
  <c r="BK232"/>
  <c r="BK229"/>
  <c r="J223"/>
  <c r="BK348"/>
  <c r="J340"/>
  <c r="BK335"/>
  <c r="BK332"/>
  <c r="BK324"/>
  <c r="J320"/>
  <c r="J317"/>
  <c r="J311"/>
  <c r="BK306"/>
  <c r="J292"/>
  <c r="J290"/>
  <c r="J285"/>
  <c r="BK283"/>
  <c r="BK279"/>
  <c r="J273"/>
  <c r="J271"/>
  <c r="J263"/>
  <c r="J251"/>
  <c r="BK239"/>
  <c r="J227"/>
  <c r="J219"/>
  <c r="BK216"/>
  <c r="BK211"/>
  <c r="J208"/>
  <c r="BK205"/>
  <c r="J175"/>
  <c r="BK167"/>
  <c r="J161"/>
  <c r="BK156"/>
  <c r="BK152"/>
  <c r="BK147"/>
  <c r="J144"/>
  <c r="J346"/>
  <c r="BK343"/>
  <c r="J334"/>
  <c r="J326"/>
  <c r="J322"/>
  <c r="BK319"/>
  <c r="J314"/>
  <c r="J303"/>
  <c r="J299"/>
  <c r="BK292"/>
  <c r="BK285"/>
  <c r="BK273"/>
  <c r="BK266"/>
  <c r="BK263"/>
  <c r="BK259"/>
  <c r="J256"/>
  <c r="J253"/>
  <c r="J246"/>
  <c r="BK241"/>
  <c r="BK236"/>
  <c r="BK233"/>
  <c r="BK223"/>
  <c r="J218"/>
  <c r="J215"/>
  <c r="J200"/>
  <c r="BK192"/>
  <c r="J181"/>
  <c r="J176"/>
  <c r="J171"/>
  <c r="BK165"/>
  <c r="BK158"/>
  <c r="BK154"/>
  <c r="BK150"/>
  <c r="BK144"/>
  <c r="J348"/>
  <c r="J343"/>
  <c r="BK337"/>
  <c r="J329"/>
  <c r="J327"/>
  <c r="J318"/>
  <c r="J309"/>
  <c r="BK304"/>
  <c r="BK300"/>
  <c r="BK295"/>
  <c r="J293"/>
  <c r="J288"/>
  <c r="BK280"/>
  <c r="BK276"/>
  <c r="BK271"/>
  <c r="J265"/>
  <c r="BK260"/>
  <c r="BK255"/>
  <c r="J248"/>
  <c r="BK244"/>
  <c r="BK238"/>
  <c r="J229"/>
  <c r="J225"/>
  <c r="BK219"/>
  <c r="BK215"/>
  <c r="J211"/>
  <c r="BK209"/>
  <c r="J204"/>
  <c r="BK199"/>
  <c r="J195"/>
  <c r="J192"/>
  <c r="J185"/>
  <c r="BK182"/>
  <c r="BK177"/>
  <c r="J174"/>
  <c r="BK171"/>
  <c r="BK168"/>
  <c r="J165"/>
  <c r="J158"/>
  <c r="J154"/>
  <c r="BK148"/>
  <c r="BK146"/>
  <c i="5" r="J196"/>
  <c r="BK193"/>
  <c r="BK186"/>
  <c r="BK179"/>
  <c r="BK175"/>
  <c r="BK164"/>
  <c r="BK158"/>
  <c r="BK149"/>
  <c r="J145"/>
  <c r="J140"/>
  <c r="J193"/>
  <c r="BK191"/>
  <c r="BK185"/>
  <c r="J182"/>
  <c r="J174"/>
  <c r="J168"/>
  <c r="BK159"/>
  <c r="J148"/>
  <c r="J195"/>
  <c r="BK189"/>
  <c r="J185"/>
  <c r="BK182"/>
  <c r="BK171"/>
  <c r="BK165"/>
  <c r="J157"/>
  <c r="BK154"/>
  <c r="BK148"/>
  <c r="BK146"/>
  <c r="J186"/>
  <c r="J179"/>
  <c r="J167"/>
  <c r="BK161"/>
  <c r="J154"/>
  <c r="BK147"/>
  <c r="BK141"/>
  <c i="6" r="J221"/>
  <c r="J215"/>
  <c r="BK208"/>
  <c r="J201"/>
  <c r="BK196"/>
  <c r="BK194"/>
  <c r="BK190"/>
  <c r="BK186"/>
  <c r="J184"/>
  <c r="J178"/>
  <c r="J173"/>
  <c r="BK172"/>
  <c r="BK169"/>
  <c r="J165"/>
  <c r="J160"/>
  <c r="J156"/>
  <c r="BK154"/>
  <c r="BK151"/>
  <c r="BK144"/>
  <c r="J138"/>
  <c r="BK217"/>
  <c r="BK216"/>
  <c r="BK206"/>
  <c r="BK203"/>
  <c r="BK197"/>
  <c r="J193"/>
  <c r="J189"/>
  <c r="BK184"/>
  <c r="BK182"/>
  <c r="BK179"/>
  <c r="BK175"/>
  <c r="J172"/>
  <c r="J167"/>
  <c r="BK162"/>
  <c r="BK160"/>
  <c r="BK157"/>
  <c r="J151"/>
  <c r="J149"/>
  <c r="BK146"/>
  <c r="BK139"/>
  <c r="BK215"/>
  <c r="J211"/>
  <c r="J207"/>
  <c r="J203"/>
  <c r="BK201"/>
  <c r="J196"/>
  <c r="J191"/>
  <c r="J177"/>
  <c r="BK174"/>
  <c r="J169"/>
  <c r="BK164"/>
  <c r="BK159"/>
  <c r="J154"/>
  <c r="BK149"/>
  <c r="J147"/>
  <c r="J142"/>
  <c r="J139"/>
  <c r="BK138"/>
  <c i="7" r="J266"/>
  <c r="BK262"/>
  <c r="BK260"/>
  <c r="BK256"/>
  <c r="J254"/>
  <c r="J252"/>
  <c r="J248"/>
  <c r="BK244"/>
  <c r="J241"/>
  <c r="J238"/>
  <c r="BK236"/>
  <c r="BK234"/>
  <c r="J230"/>
  <c r="BK226"/>
  <c r="BK224"/>
  <c r="J221"/>
  <c r="BK218"/>
  <c r="J215"/>
  <c r="J213"/>
  <c r="J210"/>
  <c r="J207"/>
  <c r="BK205"/>
  <c r="J202"/>
  <c r="J199"/>
  <c r="J196"/>
  <c r="J193"/>
  <c r="J190"/>
  <c r="J187"/>
  <c r="J184"/>
  <c r="J182"/>
  <c r="J179"/>
  <c r="J175"/>
  <c r="J172"/>
  <c r="J169"/>
  <c r="BK166"/>
  <c r="J164"/>
  <c r="BK161"/>
  <c r="J157"/>
  <c r="BK153"/>
  <c r="BK152"/>
  <c r="J149"/>
  <c r="BK147"/>
  <c r="BK144"/>
  <c r="J140"/>
  <c r="BK138"/>
  <c r="BK135"/>
  <c r="J134"/>
  <c r="BK266"/>
  <c r="J262"/>
  <c r="BK259"/>
  <c r="BK254"/>
  <c r="BK252"/>
  <c r="J249"/>
  <c r="BK246"/>
  <c r="J244"/>
  <c r="BK241"/>
  <c r="BK237"/>
  <c r="J234"/>
  <c r="J233"/>
  <c r="BK230"/>
  <c r="J227"/>
  <c r="BK225"/>
  <c r="J222"/>
  <c r="J218"/>
  <c r="BK215"/>
  <c r="BK212"/>
  <c r="BK210"/>
  <c r="BK207"/>
  <c r="BK204"/>
  <c r="BK202"/>
  <c r="J200"/>
  <c r="BK196"/>
  <c r="J194"/>
  <c r="BK190"/>
  <c r="BK187"/>
  <c r="BK184"/>
  <c r="J181"/>
  <c r="BK178"/>
  <c r="BK176"/>
  <c r="BK173"/>
  <c r="BK171"/>
  <c r="BK168"/>
  <c r="BK165"/>
  <c r="J162"/>
  <c r="BK160"/>
  <c r="BK156"/>
  <c r="J153"/>
  <c r="BK151"/>
  <c r="BK148"/>
  <c r="J145"/>
  <c r="J144"/>
  <c r="J141"/>
  <c r="J138"/>
  <c r="J135"/>
  <c i="8" r="J471"/>
  <c r="BK461"/>
  <c r="BK455"/>
  <c r="BK450"/>
  <c r="J446"/>
  <c r="J437"/>
  <c r="BK433"/>
  <c r="J428"/>
  <c r="BK420"/>
  <c r="BK418"/>
  <c r="BK410"/>
  <c r="J404"/>
  <c r="J402"/>
  <c r="BK396"/>
  <c r="J392"/>
  <c r="J387"/>
  <c r="BK383"/>
  <c r="BK381"/>
  <c r="BK378"/>
  <c r="J375"/>
  <c r="BK369"/>
  <c r="BK366"/>
  <c r="J363"/>
  <c r="J353"/>
  <c r="J348"/>
  <c r="J338"/>
  <c r="J330"/>
  <c r="J327"/>
  <c r="BK319"/>
  <c r="BK313"/>
  <c r="BK303"/>
  <c r="J296"/>
  <c r="J294"/>
  <c r="BK291"/>
  <c r="BK285"/>
  <c r="J283"/>
  <c r="BK277"/>
  <c r="J272"/>
  <c r="BK268"/>
  <c r="J259"/>
  <c r="J249"/>
  <c r="BK247"/>
  <c r="BK245"/>
  <c r="J240"/>
  <c r="BK234"/>
  <c r="J229"/>
  <c r="J227"/>
  <c r="BK224"/>
  <c r="J222"/>
  <c r="J215"/>
  <c r="J209"/>
  <c r="J204"/>
  <c r="J199"/>
  <c r="J195"/>
  <c r="J191"/>
  <c r="J185"/>
  <c r="BK179"/>
  <c r="BK175"/>
  <c r="J171"/>
  <c r="BK167"/>
  <c r="BK164"/>
  <c r="BK163"/>
  <c r="J158"/>
  <c r="BK155"/>
  <c r="BK152"/>
  <c r="J149"/>
  <c r="BK473"/>
  <c r="BK468"/>
  <c r="BK464"/>
  <c r="BK462"/>
  <c r="J457"/>
  <c r="J453"/>
  <c r="BK448"/>
  <c r="BK446"/>
  <c r="BK441"/>
  <c r="BK438"/>
  <c r="BK431"/>
  <c r="BK426"/>
  <c r="BK417"/>
  <c r="J413"/>
  <c r="J410"/>
  <c r="J405"/>
  <c r="BK397"/>
  <c r="J390"/>
  <c r="BK384"/>
  <c r="J370"/>
  <c r="BK365"/>
  <c r="J360"/>
  <c r="J356"/>
  <c r="BK353"/>
  <c r="BK350"/>
  <c r="BK345"/>
  <c r="J342"/>
  <c r="J339"/>
  <c r="J332"/>
  <c r="BK326"/>
  <c r="BK322"/>
  <c r="BK316"/>
  <c r="J314"/>
  <c r="J311"/>
  <c r="J305"/>
  <c r="J302"/>
  <c r="J298"/>
  <c r="J289"/>
  <c r="J280"/>
  <c r="J275"/>
  <c r="BK269"/>
  <c r="J264"/>
  <c r="J263"/>
  <c r="J257"/>
  <c r="BK254"/>
  <c r="J251"/>
  <c r="J245"/>
  <c r="BK240"/>
  <c r="BK235"/>
  <c r="J225"/>
  <c r="BK218"/>
  <c r="BK215"/>
  <c r="J212"/>
  <c r="J206"/>
  <c r="BK202"/>
  <c r="J197"/>
  <c r="J189"/>
  <c r="BK186"/>
  <c r="J182"/>
  <c r="J472"/>
  <c r="BK469"/>
  <c r="J464"/>
  <c r="J461"/>
  <c r="BK457"/>
  <c r="J455"/>
  <c r="J451"/>
  <c r="J448"/>
  <c r="BK445"/>
  <c r="J441"/>
  <c r="J438"/>
  <c r="J435"/>
  <c r="J433"/>
  <c r="BK430"/>
  <c r="BK428"/>
  <c r="J425"/>
  <c r="J421"/>
  <c r="BK419"/>
  <c r="J416"/>
  <c r="BK413"/>
  <c r="J408"/>
  <c r="BK405"/>
  <c r="J403"/>
  <c r="BK401"/>
  <c r="J398"/>
  <c r="BK395"/>
  <c r="BK392"/>
  <c r="BK388"/>
  <c r="BK385"/>
  <c r="J381"/>
  <c r="BK379"/>
  <c r="BK375"/>
  <c r="J372"/>
  <c r="BK368"/>
  <c r="BK363"/>
  <c r="BK360"/>
  <c r="J358"/>
  <c r="J355"/>
  <c r="J351"/>
  <c r="BK348"/>
  <c r="BK344"/>
  <c r="BK341"/>
  <c r="BK339"/>
  <c r="BK334"/>
  <c r="J331"/>
  <c r="BK330"/>
  <c r="J326"/>
  <c r="J324"/>
  <c r="BK321"/>
  <c r="BK317"/>
  <c r="J316"/>
  <c r="J312"/>
  <c r="J309"/>
  <c r="J307"/>
  <c r="J304"/>
  <c r="BK302"/>
  <c r="BK298"/>
  <c r="J295"/>
  <c r="J291"/>
  <c r="BK288"/>
  <c r="J285"/>
  <c r="BK282"/>
  <c r="BK279"/>
  <c r="J277"/>
  <c r="BK275"/>
  <c r="BK272"/>
  <c r="J268"/>
  <c r="BK265"/>
  <c r="BK263"/>
  <c r="BK259"/>
  <c r="BK255"/>
  <c r="J250"/>
  <c r="BK246"/>
  <c r="BK243"/>
  <c r="BK238"/>
  <c r="J236"/>
  <c r="J234"/>
  <c r="BK231"/>
  <c r="BK229"/>
  <c r="BK227"/>
  <c r="BK222"/>
  <c r="BK217"/>
  <c r="BK213"/>
  <c r="BK210"/>
  <c r="BK208"/>
  <c r="BK205"/>
  <c r="BK201"/>
  <c r="BK199"/>
  <c r="BK196"/>
  <c r="BK193"/>
  <c r="BK189"/>
  <c r="J186"/>
  <c r="BK182"/>
  <c r="BK180"/>
  <c r="BK178"/>
  <c r="J176"/>
  <c r="BK174"/>
  <c r="BK171"/>
  <c r="J170"/>
  <c r="BK168"/>
  <c r="BK165"/>
  <c r="J163"/>
  <c r="J162"/>
  <c r="BK160"/>
  <c r="BK157"/>
  <c r="J155"/>
  <c r="J152"/>
  <c r="BK149"/>
  <c i="9" r="J207"/>
  <c r="BK204"/>
  <c r="J200"/>
  <c r="BK192"/>
  <c r="BK185"/>
  <c r="BK178"/>
  <c r="BK176"/>
  <c r="J174"/>
  <c r="J170"/>
  <c r="J160"/>
  <c r="BK152"/>
  <c r="BK148"/>
  <c r="BK144"/>
  <c r="J141"/>
  <c r="J209"/>
  <c r="J203"/>
  <c r="J196"/>
  <c r="J191"/>
  <c r="J188"/>
  <c r="J185"/>
  <c r="J183"/>
  <c r="BK172"/>
  <c r="J166"/>
  <c r="J158"/>
  <c r="J156"/>
  <c r="J151"/>
  <c r="J148"/>
  <c r="J140"/>
  <c r="J212"/>
  <c r="BK207"/>
  <c r="BK203"/>
  <c r="J201"/>
  <c r="BK198"/>
  <c r="J194"/>
  <c r="J192"/>
  <c r="BK189"/>
  <c r="BK184"/>
  <c r="J182"/>
  <c r="J178"/>
  <c r="J176"/>
  <c r="J172"/>
  <c r="BK169"/>
  <c r="J168"/>
  <c r="J165"/>
  <c r="J161"/>
  <c r="BK158"/>
  <c r="BK156"/>
  <c r="BK153"/>
  <c r="BK150"/>
  <c r="J145"/>
  <c r="BK142"/>
  <c r="BK140"/>
  <c i="10" r="BK133"/>
  <c r="J130"/>
  <c r="J132"/>
  <c r="BK130"/>
  <c i="11" r="J178"/>
  <c r="J175"/>
  <c r="J172"/>
  <c r="J168"/>
  <c r="J164"/>
  <c r="BK162"/>
  <c r="BK159"/>
  <c r="BK155"/>
  <c r="BK152"/>
  <c r="J149"/>
  <c r="BK146"/>
  <c r="J144"/>
  <c r="J140"/>
  <c r="J137"/>
  <c r="J133"/>
  <c r="BK176"/>
  <c r="J170"/>
  <c r="J166"/>
  <c r="J163"/>
  <c r="J159"/>
  <c r="J154"/>
  <c r="J146"/>
  <c r="BK143"/>
  <c r="BK140"/>
  <c r="BK178"/>
  <c r="J174"/>
  <c r="BK171"/>
  <c r="BK166"/>
  <c r="J161"/>
  <c r="J155"/>
  <c r="BK149"/>
  <c r="BK144"/>
  <c r="J139"/>
  <c r="J136"/>
  <c r="J135"/>
  <c i="12" r="BK172"/>
  <c r="J166"/>
  <c r="BK162"/>
  <c r="J153"/>
  <c r="BK148"/>
  <c r="BK142"/>
  <c r="J136"/>
  <c r="BK173"/>
  <c r="BK163"/>
  <c r="J161"/>
  <c r="J150"/>
  <c r="BK144"/>
  <c r="BK139"/>
  <c r="J173"/>
  <c r="J167"/>
  <c r="J155"/>
  <c r="BK153"/>
  <c r="J148"/>
  <c r="J142"/>
  <c r="J139"/>
  <c r="J165"/>
  <c r="J157"/>
  <c r="BK151"/>
  <c r="J147"/>
  <c r="J141"/>
  <c i="13" r="J146"/>
  <c r="BK141"/>
  <c r="BK139"/>
  <c r="J135"/>
  <c r="BK146"/>
  <c r="J143"/>
  <c r="J141"/>
  <c r="BK137"/>
  <c r="BK134"/>
  <c i="14" r="J167"/>
  <c r="J162"/>
  <c r="J159"/>
  <c r="J154"/>
  <c r="J151"/>
  <c r="BK149"/>
  <c r="BK145"/>
  <c r="BK141"/>
  <c r="BK134"/>
  <c r="J166"/>
  <c r="J157"/>
  <c r="BK154"/>
  <c r="J152"/>
  <c r="J146"/>
  <c r="BK142"/>
  <c r="J139"/>
  <c r="BK137"/>
  <c r="BK167"/>
  <c r="J164"/>
  <c r="J161"/>
  <c r="BK159"/>
  <c r="BK151"/>
  <c r="BK147"/>
  <c r="BK144"/>
  <c r="BK140"/>
  <c r="J134"/>
  <c i="15" r="BK149"/>
  <c r="BK142"/>
  <c r="BK136"/>
  <c r="BK146"/>
  <c r="J143"/>
  <c r="J137"/>
  <c r="J149"/>
  <c r="BK144"/>
  <c r="J141"/>
  <c r="J139"/>
  <c r="J136"/>
  <c r="BK133"/>
  <c i="2" r="J214"/>
  <c r="J212"/>
  <c r="BK202"/>
  <c r="J198"/>
  <c r="J194"/>
  <c r="BK188"/>
  <c r="J182"/>
  <c r="BK167"/>
  <c r="BK161"/>
  <c r="J153"/>
  <c r="BK150"/>
  <c r="J145"/>
  <c r="BK215"/>
  <c r="BK211"/>
  <c r="BK209"/>
  <c r="BK207"/>
  <c r="BK206"/>
  <c r="J202"/>
  <c r="BK200"/>
  <c r="BK195"/>
  <c r="J190"/>
  <c r="J184"/>
  <c r="J180"/>
  <c r="J174"/>
  <c r="BK172"/>
  <c r="J169"/>
  <c r="J165"/>
  <c r="BK162"/>
  <c r="J158"/>
  <c r="J154"/>
  <c r="J151"/>
  <c r="BK147"/>
  <c r="BK205"/>
  <c r="BK184"/>
  <c r="BK180"/>
  <c r="BK175"/>
  <c r="J172"/>
  <c r="BK169"/>
  <c r="BK165"/>
  <c r="BK158"/>
  <c r="J156"/>
  <c r="J149"/>
  <c i="3" r="BK419"/>
  <c r="BK416"/>
  <c r="J414"/>
  <c r="BK409"/>
  <c r="J404"/>
  <c r="J400"/>
  <c r="BK394"/>
  <c r="BK390"/>
  <c r="BK383"/>
  <c r="J379"/>
  <c r="J375"/>
  <c r="BK371"/>
  <c r="BK368"/>
  <c r="BK361"/>
  <c r="J352"/>
  <c r="BK348"/>
  <c r="J341"/>
  <c r="BK334"/>
  <c r="J330"/>
  <c r="J326"/>
  <c r="J323"/>
  <c r="J318"/>
  <c r="J315"/>
  <c r="J311"/>
  <c r="BK303"/>
  <c r="BK298"/>
  <c r="J295"/>
  <c r="BK291"/>
  <c r="BK283"/>
  <c r="J275"/>
  <c r="J269"/>
  <c r="J266"/>
  <c r="BK256"/>
  <c r="BK247"/>
  <c r="BK243"/>
  <c r="BK236"/>
  <c r="BK233"/>
  <c r="BK229"/>
  <c r="BK223"/>
  <c r="J219"/>
  <c r="J215"/>
  <c r="BK211"/>
  <c r="J206"/>
  <c r="J196"/>
  <c r="BK192"/>
  <c r="BK188"/>
  <c r="J184"/>
  <c r="J180"/>
  <c r="BK177"/>
  <c r="J172"/>
  <c r="J167"/>
  <c r="J347"/>
  <c r="J342"/>
  <c r="BK336"/>
  <c r="BK323"/>
  <c r="BK316"/>
  <c r="J313"/>
  <c r="J306"/>
  <c r="J300"/>
  <c r="J289"/>
  <c r="J285"/>
  <c r="BK281"/>
  <c r="BK275"/>
  <c r="BK272"/>
  <c r="J268"/>
  <c r="J263"/>
  <c r="J260"/>
  <c r="J256"/>
  <c r="BK248"/>
  <c r="J244"/>
  <c r="BK234"/>
  <c r="J230"/>
  <c r="BK225"/>
  <c r="J220"/>
  <c r="J205"/>
  <c r="J201"/>
  <c r="BK191"/>
  <c r="BK184"/>
  <c r="J179"/>
  <c r="BK176"/>
  <c r="J170"/>
  <c r="BK163"/>
  <c r="BK159"/>
  <c r="J419"/>
  <c r="J416"/>
  <c r="J412"/>
  <c r="J409"/>
  <c r="J402"/>
  <c r="J397"/>
  <c r="BK391"/>
  <c r="J386"/>
  <c r="BK380"/>
  <c r="BK377"/>
  <c r="BK367"/>
  <c r="J365"/>
  <c r="J360"/>
  <c r="BK359"/>
  <c r="BK357"/>
  <c r="J355"/>
  <c r="BK351"/>
  <c r="BK350"/>
  <c r="BK158"/>
  <c r="BK156"/>
  <c r="BK406"/>
  <c r="BK403"/>
  <c r="BK399"/>
  <c r="J396"/>
  <c r="J394"/>
  <c r="BK387"/>
  <c r="BK384"/>
  <c r="J377"/>
  <c r="BK375"/>
  <c r="BK373"/>
  <c r="J372"/>
  <c r="BK369"/>
  <c r="J367"/>
  <c r="BK365"/>
  <c r="BK363"/>
  <c r="BK360"/>
  <c r="J357"/>
  <c r="BK356"/>
  <c r="J354"/>
  <c r="J351"/>
  <c r="J348"/>
  <c r="J345"/>
  <c r="BK342"/>
  <c r="J340"/>
  <c r="J337"/>
  <c r="BK335"/>
  <c r="BK332"/>
  <c r="BK330"/>
  <c r="BK326"/>
  <c r="BK322"/>
  <c r="BK318"/>
  <c r="BK313"/>
  <c r="BK310"/>
  <c r="BK307"/>
  <c r="J304"/>
  <c r="BK301"/>
  <c r="J296"/>
  <c r="J294"/>
  <c r="BK290"/>
  <c r="J284"/>
  <c r="J281"/>
  <c r="J273"/>
  <c r="BK270"/>
  <c r="BK267"/>
  <c r="J261"/>
  <c r="BK258"/>
  <c r="BK254"/>
  <c r="J248"/>
  <c r="BK244"/>
  <c r="J241"/>
  <c r="J237"/>
  <c r="J235"/>
  <c r="BK230"/>
  <c r="BK224"/>
  <c r="BK220"/>
  <c r="J217"/>
  <c r="J213"/>
  <c r="BK210"/>
  <c r="J209"/>
  <c r="BK206"/>
  <c r="J203"/>
  <c r="J200"/>
  <c r="BK196"/>
  <c r="J192"/>
  <c r="BK189"/>
  <c r="BK187"/>
  <c r="J183"/>
  <c r="J178"/>
  <c r="BK172"/>
  <c r="J168"/>
  <c r="J164"/>
  <c r="BK162"/>
  <c r="J158"/>
  <c r="J155"/>
  <c i="4" r="J336"/>
  <c r="J331"/>
  <c r="J325"/>
  <c r="J313"/>
  <c r="BK308"/>
  <c r="BK305"/>
  <c r="J300"/>
  <c r="J289"/>
  <c r="J283"/>
  <c r="J275"/>
  <c r="BK267"/>
  <c r="J258"/>
  <c r="BK254"/>
  <c r="J244"/>
  <c r="BK237"/>
  <c r="BK235"/>
  <c r="BK231"/>
  <c r="BK227"/>
  <c r="J222"/>
  <c r="BK346"/>
  <c r="J338"/>
  <c r="BK328"/>
  <c r="J323"/>
  <c r="J319"/>
  <c r="J316"/>
  <c r="BK313"/>
  <c r="BK309"/>
  <c r="J294"/>
  <c r="BK287"/>
  <c r="BK284"/>
  <c r="J280"/>
  <c r="J277"/>
  <c r="BK274"/>
  <c r="BK268"/>
  <c r="BK262"/>
  <c r="J240"/>
  <c r="BK230"/>
  <c r="J220"/>
  <c r="BK218"/>
  <c r="J212"/>
  <c r="J209"/>
  <c r="BK206"/>
  <c r="BK204"/>
  <c r="BK185"/>
  <c r="J182"/>
  <c r="J177"/>
  <c r="BK172"/>
  <c r="J164"/>
  <c r="J160"/>
  <c r="J155"/>
  <c r="J150"/>
  <c r="J146"/>
  <c r="J143"/>
  <c r="BK345"/>
  <c r="BK336"/>
  <c r="J330"/>
  <c r="BK327"/>
  <c r="BK320"/>
  <c r="BK317"/>
  <c r="J310"/>
  <c r="BK302"/>
  <c r="J298"/>
  <c r="BK293"/>
  <c r="BK286"/>
  <c r="J278"/>
  <c r="J272"/>
  <c r="J262"/>
  <c r="J260"/>
  <c r="J257"/>
  <c r="J254"/>
  <c r="BK248"/>
  <c r="J243"/>
  <c r="J238"/>
  <c r="J235"/>
  <c r="J228"/>
  <c r="BK222"/>
  <c r="BK217"/>
  <c r="J206"/>
  <c r="J198"/>
  <c r="BK186"/>
  <c r="BK180"/>
  <c r="BK174"/>
  <c r="J170"/>
  <c r="BK166"/>
  <c r="BK161"/>
  <c r="J152"/>
  <c r="J149"/>
  <c r="BK143"/>
  <c r="J347"/>
  <c r="J344"/>
  <c r="BK339"/>
  <c r="BK331"/>
  <c r="J324"/>
  <c r="BK315"/>
  <c r="J308"/>
  <c r="J305"/>
  <c r="BK301"/>
  <c r="BK296"/>
  <c r="BK291"/>
  <c r="J284"/>
  <c r="J279"/>
  <c r="BK275"/>
  <c r="J268"/>
  <c r="J264"/>
  <c r="BK256"/>
  <c r="J250"/>
  <c r="J245"/>
  <c r="J242"/>
  <c r="J233"/>
  <c r="BK228"/>
  <c r="BK224"/>
  <c r="J217"/>
  <c r="BK213"/>
  <c r="BK208"/>
  <c r="J205"/>
  <c r="J201"/>
  <c r="BK196"/>
  <c r="J193"/>
  <c r="J190"/>
  <c r="BK184"/>
  <c r="J180"/>
  <c r="BK176"/>
  <c r="J172"/>
  <c r="J169"/>
  <c r="J166"/>
  <c r="BK160"/>
  <c r="J157"/>
  <c r="BK153"/>
  <c r="J147"/>
  <c i="5" r="J198"/>
  <c r="BK194"/>
  <c r="BK187"/>
  <c r="BK180"/>
  <c r="J178"/>
  <c r="BK174"/>
  <c r="BK168"/>
  <c r="J161"/>
  <c r="J150"/>
  <c r="J141"/>
  <c r="BK198"/>
  <c r="BK192"/>
  <c r="J189"/>
  <c r="J184"/>
  <c r="J177"/>
  <c r="BK169"/>
  <c r="J163"/>
  <c r="J143"/>
  <c r="J194"/>
  <c r="J191"/>
  <c r="J187"/>
  <c r="J181"/>
  <c r="J169"/>
  <c r="J164"/>
  <c r="J158"/>
  <c r="BK156"/>
  <c r="BK150"/>
  <c r="BK145"/>
  <c r="BK181"/>
  <c r="BK178"/>
  <c r="BK163"/>
  <c r="BK160"/>
  <c r="J156"/>
  <c r="BK144"/>
  <c r="BK140"/>
  <c i="6" r="BK220"/>
  <c r="J217"/>
  <c r="BK207"/>
  <c r="J202"/>
  <c r="J197"/>
  <c r="BK193"/>
  <c r="BK189"/>
  <c r="J182"/>
  <c r="BK177"/>
  <c r="BK170"/>
  <c r="BK161"/>
  <c r="J157"/>
  <c r="BK153"/>
  <c r="BK142"/>
  <c r="BK221"/>
  <c r="BK211"/>
  <c r="J205"/>
  <c r="BK199"/>
  <c r="J190"/>
  <c r="J186"/>
  <c r="BK181"/>
  <c r="BK178"/>
  <c r="BK171"/>
  <c r="J164"/>
  <c r="J158"/>
  <c r="J152"/>
  <c r="BK148"/>
  <c r="J141"/>
  <c r="J213"/>
  <c r="J208"/>
  <c r="J204"/>
  <c r="J199"/>
  <c r="BK192"/>
  <c r="BK176"/>
  <c r="BK173"/>
  <c r="BK165"/>
  <c r="BK158"/>
  <c r="J150"/>
  <c r="J146"/>
  <c r="J140"/>
  <c i="7" r="J268"/>
  <c r="J263"/>
  <c r="J259"/>
  <c r="J255"/>
  <c r="J251"/>
  <c r="J243"/>
  <c r="BK240"/>
  <c r="J237"/>
  <c r="BK231"/>
  <c r="BK227"/>
  <c r="BK222"/>
  <c r="BK219"/>
  <c r="J217"/>
  <c r="J212"/>
  <c r="J208"/>
  <c r="J204"/>
  <c r="BK201"/>
  <c r="J195"/>
  <c r="J192"/>
  <c r="J189"/>
  <c r="J185"/>
  <c r="BK181"/>
  <c r="J178"/>
  <c r="J174"/>
  <c r="BK170"/>
  <c r="BK167"/>
  <c r="BK162"/>
  <c r="J158"/>
  <c r="BK155"/>
  <c r="J150"/>
  <c r="J146"/>
  <c r="J142"/>
  <c r="J137"/>
  <c r="BK268"/>
  <c r="J265"/>
  <c r="J260"/>
  <c r="J256"/>
  <c r="BK251"/>
  <c r="BK249"/>
  <c r="J246"/>
  <c r="BK242"/>
  <c r="J239"/>
  <c r="J235"/>
  <c r="BK232"/>
  <c r="BK228"/>
  <c r="J224"/>
  <c r="BK220"/>
  <c r="BK216"/>
  <c r="BK213"/>
  <c r="BK209"/>
  <c r="J205"/>
  <c r="J201"/>
  <c r="J198"/>
  <c r="BK192"/>
  <c r="BK188"/>
  <c r="BK185"/>
  <c r="J180"/>
  <c r="BK177"/>
  <c r="BK175"/>
  <c r="J170"/>
  <c r="J166"/>
  <c r="BK163"/>
  <c r="BK158"/>
  <c r="J155"/>
  <c r="BK150"/>
  <c r="J147"/>
  <c r="BK142"/>
  <c r="BK140"/>
  <c r="BK137"/>
  <c i="8" r="J474"/>
  <c r="J460"/>
  <c r="J454"/>
  <c r="BK443"/>
  <c r="BK435"/>
  <c r="J430"/>
  <c r="BK425"/>
  <c r="J414"/>
  <c r="J407"/>
  <c r="J401"/>
  <c r="J393"/>
  <c r="J388"/>
  <c r="J384"/>
  <c r="J379"/>
  <c r="BK376"/>
  <c r="BK372"/>
  <c r="J367"/>
  <c r="J362"/>
  <c r="BK347"/>
  <c r="BK333"/>
  <c r="J328"/>
  <c r="J320"/>
  <c r="BK309"/>
  <c r="BK299"/>
  <c r="J293"/>
  <c r="J288"/>
  <c r="J279"/>
  <c r="BK274"/>
  <c r="J261"/>
  <c r="BK250"/>
  <c r="J246"/>
  <c r="J239"/>
  <c r="J232"/>
  <c r="BK225"/>
  <c r="J220"/>
  <c r="BK211"/>
  <c r="BK200"/>
  <c r="BK197"/>
  <c r="J192"/>
  <c r="BK183"/>
  <c r="J178"/>
  <c r="J173"/>
  <c r="BK166"/>
  <c r="BK161"/>
  <c r="J157"/>
  <c r="J153"/>
  <c r="J150"/>
  <c r="BK472"/>
  <c r="BK465"/>
  <c r="BK460"/>
  <c r="BK454"/>
  <c r="BK451"/>
  <c r="J447"/>
  <c r="J439"/>
  <c r="BK432"/>
  <c r="BK424"/>
  <c r="BK416"/>
  <c r="BK408"/>
  <c r="J400"/>
  <c r="BK391"/>
  <c r="J378"/>
  <c r="J369"/>
  <c r="BK358"/>
  <c r="BK355"/>
  <c r="BK349"/>
  <c r="BK343"/>
  <c r="J340"/>
  <c r="BK331"/>
  <c r="BK323"/>
  <c r="J318"/>
  <c r="J313"/>
  <c r="BK307"/>
  <c r="BK304"/>
  <c r="BK292"/>
  <c r="J281"/>
  <c r="J273"/>
  <c r="BK266"/>
  <c r="BK260"/>
  <c r="BK256"/>
  <c r="BK252"/>
  <c r="BK242"/>
  <c r="J231"/>
  <c r="BK221"/>
  <c r="BK216"/>
  <c r="J210"/>
  <c r="J205"/>
  <c r="J190"/>
  <c r="J184"/>
  <c r="J473"/>
  <c r="J466"/>
  <c r="J462"/>
  <c r="J458"/>
  <c r="BK453"/>
  <c r="BK449"/>
  <c r="J440"/>
  <c r="J436"/>
  <c r="J431"/>
  <c r="J426"/>
  <c r="J422"/>
  <c r="J418"/>
  <c r="BK414"/>
  <c r="BK407"/>
  <c r="BK404"/>
  <c r="BK400"/>
  <c r="J396"/>
  <c r="BK393"/>
  <c r="BK387"/>
  <c r="BK382"/>
  <c r="J377"/>
  <c r="J373"/>
  <c r="BK370"/>
  <c r="J365"/>
  <c r="J361"/>
  <c r="BK357"/>
  <c r="J354"/>
  <c r="J349"/>
  <c r="J345"/>
  <c r="BK342"/>
  <c r="BK338"/>
  <c r="BK332"/>
  <c r="BK328"/>
  <c r="J323"/>
  <c r="BK320"/>
  <c r="J315"/>
  <c r="BK310"/>
  <c r="J306"/>
  <c r="J303"/>
  <c r="BK294"/>
  <c r="J290"/>
  <c r="BK286"/>
  <c r="BK281"/>
  <c r="J266"/>
  <c r="BK262"/>
  <c r="BK257"/>
  <c r="J253"/>
  <c r="BK251"/>
  <c r="BK248"/>
  <c r="J244"/>
  <c r="BK239"/>
  <c r="J237"/>
  <c r="BK233"/>
  <c r="BK230"/>
  <c r="J226"/>
  <c r="BK220"/>
  <c r="J214"/>
  <c r="J211"/>
  <c r="BK207"/>
  <c r="J202"/>
  <c r="J200"/>
  <c r="BK195"/>
  <c r="BK191"/>
  <c r="BK188"/>
  <c r="BK184"/>
  <c r="J179"/>
  <c r="BK176"/>
  <c r="BK173"/>
  <c r="J172"/>
  <c r="BK169"/>
  <c r="J166"/>
  <c r="BK162"/>
  <c r="BK158"/>
  <c r="BK154"/>
  <c r="BK151"/>
  <c i="9" r="J206"/>
  <c r="J202"/>
  <c r="J198"/>
  <c r="J181"/>
  <c r="J175"/>
  <c r="J173"/>
  <c r="BK161"/>
  <c r="BK149"/>
  <c r="BK146"/>
  <c r="BK211"/>
  <c r="J204"/>
  <c r="BK194"/>
  <c r="J189"/>
  <c r="J186"/>
  <c r="BK174"/>
  <c r="BK168"/>
  <c r="BK159"/>
  <c r="BK155"/>
  <c r="J149"/>
  <c r="J142"/>
  <c r="J211"/>
  <c r="BK206"/>
  <c r="BK200"/>
  <c r="BK195"/>
  <c r="BK191"/>
  <c r="BK186"/>
  <c r="BK181"/>
  <c r="BK175"/>
  <c r="J171"/>
  <c r="BK166"/>
  <c r="J164"/>
  <c r="BK160"/>
  <c r="J155"/>
  <c r="J152"/>
  <c r="J147"/>
  <c r="J144"/>
  <c r="J139"/>
  <c i="10" r="BK132"/>
  <c r="BK134"/>
  <c r="BK131"/>
  <c i="11" r="J176"/>
  <c r="J169"/>
  <c r="J165"/>
  <c r="BK161"/>
  <c r="J157"/>
  <c r="BK154"/>
  <c r="J150"/>
  <c r="BK147"/>
  <c r="J143"/>
  <c r="BK138"/>
  <c r="BK135"/>
  <c r="J173"/>
  <c r="BK169"/>
  <c r="BK165"/>
  <c r="J156"/>
  <c r="J152"/>
  <c r="J142"/>
  <c r="J132"/>
  <c r="BK175"/>
  <c r="BK170"/>
  <c r="BK158"/>
  <c r="BK151"/>
  <c r="J147"/>
  <c r="J138"/>
  <c r="J134"/>
  <c i="12" r="J170"/>
  <c r="J163"/>
  <c r="BK157"/>
  <c r="BK149"/>
  <c r="J138"/>
  <c r="J172"/>
  <c r="J162"/>
  <c r="BK158"/>
  <c r="BK141"/>
  <c r="BK135"/>
  <c r="J160"/>
  <c r="J154"/>
  <c r="BK150"/>
  <c r="BK145"/>
  <c r="BK138"/>
  <c r="BK161"/>
  <c r="BK155"/>
  <c r="J145"/>
  <c i="13" r="J147"/>
  <c r="J142"/>
  <c r="J137"/>
  <c r="BK147"/>
  <c r="J144"/>
  <c r="J140"/>
  <c r="BK135"/>
  <c i="14" r="BK163"/>
  <c r="J156"/>
  <c r="J153"/>
  <c r="BK148"/>
  <c r="J142"/>
  <c r="J137"/>
  <c r="J163"/>
  <c r="J155"/>
  <c r="J150"/>
  <c r="J145"/>
  <c r="J141"/>
  <c r="J136"/>
  <c r="BK162"/>
  <c r="BK157"/>
  <c r="J149"/>
  <c r="BK146"/>
  <c r="BK136"/>
  <c i="15" r="J146"/>
  <c r="BK139"/>
  <c r="J147"/>
  <c r="BK141"/>
  <c r="BK135"/>
  <c r="J145"/>
  <c r="J142"/>
  <c r="BK137"/>
  <c r="BK134"/>
  <c i="2" l="1" r="T144"/>
  <c r="T143"/>
  <c r="T178"/>
  <c r="P187"/>
  <c r="R193"/>
  <c r="R196"/>
  <c r="P199"/>
  <c r="BK204"/>
  <c r="J204"/>
  <c r="J107"/>
  <c r="T204"/>
  <c r="P210"/>
  <c r="BK213"/>
  <c r="J213"/>
  <c r="J110"/>
  <c r="T213"/>
  <c i="3" r="R154"/>
  <c r="P166"/>
  <c r="T166"/>
  <c r="P174"/>
  <c r="BK198"/>
  <c r="J198"/>
  <c r="J101"/>
  <c r="BK214"/>
  <c r="J214"/>
  <c r="J102"/>
  <c r="R214"/>
  <c r="P240"/>
  <c r="BK253"/>
  <c r="J253"/>
  <c r="J106"/>
  <c r="R253"/>
  <c r="P265"/>
  <c r="BK277"/>
  <c r="J277"/>
  <c r="J108"/>
  <c r="T277"/>
  <c r="R280"/>
  <c r="P287"/>
  <c r="T287"/>
  <c r="BK320"/>
  <c r="J320"/>
  <c r="J112"/>
  <c r="R320"/>
  <c r="P358"/>
  <c r="BK381"/>
  <c r="J381"/>
  <c r="J114"/>
  <c r="T381"/>
  <c r="R385"/>
  <c r="P389"/>
  <c r="T389"/>
  <c r="R393"/>
  <c r="P401"/>
  <c r="BK405"/>
  <c r="J405"/>
  <c r="J119"/>
  <c r="T405"/>
  <c r="BK413"/>
  <c r="J413"/>
  <c r="J121"/>
  <c r="R413"/>
  <c i="4" r="P141"/>
  <c r="BK159"/>
  <c r="J159"/>
  <c r="J99"/>
  <c r="BK162"/>
  <c r="J162"/>
  <c r="J100"/>
  <c r="T162"/>
  <c r="P178"/>
  <c r="T178"/>
  <c r="R189"/>
  <c r="R214"/>
  <c r="P249"/>
  <c r="R249"/>
  <c r="R297"/>
  <c r="R342"/>
  <c r="R341"/>
  <c i="5" r="P138"/>
  <c r="R155"/>
  <c r="P166"/>
  <c r="T166"/>
  <c r="P173"/>
  <c r="P172"/>
  <c i="6" r="BK137"/>
  <c r="J137"/>
  <c r="J98"/>
  <c r="T137"/>
  <c r="R143"/>
  <c r="P166"/>
  <c r="BK187"/>
  <c r="J187"/>
  <c r="J101"/>
  <c r="T187"/>
  <c r="R209"/>
  <c r="P214"/>
  <c r="BK219"/>
  <c r="J219"/>
  <c r="J104"/>
  <c r="R219"/>
  <c i="7" r="BK133"/>
  <c r="J133"/>
  <c r="J97"/>
  <c r="BK159"/>
  <c r="J159"/>
  <c r="J98"/>
  <c r="BK197"/>
  <c r="J197"/>
  <c r="J99"/>
  <c r="R197"/>
  <c r="P247"/>
  <c r="BK258"/>
  <c r="J258"/>
  <c r="J101"/>
  <c r="T258"/>
  <c r="P264"/>
  <c i="8" r="BK147"/>
  <c r="J147"/>
  <c r="J99"/>
  <c r="R147"/>
  <c r="P219"/>
  <c r="BK258"/>
  <c r="J258"/>
  <c r="J101"/>
  <c r="BK271"/>
  <c r="J271"/>
  <c r="J102"/>
  <c r="P271"/>
  <c r="P300"/>
  <c r="T300"/>
  <c r="T337"/>
  <c r="R389"/>
  <c r="P411"/>
  <c r="R411"/>
  <c r="T411"/>
  <c r="P423"/>
  <c r="T423"/>
  <c r="P444"/>
  <c r="T444"/>
  <c r="P467"/>
  <c r="T467"/>
  <c r="P470"/>
  <c r="R470"/>
  <c i="9" r="P138"/>
  <c r="BK163"/>
  <c r="J163"/>
  <c r="J100"/>
  <c r="T163"/>
  <c r="R180"/>
  <c r="P197"/>
  <c r="BK210"/>
  <c r="J210"/>
  <c r="J104"/>
  <c r="T210"/>
  <c i="10" r="BK129"/>
  <c r="J129"/>
  <c r="J97"/>
  <c i="11" r="P131"/>
  <c r="P130"/>
  <c r="P129"/>
  <c i="1" r="AU104"/>
  <c i="12" r="T134"/>
  <c r="BK143"/>
  <c r="J143"/>
  <c r="J98"/>
  <c r="P152"/>
  <c r="P159"/>
  <c r="BK171"/>
  <c r="J171"/>
  <c r="J102"/>
  <c i="13" r="T133"/>
  <c r="P138"/>
  <c r="R145"/>
  <c i="14" r="P133"/>
  <c r="P132"/>
  <c r="P131"/>
  <c i="1" r="AU107"/>
  <c i="14" r="P158"/>
  <c r="P165"/>
  <c i="3" r="P154"/>
  <c r="BK166"/>
  <c r="J166"/>
  <c r="J99"/>
  <c r="BK174"/>
  <c r="J174"/>
  <c r="J100"/>
  <c r="T174"/>
  <c r="R198"/>
  <c r="P214"/>
  <c r="BK240"/>
  <c r="J240"/>
  <c r="J103"/>
  <c r="R240"/>
  <c r="P253"/>
  <c r="BK265"/>
  <c r="J265"/>
  <c r="J107"/>
  <c r="T265"/>
  <c r="R277"/>
  <c r="P280"/>
  <c r="BK287"/>
  <c r="J287"/>
  <c r="J110"/>
  <c r="BK299"/>
  <c r="J299"/>
  <c r="J111"/>
  <c r="R299"/>
  <c r="P320"/>
  <c r="BK358"/>
  <c r="J358"/>
  <c r="J113"/>
  <c r="T358"/>
  <c r="R381"/>
  <c r="P385"/>
  <c r="BK389"/>
  <c r="J389"/>
  <c r="J116"/>
  <c r="R389"/>
  <c r="P393"/>
  <c r="BK401"/>
  <c r="J401"/>
  <c r="J118"/>
  <c r="T401"/>
  <c r="R405"/>
  <c r="P410"/>
  <c r="T410"/>
  <c r="T413"/>
  <c i="4" r="BK141"/>
  <c r="J141"/>
  <c r="J98"/>
  <c r="T141"/>
  <c r="T140"/>
  <c r="R159"/>
  <c r="T159"/>
  <c r="R162"/>
  <c r="BK189"/>
  <c r="J189"/>
  <c r="J103"/>
  <c r="T189"/>
  <c r="P214"/>
  <c r="T214"/>
  <c r="T249"/>
  <c r="T297"/>
  <c r="T342"/>
  <c r="T341"/>
  <c i="7" r="P133"/>
  <c r="T133"/>
  <c r="R159"/>
  <c r="P197"/>
  <c r="BK247"/>
  <c r="J247"/>
  <c r="J100"/>
  <c r="T247"/>
  <c r="BK264"/>
  <c r="J264"/>
  <c r="J102"/>
  <c r="T264"/>
  <c i="8" r="P147"/>
  <c r="BK219"/>
  <c r="J219"/>
  <c r="J100"/>
  <c r="T219"/>
  <c r="R258"/>
  <c r="R271"/>
  <c r="P297"/>
  <c r="P284"/>
  <c r="R297"/>
  <c r="R284"/>
  <c r="T297"/>
  <c r="T284"/>
  <c r="R300"/>
  <c r="P337"/>
  <c r="BK389"/>
  <c r="J389"/>
  <c r="J108"/>
  <c r="T389"/>
  <c r="BK423"/>
  <c r="J423"/>
  <c r="J110"/>
  <c r="R423"/>
  <c r="BK444"/>
  <c r="J444"/>
  <c r="J111"/>
  <c r="R444"/>
  <c r="BK467"/>
  <c r="J467"/>
  <c r="J112"/>
  <c r="R467"/>
  <c r="BK470"/>
  <c r="J470"/>
  <c r="J113"/>
  <c r="T470"/>
  <c i="9" r="BK138"/>
  <c r="J138"/>
  <c r="J99"/>
  <c r="T138"/>
  <c r="R163"/>
  <c r="P180"/>
  <c r="BK197"/>
  <c r="J197"/>
  <c r="J102"/>
  <c r="T197"/>
  <c r="P210"/>
  <c i="10" r="T129"/>
  <c r="T128"/>
  <c i="11" r="T131"/>
  <c r="T130"/>
  <c r="T129"/>
  <c i="12" r="BK134"/>
  <c r="J134"/>
  <c r="J97"/>
  <c r="T143"/>
  <c r="R152"/>
  <c r="BK159"/>
  <c r="J159"/>
  <c r="J100"/>
  <c r="R171"/>
  <c i="13" r="BK133"/>
  <c r="J133"/>
  <c r="J98"/>
  <c r="BK138"/>
  <c r="J138"/>
  <c r="J99"/>
  <c r="BK145"/>
  <c r="J145"/>
  <c r="J100"/>
  <c i="14" r="BK133"/>
  <c r="T158"/>
  <c r="R165"/>
  <c i="2" r="BK144"/>
  <c r="J144"/>
  <c r="J98"/>
  <c r="P144"/>
  <c r="P143"/>
  <c r="BK178"/>
  <c r="J178"/>
  <c r="J100"/>
  <c r="R178"/>
  <c r="R187"/>
  <c r="BK193"/>
  <c r="J193"/>
  <c r="J104"/>
  <c r="T193"/>
  <c r="P196"/>
  <c r="BK199"/>
  <c r="J199"/>
  <c r="J106"/>
  <c r="T199"/>
  <c r="P204"/>
  <c r="BK210"/>
  <c r="J210"/>
  <c r="J109"/>
  <c r="R210"/>
  <c r="R213"/>
  <c i="5" r="T138"/>
  <c r="P155"/>
  <c r="BK166"/>
  <c r="J166"/>
  <c r="J102"/>
  <c r="R166"/>
  <c r="R173"/>
  <c r="R172"/>
  <c i="6" r="P137"/>
  <c r="R137"/>
  <c r="P143"/>
  <c r="BK166"/>
  <c r="J166"/>
  <c r="J100"/>
  <c r="T166"/>
  <c r="R187"/>
  <c r="P209"/>
  <c r="BK214"/>
  <c r="J214"/>
  <c r="J103"/>
  <c r="R214"/>
  <c r="P219"/>
  <c i="7" r="R133"/>
  <c r="P159"/>
  <c r="T159"/>
  <c r="T197"/>
  <c r="R247"/>
  <c r="P258"/>
  <c r="R258"/>
  <c r="R264"/>
  <c i="8" r="T147"/>
  <c r="R219"/>
  <c r="P258"/>
  <c r="T258"/>
  <c r="T271"/>
  <c r="BK297"/>
  <c r="J297"/>
  <c r="J104"/>
  <c r="BK300"/>
  <c r="J300"/>
  <c r="J105"/>
  <c r="BK337"/>
  <c r="R337"/>
  <c r="R336"/>
  <c r="P389"/>
  <c r="BK411"/>
  <c r="J411"/>
  <c r="J109"/>
  <c i="9" r="R138"/>
  <c r="P163"/>
  <c r="BK180"/>
  <c r="J180"/>
  <c r="J101"/>
  <c r="T180"/>
  <c r="R197"/>
  <c r="R210"/>
  <c i="10" r="R129"/>
  <c r="R128"/>
  <c i="11" r="R131"/>
  <c r="R130"/>
  <c r="R129"/>
  <c i="12" r="R134"/>
  <c r="R143"/>
  <c r="BK152"/>
  <c r="J152"/>
  <c r="J99"/>
  <c r="R159"/>
  <c r="T171"/>
  <c i="13" r="R133"/>
  <c r="R138"/>
  <c r="P145"/>
  <c i="14" r="T133"/>
  <c r="T132"/>
  <c r="T131"/>
  <c r="R158"/>
  <c r="T165"/>
  <c i="15" r="BK132"/>
  <c r="J132"/>
  <c r="J98"/>
  <c i="2" r="R144"/>
  <c r="R143"/>
  <c r="P178"/>
  <c r="BK187"/>
  <c r="J187"/>
  <c r="J102"/>
  <c r="T187"/>
  <c r="P193"/>
  <c r="BK196"/>
  <c r="J196"/>
  <c r="J105"/>
  <c r="T196"/>
  <c r="R199"/>
  <c r="R204"/>
  <c r="T210"/>
  <c r="P213"/>
  <c i="3" r="BK154"/>
  <c r="J154"/>
  <c r="J98"/>
  <c r="T154"/>
  <c r="R166"/>
  <c r="R174"/>
  <c r="P198"/>
  <c r="T198"/>
  <c r="T214"/>
  <c r="T240"/>
  <c r="T253"/>
  <c r="R265"/>
  <c r="P277"/>
  <c r="BK280"/>
  <c r="J280"/>
  <c r="J109"/>
  <c r="T280"/>
  <c r="R287"/>
  <c r="P299"/>
  <c r="T299"/>
  <c r="T320"/>
  <c r="R358"/>
  <c r="P381"/>
  <c r="BK385"/>
  <c r="J385"/>
  <c r="J115"/>
  <c r="T385"/>
  <c r="BK393"/>
  <c r="J393"/>
  <c r="J117"/>
  <c r="T393"/>
  <c r="R401"/>
  <c r="P405"/>
  <c r="BK410"/>
  <c r="J410"/>
  <c r="J120"/>
  <c r="R410"/>
  <c r="P413"/>
  <c i="4" r="R141"/>
  <c r="P159"/>
  <c r="P162"/>
  <c r="BK178"/>
  <c r="J178"/>
  <c r="J101"/>
  <c r="R178"/>
  <c r="P189"/>
  <c r="BK214"/>
  <c r="J214"/>
  <c r="J104"/>
  <c r="BK249"/>
  <c r="J249"/>
  <c r="J105"/>
  <c r="BK297"/>
  <c r="J297"/>
  <c r="J106"/>
  <c r="P297"/>
  <c r="BK342"/>
  <c r="J342"/>
  <c r="J108"/>
  <c r="P342"/>
  <c r="P341"/>
  <c i="5" r="BK138"/>
  <c r="J138"/>
  <c r="J98"/>
  <c r="R138"/>
  <c r="R137"/>
  <c r="R136"/>
  <c r="BK155"/>
  <c r="J155"/>
  <c r="J101"/>
  <c r="T155"/>
  <c r="BK173"/>
  <c r="J173"/>
  <c r="J105"/>
  <c r="T173"/>
  <c r="T172"/>
  <c i="6" r="BK143"/>
  <c r="J143"/>
  <c r="J99"/>
  <c r="T143"/>
  <c r="R166"/>
  <c r="P187"/>
  <c r="BK209"/>
  <c r="J209"/>
  <c r="J102"/>
  <c r="T209"/>
  <c r="T214"/>
  <c r="T219"/>
  <c i="10" r="P129"/>
  <c r="P128"/>
  <c i="1" r="AU103"/>
  <c i="11" r="BK131"/>
  <c r="J131"/>
  <c r="J98"/>
  <c i="12" r="P134"/>
  <c r="P143"/>
  <c r="T152"/>
  <c r="T159"/>
  <c r="P171"/>
  <c i="13" r="P133"/>
  <c r="P132"/>
  <c r="P131"/>
  <c i="1" r="AU106"/>
  <c i="13" r="T138"/>
  <c r="T145"/>
  <c i="14" r="R133"/>
  <c r="R132"/>
  <c r="R131"/>
  <c r="BK158"/>
  <c r="J158"/>
  <c r="J99"/>
  <c r="BK165"/>
  <c r="J165"/>
  <c r="J100"/>
  <c i="15" r="P132"/>
  <c r="P131"/>
  <c r="P130"/>
  <c i="1" r="AU108"/>
  <c i="15" r="R132"/>
  <c r="R131"/>
  <c r="R130"/>
  <c r="T132"/>
  <c r="T131"/>
  <c r="T130"/>
  <c i="2" r="BK191"/>
  <c r="J191"/>
  <c r="J103"/>
  <c i="5" r="BK151"/>
  <c r="J151"/>
  <c r="J99"/>
  <c i="8" r="BK284"/>
  <c r="J284"/>
  <c r="J103"/>
  <c i="3" r="BK250"/>
  <c r="J250"/>
  <c r="J104"/>
  <c i="12" r="BK169"/>
  <c r="J169"/>
  <c r="J101"/>
  <c i="2" r="BK185"/>
  <c r="J185"/>
  <c r="J101"/>
  <c r="BK208"/>
  <c r="J208"/>
  <c r="J108"/>
  <c i="5" r="BK153"/>
  <c r="J153"/>
  <c r="J100"/>
  <c r="BK170"/>
  <c r="J170"/>
  <c r="J103"/>
  <c r="BK197"/>
  <c r="J197"/>
  <c r="J106"/>
  <c i="9" r="BK208"/>
  <c r="J208"/>
  <c r="J103"/>
  <c i="2" r="BK217"/>
  <c r="J217"/>
  <c r="J112"/>
  <c i="15" r="BK148"/>
  <c r="J148"/>
  <c r="J99"/>
  <c i="14" r="J133"/>
  <c r="J98"/>
  <c i="15" r="E85"/>
  <c r="F92"/>
  <c r="J126"/>
  <c r="J127"/>
  <c r="BF133"/>
  <c r="BF135"/>
  <c r="BF136"/>
  <c r="BF138"/>
  <c r="BF139"/>
  <c r="BF140"/>
  <c r="BF141"/>
  <c r="BF142"/>
  <c r="BF144"/>
  <c r="BF147"/>
  <c r="BF149"/>
  <c r="J124"/>
  <c r="BF137"/>
  <c r="BF143"/>
  <c r="BF145"/>
  <c r="BF146"/>
  <c r="BF134"/>
  <c i="14" r="E85"/>
  <c r="J92"/>
  <c r="J127"/>
  <c r="BF136"/>
  <c r="BF137"/>
  <c r="BF144"/>
  <c r="BF149"/>
  <c r="BF151"/>
  <c r="BF152"/>
  <c r="BF154"/>
  <c r="BF157"/>
  <c r="BF162"/>
  <c r="BF163"/>
  <c r="J125"/>
  <c r="F128"/>
  <c r="BF138"/>
  <c r="BF141"/>
  <c r="BF142"/>
  <c r="BF143"/>
  <c r="BF147"/>
  <c r="BF148"/>
  <c r="BF150"/>
  <c r="BF153"/>
  <c r="BF155"/>
  <c r="BF159"/>
  <c r="BF166"/>
  <c r="BF134"/>
  <c r="BF135"/>
  <c r="BF139"/>
  <c r="BF140"/>
  <c r="BF145"/>
  <c r="BF146"/>
  <c r="BF156"/>
  <c r="BF160"/>
  <c r="BF161"/>
  <c r="BF164"/>
  <c r="BF167"/>
  <c r="BF168"/>
  <c i="13" r="J91"/>
  <c r="J92"/>
  <c r="E121"/>
  <c r="BF134"/>
  <c r="BF135"/>
  <c r="BF136"/>
  <c r="BF140"/>
  <c r="BF141"/>
  <c r="BF142"/>
  <c r="BF143"/>
  <c r="BF144"/>
  <c r="J89"/>
  <c r="F92"/>
  <c r="BF137"/>
  <c r="BF139"/>
  <c r="BF146"/>
  <c r="BF147"/>
  <c i="12" r="E123"/>
  <c r="J127"/>
  <c r="J130"/>
  <c r="BF142"/>
  <c r="BF147"/>
  <c r="BF155"/>
  <c r="BF164"/>
  <c r="F92"/>
  <c r="BF137"/>
  <c r="BF138"/>
  <c r="BF139"/>
  <c r="BF141"/>
  <c r="BF144"/>
  <c r="BF145"/>
  <c r="BF146"/>
  <c r="BF150"/>
  <c r="BF166"/>
  <c r="BF170"/>
  <c r="BF172"/>
  <c r="J129"/>
  <c r="BF140"/>
  <c r="BF148"/>
  <c r="BF149"/>
  <c r="BF153"/>
  <c r="BF158"/>
  <c r="BF160"/>
  <c r="BF161"/>
  <c r="BF165"/>
  <c r="BF168"/>
  <c r="BF135"/>
  <c r="BF136"/>
  <c r="BF151"/>
  <c r="BF154"/>
  <c r="BF156"/>
  <c r="BF157"/>
  <c r="BF162"/>
  <c r="BF163"/>
  <c r="BF167"/>
  <c r="BF173"/>
  <c i="11" r="J126"/>
  <c r="BF141"/>
  <c r="BF146"/>
  <c r="BF147"/>
  <c r="BF152"/>
  <c r="BF160"/>
  <c r="BF162"/>
  <c r="BF164"/>
  <c r="BF172"/>
  <c r="E85"/>
  <c r="J89"/>
  <c r="F92"/>
  <c r="BF132"/>
  <c r="BF136"/>
  <c r="BF138"/>
  <c r="BF144"/>
  <c r="BF148"/>
  <c r="BF150"/>
  <c r="BF156"/>
  <c r="BF165"/>
  <c r="BF169"/>
  <c r="BF175"/>
  <c r="BF177"/>
  <c r="J91"/>
  <c r="BF133"/>
  <c r="BF134"/>
  <c r="BF135"/>
  <c r="BF137"/>
  <c r="BF139"/>
  <c r="BF140"/>
  <c r="BF142"/>
  <c r="BF143"/>
  <c r="BF145"/>
  <c r="BF149"/>
  <c r="BF151"/>
  <c r="BF153"/>
  <c r="BF154"/>
  <c r="BF155"/>
  <c r="BF157"/>
  <c r="BF158"/>
  <c r="BF159"/>
  <c r="BF161"/>
  <c r="BF163"/>
  <c r="BF166"/>
  <c r="BF167"/>
  <c r="BF168"/>
  <c r="BF170"/>
  <c r="BF171"/>
  <c r="BF173"/>
  <c r="BF174"/>
  <c r="BF176"/>
  <c r="BF178"/>
  <c r="BF179"/>
  <c i="9" r="BK136"/>
  <c r="J136"/>
  <c r="J97"/>
  <c i="10" r="E85"/>
  <c r="J89"/>
  <c r="J91"/>
  <c r="F92"/>
  <c r="J125"/>
  <c r="BF130"/>
  <c r="BF131"/>
  <c r="BF133"/>
  <c r="BF132"/>
  <c r="BF134"/>
  <c i="8" r="J337"/>
  <c r="J107"/>
  <c i="9" r="E85"/>
  <c r="J89"/>
  <c r="J92"/>
  <c r="F132"/>
  <c r="BF139"/>
  <c r="BF141"/>
  <c r="BF142"/>
  <c r="BF143"/>
  <c r="BF144"/>
  <c r="BF148"/>
  <c r="BF149"/>
  <c r="BF150"/>
  <c r="BF152"/>
  <c r="BF153"/>
  <c r="BF154"/>
  <c r="BF156"/>
  <c r="BF157"/>
  <c r="BF158"/>
  <c r="BF160"/>
  <c r="BF161"/>
  <c r="BF162"/>
  <c r="BF164"/>
  <c r="BF165"/>
  <c r="BF166"/>
  <c r="BF170"/>
  <c r="BF176"/>
  <c r="BF177"/>
  <c r="BF178"/>
  <c r="BF179"/>
  <c r="BF181"/>
  <c r="BF182"/>
  <c r="BF185"/>
  <c r="BF188"/>
  <c r="BF190"/>
  <c r="BF191"/>
  <c r="BF194"/>
  <c r="BF199"/>
  <c r="BF200"/>
  <c r="BF201"/>
  <c r="BF202"/>
  <c r="BF203"/>
  <c r="BF204"/>
  <c r="BF205"/>
  <c r="BF206"/>
  <c r="BF207"/>
  <c r="BF209"/>
  <c r="BF212"/>
  <c r="J91"/>
  <c r="BF145"/>
  <c r="BF146"/>
  <c r="BF151"/>
  <c r="BF155"/>
  <c r="BF159"/>
  <c r="BF167"/>
  <c r="BF168"/>
  <c r="BF169"/>
  <c r="BF172"/>
  <c r="BF175"/>
  <c r="BF183"/>
  <c r="BF184"/>
  <c r="BF186"/>
  <c r="BF192"/>
  <c r="BF140"/>
  <c r="BF147"/>
  <c r="BF171"/>
  <c r="BF173"/>
  <c r="BF174"/>
  <c r="BF187"/>
  <c r="BF189"/>
  <c r="BF193"/>
  <c r="BF195"/>
  <c r="BF196"/>
  <c r="BF198"/>
  <c r="BF211"/>
  <c i="7" r="BK132"/>
  <c r="J132"/>
  <c r="J96"/>
  <c r="J30"/>
  <c i="8" r="J89"/>
  <c r="F92"/>
  <c r="J92"/>
  <c r="E134"/>
  <c r="J140"/>
  <c r="BF148"/>
  <c r="BF150"/>
  <c r="BF151"/>
  <c r="BF152"/>
  <c r="BF153"/>
  <c r="BF154"/>
  <c r="BF155"/>
  <c r="BF156"/>
  <c r="BF157"/>
  <c r="BF158"/>
  <c r="BF159"/>
  <c r="BF160"/>
  <c r="BF161"/>
  <c r="BF162"/>
  <c r="BF163"/>
  <c r="BF164"/>
  <c r="BF165"/>
  <c r="BF167"/>
  <c r="BF168"/>
  <c r="BF169"/>
  <c r="BF170"/>
  <c r="BF172"/>
  <c r="BF173"/>
  <c r="BF174"/>
  <c r="BF175"/>
  <c r="BF177"/>
  <c r="BF178"/>
  <c r="BF179"/>
  <c r="BF180"/>
  <c r="BF181"/>
  <c r="BF183"/>
  <c r="BF184"/>
  <c r="BF185"/>
  <c r="BF186"/>
  <c r="BF188"/>
  <c r="BF190"/>
  <c r="BF191"/>
  <c r="BF192"/>
  <c r="BF193"/>
  <c r="BF194"/>
  <c r="BF197"/>
  <c r="BF199"/>
  <c r="BF200"/>
  <c r="BF202"/>
  <c r="BF204"/>
  <c r="BF205"/>
  <c r="BF207"/>
  <c r="BF208"/>
  <c r="BF209"/>
  <c r="BF210"/>
  <c r="BF211"/>
  <c r="BF212"/>
  <c r="BF213"/>
  <c r="BF217"/>
  <c r="BF218"/>
  <c r="BF220"/>
  <c r="BF222"/>
  <c r="BF223"/>
  <c r="BF225"/>
  <c r="BF226"/>
  <c r="BF227"/>
  <c r="BF228"/>
  <c r="BF229"/>
  <c r="BF231"/>
  <c r="BF233"/>
  <c r="BF234"/>
  <c r="BF235"/>
  <c r="BF236"/>
  <c r="BF238"/>
  <c r="BF239"/>
  <c r="BF241"/>
  <c r="BF242"/>
  <c r="BF243"/>
  <c r="BF245"/>
  <c r="BF247"/>
  <c r="BF248"/>
  <c r="BF249"/>
  <c r="BF250"/>
  <c r="BF251"/>
  <c r="BF252"/>
  <c r="BF253"/>
  <c r="BF255"/>
  <c r="BF256"/>
  <c r="BF260"/>
  <c r="BF262"/>
  <c r="BF264"/>
  <c r="BF265"/>
  <c r="BF266"/>
  <c r="BF267"/>
  <c r="BF268"/>
  <c r="BF273"/>
  <c r="BF274"/>
  <c r="BF275"/>
  <c r="BF276"/>
  <c r="BF277"/>
  <c r="BF278"/>
  <c r="BF279"/>
  <c r="BF280"/>
  <c r="BF281"/>
  <c r="BF282"/>
  <c r="BF285"/>
  <c r="BF287"/>
  <c r="BF288"/>
  <c r="BF289"/>
  <c r="BF290"/>
  <c r="BF291"/>
  <c r="BF294"/>
  <c r="BF303"/>
  <c r="BF306"/>
  <c r="BF307"/>
  <c r="BF308"/>
  <c r="BF309"/>
  <c r="BF313"/>
  <c r="BF314"/>
  <c r="BF315"/>
  <c r="BF317"/>
  <c r="BF319"/>
  <c r="BF320"/>
  <c r="BF321"/>
  <c r="BF322"/>
  <c r="BF323"/>
  <c r="BF325"/>
  <c r="BF328"/>
  <c r="BF329"/>
  <c r="BF332"/>
  <c r="BF333"/>
  <c r="BF334"/>
  <c r="BF335"/>
  <c r="BF338"/>
  <c r="BF339"/>
  <c r="BF340"/>
  <c r="BF341"/>
  <c r="BF342"/>
  <c r="BF343"/>
  <c r="BF344"/>
  <c r="BF345"/>
  <c r="BF346"/>
  <c r="BF347"/>
  <c r="BF348"/>
  <c r="BF349"/>
  <c r="BF350"/>
  <c r="BF353"/>
  <c r="BF354"/>
  <c r="BF355"/>
  <c r="BF356"/>
  <c r="BF358"/>
  <c r="BF362"/>
  <c r="BF364"/>
  <c r="BF369"/>
  <c r="BF373"/>
  <c r="BF376"/>
  <c r="BF377"/>
  <c r="BF379"/>
  <c r="BF380"/>
  <c r="BF382"/>
  <c r="BF384"/>
  <c r="BF385"/>
  <c r="BF388"/>
  <c r="BF392"/>
  <c r="BF394"/>
  <c r="BF395"/>
  <c r="BF399"/>
  <c r="BF401"/>
  <c r="BF402"/>
  <c r="BF403"/>
  <c r="BF404"/>
  <c r="BF406"/>
  <c r="BF408"/>
  <c r="BF413"/>
  <c r="BF414"/>
  <c r="BF417"/>
  <c r="BF418"/>
  <c r="BF419"/>
  <c r="BF420"/>
  <c r="BF421"/>
  <c r="BF424"/>
  <c r="BF425"/>
  <c r="BF427"/>
  <c r="BF429"/>
  <c r="BF432"/>
  <c r="BF433"/>
  <c r="BF434"/>
  <c r="BF435"/>
  <c r="BF436"/>
  <c r="BF437"/>
  <c r="BF439"/>
  <c r="BF441"/>
  <c r="BF443"/>
  <c r="BF445"/>
  <c r="BF446"/>
  <c r="BF447"/>
  <c r="BF450"/>
  <c r="BF451"/>
  <c r="BF453"/>
  <c r="BF454"/>
  <c r="BF455"/>
  <c r="BF456"/>
  <c r="BF458"/>
  <c r="BF459"/>
  <c r="BF461"/>
  <c r="BF462"/>
  <c r="BF464"/>
  <c r="BF468"/>
  <c r="BF469"/>
  <c r="BF471"/>
  <c r="BF472"/>
  <c r="BF187"/>
  <c r="BF189"/>
  <c r="BF196"/>
  <c r="BF198"/>
  <c r="BF203"/>
  <c r="BF206"/>
  <c r="BF216"/>
  <c r="BF221"/>
  <c r="BF224"/>
  <c r="BF230"/>
  <c r="BF232"/>
  <c r="BF237"/>
  <c r="BF244"/>
  <c r="BF246"/>
  <c r="BF254"/>
  <c r="BF259"/>
  <c r="BF263"/>
  <c r="BF269"/>
  <c r="BF272"/>
  <c r="BF283"/>
  <c r="BF286"/>
  <c r="BF292"/>
  <c r="BF296"/>
  <c r="BF298"/>
  <c r="BF299"/>
  <c r="BF301"/>
  <c r="BF302"/>
  <c r="BF304"/>
  <c r="BF310"/>
  <c r="BF312"/>
  <c r="BF318"/>
  <c r="BF324"/>
  <c r="BF326"/>
  <c r="BF331"/>
  <c r="BF351"/>
  <c r="BF361"/>
  <c r="BF363"/>
  <c r="BF365"/>
  <c r="BF366"/>
  <c r="BF367"/>
  <c r="BF370"/>
  <c r="BF371"/>
  <c r="BF372"/>
  <c r="BF375"/>
  <c r="BF378"/>
  <c r="BF381"/>
  <c r="BF390"/>
  <c r="BF396"/>
  <c r="BF397"/>
  <c r="BF400"/>
  <c r="BF412"/>
  <c r="BF422"/>
  <c r="BF431"/>
  <c r="BF449"/>
  <c r="BF452"/>
  <c r="BF457"/>
  <c r="BF460"/>
  <c r="BF466"/>
  <c r="BF473"/>
  <c r="BF474"/>
  <c r="BF149"/>
  <c r="BF166"/>
  <c r="BF171"/>
  <c r="BF176"/>
  <c r="BF182"/>
  <c r="BF195"/>
  <c r="BF201"/>
  <c r="BF214"/>
  <c r="BF215"/>
  <c r="BF240"/>
  <c r="BF257"/>
  <c r="BF261"/>
  <c r="BF270"/>
  <c r="BF293"/>
  <c r="BF295"/>
  <c r="BF305"/>
  <c r="BF311"/>
  <c r="BF316"/>
  <c r="BF327"/>
  <c r="BF330"/>
  <c r="BF352"/>
  <c r="BF357"/>
  <c r="BF359"/>
  <c r="BF360"/>
  <c r="BF368"/>
  <c r="BF374"/>
  <c r="BF383"/>
  <c r="BF386"/>
  <c r="BF387"/>
  <c r="BF391"/>
  <c r="BF393"/>
  <c r="BF398"/>
  <c r="BF405"/>
  <c r="BF407"/>
  <c r="BF409"/>
  <c r="BF410"/>
  <c r="BF415"/>
  <c r="BF416"/>
  <c r="BF426"/>
  <c r="BF428"/>
  <c r="BF430"/>
  <c r="BF438"/>
  <c r="BF440"/>
  <c r="BF442"/>
  <c r="BF448"/>
  <c r="BF463"/>
  <c r="BF465"/>
  <c i="7" r="E85"/>
  <c r="J91"/>
  <c r="J92"/>
  <c r="J126"/>
  <c r="F129"/>
  <c r="BF135"/>
  <c r="BF136"/>
  <c r="BF137"/>
  <c r="BF139"/>
  <c r="BF140"/>
  <c r="BF141"/>
  <c r="BF142"/>
  <c r="BF145"/>
  <c r="BF146"/>
  <c r="BF147"/>
  <c r="BF148"/>
  <c r="BF149"/>
  <c r="BF150"/>
  <c r="BF151"/>
  <c r="BF155"/>
  <c r="BF156"/>
  <c r="BF157"/>
  <c r="BF158"/>
  <c r="BF160"/>
  <c r="BF163"/>
  <c r="BF164"/>
  <c r="BF165"/>
  <c r="BF166"/>
  <c r="BF167"/>
  <c r="BF168"/>
  <c r="BF169"/>
  <c r="BF170"/>
  <c r="BF171"/>
  <c r="BF172"/>
  <c r="BF173"/>
  <c r="BF174"/>
  <c r="BF175"/>
  <c r="BF176"/>
  <c r="BF177"/>
  <c r="BF178"/>
  <c r="BF179"/>
  <c r="BF181"/>
  <c r="BF182"/>
  <c r="BF183"/>
  <c r="BF184"/>
  <c r="BF186"/>
  <c r="BF187"/>
  <c r="BF188"/>
  <c r="BF189"/>
  <c r="BF190"/>
  <c r="BF191"/>
  <c r="BF192"/>
  <c r="BF194"/>
  <c r="BF195"/>
  <c r="BF199"/>
  <c r="BF201"/>
  <c r="BF203"/>
  <c r="BF206"/>
  <c r="BF207"/>
  <c r="BF208"/>
  <c r="BF209"/>
  <c r="BF210"/>
  <c r="BF211"/>
  <c r="BF213"/>
  <c r="BF214"/>
  <c r="BF215"/>
  <c r="BF216"/>
  <c r="BF217"/>
  <c r="BF218"/>
  <c r="BF219"/>
  <c r="BF220"/>
  <c r="BF221"/>
  <c r="BF222"/>
  <c r="BF224"/>
  <c r="BF225"/>
  <c r="BF227"/>
  <c r="BF228"/>
  <c r="BF229"/>
  <c r="BF230"/>
  <c r="BF231"/>
  <c r="BF232"/>
  <c r="BF236"/>
  <c r="BF237"/>
  <c r="BF240"/>
  <c r="BF241"/>
  <c r="BF242"/>
  <c r="BF243"/>
  <c r="BF244"/>
  <c r="BF245"/>
  <c r="BF248"/>
  <c r="BF249"/>
  <c r="BF250"/>
  <c r="BF251"/>
  <c r="BF252"/>
  <c r="BF253"/>
  <c r="BF254"/>
  <c r="BF255"/>
  <c r="BF257"/>
  <c r="BF259"/>
  <c r="BF260"/>
  <c r="BF261"/>
  <c r="BF262"/>
  <c r="BF265"/>
  <c r="BF266"/>
  <c r="BF268"/>
  <c r="BF134"/>
  <c r="BF138"/>
  <c r="BF143"/>
  <c r="BF144"/>
  <c r="BF152"/>
  <c r="BF153"/>
  <c r="BF154"/>
  <c r="BF161"/>
  <c r="BF162"/>
  <c r="BF180"/>
  <c r="BF185"/>
  <c r="BF193"/>
  <c r="BF196"/>
  <c r="BF198"/>
  <c r="BF200"/>
  <c r="BF202"/>
  <c r="BF204"/>
  <c r="BF205"/>
  <c r="BF212"/>
  <c r="BF223"/>
  <c r="BF226"/>
  <c r="BF233"/>
  <c r="BF234"/>
  <c r="BF235"/>
  <c r="BF238"/>
  <c r="BF239"/>
  <c r="BF246"/>
  <c r="BF256"/>
  <c r="BF263"/>
  <c r="BF267"/>
  <c i="5" r="BK172"/>
  <c r="J172"/>
  <c r="J104"/>
  <c i="6" r="E85"/>
  <c r="J89"/>
  <c r="F92"/>
  <c r="J132"/>
  <c r="BF144"/>
  <c r="BF150"/>
  <c r="BF151"/>
  <c r="BF153"/>
  <c r="BF154"/>
  <c r="BF156"/>
  <c r="BF159"/>
  <c r="BF160"/>
  <c r="BF161"/>
  <c r="BF164"/>
  <c r="BF165"/>
  <c r="BF171"/>
  <c r="BF176"/>
  <c r="BF177"/>
  <c r="BF178"/>
  <c r="BF181"/>
  <c r="BF182"/>
  <c r="BF183"/>
  <c r="BF184"/>
  <c r="BF185"/>
  <c r="BF188"/>
  <c r="BF189"/>
  <c r="BF192"/>
  <c r="BF194"/>
  <c r="BF196"/>
  <c r="BF204"/>
  <c r="BF210"/>
  <c r="BF215"/>
  <c r="J131"/>
  <c r="BF139"/>
  <c r="BF142"/>
  <c r="BF149"/>
  <c r="BF152"/>
  <c r="BF155"/>
  <c r="BF158"/>
  <c r="BF167"/>
  <c r="BF168"/>
  <c r="BF169"/>
  <c r="BF170"/>
  <c r="BF172"/>
  <c r="BF173"/>
  <c r="BF186"/>
  <c r="BF193"/>
  <c r="BF195"/>
  <c r="BF197"/>
  <c r="BF200"/>
  <c r="BF206"/>
  <c r="BF207"/>
  <c r="BF211"/>
  <c r="BF213"/>
  <c r="BF217"/>
  <c r="BF218"/>
  <c r="BF220"/>
  <c r="BF138"/>
  <c r="BF140"/>
  <c r="BF141"/>
  <c r="BF145"/>
  <c r="BF146"/>
  <c r="BF147"/>
  <c r="BF148"/>
  <c r="BF157"/>
  <c r="BF162"/>
  <c r="BF163"/>
  <c r="BF174"/>
  <c r="BF175"/>
  <c r="BF179"/>
  <c r="BF180"/>
  <c r="BF190"/>
  <c r="BF191"/>
  <c r="BF198"/>
  <c r="BF199"/>
  <c r="BF201"/>
  <c r="BF202"/>
  <c r="BF203"/>
  <c r="BF205"/>
  <c r="BF208"/>
  <c r="BF212"/>
  <c r="BF216"/>
  <c r="BF221"/>
  <c i="5" r="BF141"/>
  <c r="BF148"/>
  <c r="BF152"/>
  <c r="BF154"/>
  <c r="BF162"/>
  <c r="BF177"/>
  <c r="BF178"/>
  <c r="BF185"/>
  <c r="BF195"/>
  <c r="BF198"/>
  <c i="4" r="BK140"/>
  <c r="J140"/>
  <c r="J97"/>
  <c i="5" r="E85"/>
  <c r="J130"/>
  <c r="J133"/>
  <c r="BF146"/>
  <c r="BF150"/>
  <c r="BF156"/>
  <c r="BF159"/>
  <c r="BF164"/>
  <c r="BF168"/>
  <c r="BF179"/>
  <c r="BF187"/>
  <c r="BF190"/>
  <c r="BF191"/>
  <c r="BF193"/>
  <c r="BF194"/>
  <c r="J91"/>
  <c r="F133"/>
  <c r="BF142"/>
  <c r="BF143"/>
  <c r="BF147"/>
  <c r="BF158"/>
  <c r="BF167"/>
  <c r="BF171"/>
  <c r="BF174"/>
  <c r="BF176"/>
  <c r="BF180"/>
  <c r="BF181"/>
  <c r="BF183"/>
  <c r="BF184"/>
  <c r="BF188"/>
  <c r="BF192"/>
  <c r="BF196"/>
  <c r="BF139"/>
  <c r="BF140"/>
  <c r="BF144"/>
  <c r="BF145"/>
  <c r="BF149"/>
  <c r="BF157"/>
  <c r="BF160"/>
  <c r="BF161"/>
  <c r="BF163"/>
  <c r="BF165"/>
  <c r="BF169"/>
  <c r="BF175"/>
  <c r="BF182"/>
  <c r="BF186"/>
  <c r="BF189"/>
  <c i="4" r="F92"/>
  <c r="J136"/>
  <c r="BF149"/>
  <c r="BF151"/>
  <c r="BF154"/>
  <c r="BF156"/>
  <c r="BF160"/>
  <c r="BF161"/>
  <c r="BF167"/>
  <c r="BF169"/>
  <c r="BF172"/>
  <c r="BF176"/>
  <c r="BF177"/>
  <c r="BF180"/>
  <c r="BF185"/>
  <c r="BF187"/>
  <c r="BF196"/>
  <c r="BF197"/>
  <c r="BF199"/>
  <c r="BF201"/>
  <c r="BF205"/>
  <c r="BF217"/>
  <c r="BF224"/>
  <c r="BF225"/>
  <c r="BF228"/>
  <c r="BF231"/>
  <c r="BF232"/>
  <c r="BF241"/>
  <c r="BF242"/>
  <c r="BF244"/>
  <c r="BF245"/>
  <c r="BF247"/>
  <c r="BF251"/>
  <c r="BF260"/>
  <c r="BF264"/>
  <c r="BF266"/>
  <c r="BF276"/>
  <c r="BF280"/>
  <c r="BF283"/>
  <c r="BF285"/>
  <c r="BF287"/>
  <c r="BF292"/>
  <c r="BF295"/>
  <c r="BF300"/>
  <c r="BF301"/>
  <c r="BF308"/>
  <c r="BF309"/>
  <c r="BF314"/>
  <c r="BF317"/>
  <c r="BF319"/>
  <c r="BF323"/>
  <c r="BF326"/>
  <c r="BF327"/>
  <c r="BF343"/>
  <c r="BF344"/>
  <c r="J91"/>
  <c r="J133"/>
  <c r="BF143"/>
  <c r="BF144"/>
  <c r="BF145"/>
  <c r="BF146"/>
  <c r="BF152"/>
  <c r="BF155"/>
  <c r="BF158"/>
  <c r="BF163"/>
  <c r="BF166"/>
  <c r="BF168"/>
  <c r="BF171"/>
  <c r="BF173"/>
  <c r="BF174"/>
  <c r="BF181"/>
  <c r="BF183"/>
  <c r="BF184"/>
  <c r="BF186"/>
  <c r="BF190"/>
  <c r="BF193"/>
  <c r="BF194"/>
  <c r="BF195"/>
  <c r="BF198"/>
  <c r="BF200"/>
  <c r="BF202"/>
  <c r="BF203"/>
  <c r="BF204"/>
  <c r="BF206"/>
  <c r="BF207"/>
  <c r="BF208"/>
  <c r="BF209"/>
  <c r="BF210"/>
  <c r="BF211"/>
  <c r="BF212"/>
  <c r="BF215"/>
  <c r="BF218"/>
  <c r="BF219"/>
  <c r="BF227"/>
  <c r="BF230"/>
  <c r="BF234"/>
  <c r="BF236"/>
  <c r="BF237"/>
  <c r="BF248"/>
  <c r="BF254"/>
  <c r="BF255"/>
  <c r="BF256"/>
  <c r="BF259"/>
  <c r="BF261"/>
  <c r="BF263"/>
  <c r="BF265"/>
  <c r="BF267"/>
  <c r="BF268"/>
  <c r="BF271"/>
  <c r="BF272"/>
  <c r="BF286"/>
  <c r="BF288"/>
  <c r="BF294"/>
  <c r="BF296"/>
  <c r="BF299"/>
  <c r="BF302"/>
  <c r="BF306"/>
  <c r="BF313"/>
  <c r="BF316"/>
  <c r="BF321"/>
  <c r="BF325"/>
  <c r="BF347"/>
  <c r="BF348"/>
  <c r="E85"/>
  <c r="BF142"/>
  <c r="BF147"/>
  <c r="BF148"/>
  <c r="BF150"/>
  <c r="BF153"/>
  <c r="BF157"/>
  <c r="BF164"/>
  <c r="BF165"/>
  <c r="BF170"/>
  <c r="BF175"/>
  <c r="BF179"/>
  <c r="BF182"/>
  <c r="BF191"/>
  <c r="BF192"/>
  <c r="BF213"/>
  <c r="BF216"/>
  <c r="BF220"/>
  <c r="BF223"/>
  <c r="BF238"/>
  <c r="BF239"/>
  <c r="BF250"/>
  <c r="BF270"/>
  <c r="BF273"/>
  <c r="BF275"/>
  <c r="BF279"/>
  <c r="BF281"/>
  <c r="BF290"/>
  <c r="BF291"/>
  <c r="BF293"/>
  <c r="BF298"/>
  <c r="BF307"/>
  <c r="BF310"/>
  <c r="BF315"/>
  <c r="BF318"/>
  <c r="BF322"/>
  <c r="BF331"/>
  <c r="BF332"/>
  <c r="BF333"/>
  <c r="BF337"/>
  <c r="BF338"/>
  <c r="BF339"/>
  <c r="BF221"/>
  <c r="BF222"/>
  <c r="BF226"/>
  <c r="BF229"/>
  <c r="BF233"/>
  <c r="BF235"/>
  <c r="BF240"/>
  <c r="BF243"/>
  <c r="BF246"/>
  <c r="BF252"/>
  <c r="BF253"/>
  <c r="BF257"/>
  <c r="BF258"/>
  <c r="BF262"/>
  <c r="BF269"/>
  <c r="BF274"/>
  <c r="BF277"/>
  <c r="BF278"/>
  <c r="BF282"/>
  <c r="BF284"/>
  <c r="BF289"/>
  <c r="BF303"/>
  <c r="BF304"/>
  <c r="BF305"/>
  <c r="BF311"/>
  <c r="BF312"/>
  <c r="BF320"/>
  <c r="BF324"/>
  <c r="BF328"/>
  <c r="BF329"/>
  <c r="BF330"/>
  <c r="BF334"/>
  <c r="BF335"/>
  <c r="BF336"/>
  <c r="BF340"/>
  <c r="BF345"/>
  <c r="BF346"/>
  <c i="2" r="BK143"/>
  <c r="J143"/>
  <c r="J97"/>
  <c i="3" r="E85"/>
  <c r="F92"/>
  <c r="BF155"/>
  <c r="BF157"/>
  <c r="BF160"/>
  <c r="BF161"/>
  <c r="BF162"/>
  <c r="BF163"/>
  <c r="BF164"/>
  <c r="BF165"/>
  <c r="BF168"/>
  <c r="BF169"/>
  <c r="BF170"/>
  <c r="BF175"/>
  <c r="BF178"/>
  <c r="BF180"/>
  <c r="BF181"/>
  <c r="BF182"/>
  <c r="BF184"/>
  <c r="BF186"/>
  <c r="BF188"/>
  <c r="BF190"/>
  <c r="BF191"/>
  <c r="BF192"/>
  <c r="BF195"/>
  <c r="BF196"/>
  <c r="BF197"/>
  <c r="BF199"/>
  <c r="BF200"/>
  <c r="BF202"/>
  <c r="BF203"/>
  <c r="BF207"/>
  <c r="BF209"/>
  <c r="BF210"/>
  <c r="BF211"/>
  <c r="BF212"/>
  <c r="BF213"/>
  <c r="BF215"/>
  <c r="BF216"/>
  <c r="BF217"/>
  <c r="BF218"/>
  <c r="BF219"/>
  <c r="BF222"/>
  <c r="BF223"/>
  <c r="BF224"/>
  <c r="BF225"/>
  <c r="BF226"/>
  <c r="BF228"/>
  <c r="BF229"/>
  <c r="BF230"/>
  <c r="BF232"/>
  <c r="BF233"/>
  <c r="BF234"/>
  <c r="BF236"/>
  <c r="BF238"/>
  <c r="BF239"/>
  <c r="BF241"/>
  <c r="BF243"/>
  <c r="BF246"/>
  <c r="BF247"/>
  <c r="BF248"/>
  <c r="BF249"/>
  <c r="BF251"/>
  <c r="BF254"/>
  <c r="BF256"/>
  <c r="BF258"/>
  <c r="BF260"/>
  <c r="BF262"/>
  <c r="BF263"/>
  <c r="BF266"/>
  <c r="BF268"/>
  <c r="BF269"/>
  <c r="BF270"/>
  <c r="BF271"/>
  <c r="BF272"/>
  <c r="BF278"/>
  <c r="BF279"/>
  <c r="BF281"/>
  <c r="BF283"/>
  <c r="BF284"/>
  <c r="BF286"/>
  <c r="BF292"/>
  <c r="BF293"/>
  <c r="BF294"/>
  <c r="BF295"/>
  <c r="BF296"/>
  <c r="BF297"/>
  <c r="BF298"/>
  <c r="BF302"/>
  <c r="BF303"/>
  <c r="BF304"/>
  <c r="BF305"/>
  <c r="BF306"/>
  <c r="BF308"/>
  <c r="BF310"/>
  <c r="BF311"/>
  <c r="BF312"/>
  <c r="BF313"/>
  <c r="BF317"/>
  <c r="BF318"/>
  <c r="BF319"/>
  <c r="BF321"/>
  <c r="BF324"/>
  <c r="BF325"/>
  <c r="BF327"/>
  <c r="BF328"/>
  <c r="BF329"/>
  <c r="BF330"/>
  <c r="BF331"/>
  <c r="BF332"/>
  <c r="BF333"/>
  <c r="BF334"/>
  <c r="BF335"/>
  <c r="BF336"/>
  <c r="BF339"/>
  <c r="BF342"/>
  <c r="BF344"/>
  <c r="BF347"/>
  <c r="BF348"/>
  <c r="BF349"/>
  <c r="BF351"/>
  <c r="BF353"/>
  <c r="BF354"/>
  <c r="BF355"/>
  <c r="BF357"/>
  <c r="BF362"/>
  <c r="BF363"/>
  <c r="BF364"/>
  <c r="BF366"/>
  <c r="BF367"/>
  <c r="BF368"/>
  <c r="BF371"/>
  <c r="BF372"/>
  <c r="BF377"/>
  <c r="BF380"/>
  <c r="BF384"/>
  <c r="BF386"/>
  <c r="BF387"/>
  <c r="BF390"/>
  <c r="BF391"/>
  <c r="BF392"/>
  <c r="BF394"/>
  <c r="BF395"/>
  <c r="BF396"/>
  <c r="BF398"/>
  <c r="BF399"/>
  <c r="BF400"/>
  <c r="BF403"/>
  <c r="BF404"/>
  <c r="BF406"/>
  <c r="BF407"/>
  <c r="J91"/>
  <c r="BF159"/>
  <c r="BF352"/>
  <c r="BF360"/>
  <c r="BF369"/>
  <c r="BF370"/>
  <c r="BF374"/>
  <c r="BF375"/>
  <c r="BF397"/>
  <c r="BF409"/>
  <c r="BF411"/>
  <c r="BF416"/>
  <c r="BF417"/>
  <c r="J89"/>
  <c r="J92"/>
  <c r="BF156"/>
  <c r="BF158"/>
  <c r="BF171"/>
  <c r="BF173"/>
  <c r="BF176"/>
  <c r="BF177"/>
  <c r="BF179"/>
  <c r="BF183"/>
  <c r="BF185"/>
  <c r="BF187"/>
  <c r="BF193"/>
  <c r="BF194"/>
  <c r="BF201"/>
  <c r="BF205"/>
  <c r="BF206"/>
  <c r="BF220"/>
  <c r="BF235"/>
  <c r="BF237"/>
  <c r="BF242"/>
  <c r="BF244"/>
  <c r="BF245"/>
  <c r="BF255"/>
  <c r="BF257"/>
  <c r="BF264"/>
  <c r="BF273"/>
  <c r="BF274"/>
  <c r="BF282"/>
  <c r="BF285"/>
  <c r="BF288"/>
  <c r="BF289"/>
  <c r="BF290"/>
  <c r="BF291"/>
  <c r="BF307"/>
  <c r="BF315"/>
  <c r="BF167"/>
  <c r="BF172"/>
  <c r="BF189"/>
  <c r="BF204"/>
  <c r="BF208"/>
  <c r="BF221"/>
  <c r="BF227"/>
  <c r="BF231"/>
  <c r="BF259"/>
  <c r="BF261"/>
  <c r="BF267"/>
  <c r="BF275"/>
  <c r="BF276"/>
  <c r="BF300"/>
  <c r="BF301"/>
  <c r="BF309"/>
  <c r="BF314"/>
  <c r="BF316"/>
  <c r="BF322"/>
  <c r="BF323"/>
  <c r="BF326"/>
  <c r="BF337"/>
  <c r="BF338"/>
  <c r="BF340"/>
  <c r="BF341"/>
  <c r="BF343"/>
  <c r="BF345"/>
  <c r="BF346"/>
  <c r="BF350"/>
  <c r="BF356"/>
  <c r="BF359"/>
  <c r="BF361"/>
  <c r="BF365"/>
  <c r="BF373"/>
  <c r="BF376"/>
  <c r="BF378"/>
  <c r="BF379"/>
  <c r="BF382"/>
  <c r="BF383"/>
  <c r="BF388"/>
  <c r="BF402"/>
  <c r="BF408"/>
  <c r="BF412"/>
  <c r="BF414"/>
  <c r="BF415"/>
  <c r="BF418"/>
  <c r="BF419"/>
  <c i="2" r="J89"/>
  <c r="J92"/>
  <c r="BF145"/>
  <c r="BF147"/>
  <c r="BF150"/>
  <c r="BF151"/>
  <c r="BF152"/>
  <c r="BF153"/>
  <c r="BF158"/>
  <c r="BF162"/>
  <c r="BF176"/>
  <c r="BF181"/>
  <c r="BF184"/>
  <c r="F92"/>
  <c r="BF148"/>
  <c r="BF149"/>
  <c r="BF154"/>
  <c r="BF160"/>
  <c r="BF165"/>
  <c r="BF166"/>
  <c r="BF175"/>
  <c r="BF182"/>
  <c r="BF186"/>
  <c r="BF188"/>
  <c r="BF192"/>
  <c r="BF194"/>
  <c r="BF197"/>
  <c r="BF198"/>
  <c r="BF200"/>
  <c r="BF202"/>
  <c r="BF206"/>
  <c r="BF207"/>
  <c r="BF209"/>
  <c r="BF211"/>
  <c r="BF212"/>
  <c r="BF214"/>
  <c r="E85"/>
  <c r="J91"/>
  <c r="BF146"/>
  <c r="BF155"/>
  <c r="BF156"/>
  <c r="BF157"/>
  <c r="BF159"/>
  <c r="BF161"/>
  <c r="BF163"/>
  <c r="BF164"/>
  <c r="BF167"/>
  <c r="BF168"/>
  <c r="BF169"/>
  <c r="BF170"/>
  <c r="BF171"/>
  <c r="BF172"/>
  <c r="BF173"/>
  <c r="BF174"/>
  <c r="BF179"/>
  <c r="BF180"/>
  <c r="BF183"/>
  <c r="BF189"/>
  <c r="BF190"/>
  <c r="BF195"/>
  <c r="BF201"/>
  <c r="BF203"/>
  <c r="BF205"/>
  <c r="BF215"/>
  <c r="BF218"/>
  <c r="F38"/>
  <c i="1" r="BC95"/>
  <c i="3" r="F37"/>
  <c i="1" r="BB96"/>
  <c i="3" r="F35"/>
  <c i="1" r="AZ96"/>
  <c i="4" r="F35"/>
  <c i="1" r="AZ97"/>
  <c i="4" r="J35"/>
  <c i="1" r="AV97"/>
  <c i="5" r="F37"/>
  <c i="1" r="BB98"/>
  <c i="5" r="F35"/>
  <c i="1" r="AZ98"/>
  <c i="5" r="F39"/>
  <c i="1" r="BD98"/>
  <c i="6" r="F38"/>
  <c i="1" r="BC99"/>
  <c i="7" r="J35"/>
  <c i="1" r="AV100"/>
  <c i="8" r="J35"/>
  <c i="1" r="AV101"/>
  <c i="8" r="F38"/>
  <c i="1" r="BC101"/>
  <c i="9" r="F37"/>
  <c i="1" r="BB102"/>
  <c i="11" r="F39"/>
  <c i="1" r="BD104"/>
  <c i="11" r="J35"/>
  <c i="1" r="AV104"/>
  <c i="12" r="F37"/>
  <c i="1" r="BB105"/>
  <c i="13" r="F35"/>
  <c i="1" r="AZ106"/>
  <c i="13" r="J35"/>
  <c i="1" r="AV106"/>
  <c i="15" r="F35"/>
  <c i="1" r="AZ108"/>
  <c i="14" r="F35"/>
  <c i="1" r="AZ107"/>
  <c i="2" r="F39"/>
  <c i="1" r="BD95"/>
  <c i="2" r="J35"/>
  <c i="1" r="AV95"/>
  <c i="3" r="F38"/>
  <c i="1" r="BC96"/>
  <c i="3" r="F39"/>
  <c i="1" r="BD96"/>
  <c i="4" r="F39"/>
  <c i="1" r="BD97"/>
  <c i="5" r="F38"/>
  <c i="1" r="BC98"/>
  <c i="6" r="F35"/>
  <c i="1" r="AZ99"/>
  <c i="6" r="J35"/>
  <c i="1" r="AV99"/>
  <c i="7" r="F37"/>
  <c i="1" r="BB100"/>
  <c i="7" r="F39"/>
  <c i="1" r="BD100"/>
  <c i="8" r="F39"/>
  <c i="1" r="BD101"/>
  <c i="9" r="F38"/>
  <c i="1" r="BC102"/>
  <c i="9" r="J35"/>
  <c i="1" r="AV102"/>
  <c i="9" r="F35"/>
  <c i="1" r="AZ102"/>
  <c i="9" r="F39"/>
  <c i="1" r="BD102"/>
  <c i="10" r="F39"/>
  <c i="1" r="BD103"/>
  <c i="10" r="F38"/>
  <c i="1" r="BC103"/>
  <c i="11" r="F37"/>
  <c i="1" r="BB104"/>
  <c i="12" r="J35"/>
  <c i="1" r="AV105"/>
  <c i="12" r="F39"/>
  <c i="1" r="BD105"/>
  <c i="13" r="F38"/>
  <c i="1" r="BC106"/>
  <c i="13" r="F37"/>
  <c i="1" r="BB106"/>
  <c i="15" r="F38"/>
  <c i="1" r="BC108"/>
  <c i="14" r="F39"/>
  <c i="1" r="BD107"/>
  <c i="2" r="F37"/>
  <c i="1" r="BB95"/>
  <c i="2" r="F35"/>
  <c i="1" r="AZ95"/>
  <c i="3" r="J35"/>
  <c i="1" r="AV96"/>
  <c i="4" r="F38"/>
  <c i="1" r="BC97"/>
  <c i="4" r="F37"/>
  <c i="1" r="BB97"/>
  <c i="5" r="J35"/>
  <c i="1" r="AV98"/>
  <c i="6" r="F39"/>
  <c i="1" r="BD99"/>
  <c i="6" r="F37"/>
  <c i="1" r="BB99"/>
  <c i="7" r="J111"/>
  <c r="J105"/>
  <c r="J113"/>
  <c r="F35"/>
  <c i="1" r="AZ100"/>
  <c i="7" r="F38"/>
  <c i="1" r="BC100"/>
  <c i="8" r="F35"/>
  <c i="1" r="AZ101"/>
  <c i="8" r="F37"/>
  <c i="1" r="BB101"/>
  <c i="10" r="F35"/>
  <c i="1" r="AZ103"/>
  <c i="10" r="F37"/>
  <c i="1" r="BB103"/>
  <c i="10" r="J35"/>
  <c i="1" r="AV103"/>
  <c i="11" r="F38"/>
  <c i="1" r="BC104"/>
  <c i="11" r="F35"/>
  <c i="1" r="AZ104"/>
  <c i="12" r="F35"/>
  <c i="1" r="AZ105"/>
  <c i="12" r="F38"/>
  <c i="1" r="BC105"/>
  <c i="13" r="F39"/>
  <c i="1" r="BD106"/>
  <c i="15" r="F39"/>
  <c i="1" r="BD108"/>
  <c i="14" r="F37"/>
  <c i="1" r="BB107"/>
  <c i="14" r="F38"/>
  <c i="1" r="BC107"/>
  <c i="15" r="J35"/>
  <c i="1" r="AV108"/>
  <c i="15" r="F37"/>
  <c i="1" r="BB108"/>
  <c i="14" r="J35"/>
  <c i="1" r="AV107"/>
  <c i="12" l="1" r="P133"/>
  <c i="1" r="AU105"/>
  <c i="3" r="T252"/>
  <c i="8" r="BK336"/>
  <c r="J336"/>
  <c r="J106"/>
  <c i="6" r="P136"/>
  <c r="P135"/>
  <c i="1" r="AU99"/>
  <c i="5" r="T137"/>
  <c r="T136"/>
  <c i="14" r="BK132"/>
  <c r="J132"/>
  <c r="J97"/>
  <c i="9" r="T136"/>
  <c r="T135"/>
  <c i="12" r="T133"/>
  <c i="8" r="R145"/>
  <c r="R144"/>
  <c i="6" r="T136"/>
  <c r="T135"/>
  <c i="4" r="P140"/>
  <c i="3" r="R252"/>
  <c i="2" r="T177"/>
  <c i="4" r="R140"/>
  <c i="3" r="T153"/>
  <c r="T152"/>
  <c i="13" r="R132"/>
  <c r="R131"/>
  <c i="6" r="R136"/>
  <c r="R135"/>
  <c i="8" r="P336"/>
  <c i="7" r="P132"/>
  <c i="1" r="AU100"/>
  <c i="13" r="T132"/>
  <c r="T131"/>
  <c i="9" r="P136"/>
  <c r="P135"/>
  <c i="1" r="AU102"/>
  <c i="4" r="P188"/>
  <c i="2" r="P177"/>
  <c i="12" r="R133"/>
  <c i="9" r="R136"/>
  <c r="R135"/>
  <c i="7" r="R132"/>
  <c i="2" r="R177"/>
  <c r="R142"/>
  <c r="P142"/>
  <c i="1" r="AU95"/>
  <c i="8" r="P145"/>
  <c r="P144"/>
  <c i="1" r="AU101"/>
  <c i="7" r="T132"/>
  <c i="4" r="T188"/>
  <c r="T139"/>
  <c i="3" r="P252"/>
  <c r="P153"/>
  <c r="P152"/>
  <c i="1" r="AU96"/>
  <c i="8" r="T336"/>
  <c r="T145"/>
  <c r="T144"/>
  <c i="5" r="P137"/>
  <c r="P136"/>
  <c i="1" r="AU98"/>
  <c i="4" r="R188"/>
  <c i="3" r="R153"/>
  <c r="R152"/>
  <c i="2" r="T142"/>
  <c i="4" r="BK188"/>
  <c r="J188"/>
  <c r="J102"/>
  <c r="BK341"/>
  <c r="J341"/>
  <c r="J107"/>
  <c i="5" r="BK137"/>
  <c r="J137"/>
  <c r="J97"/>
  <c i="12" r="BK133"/>
  <c r="J133"/>
  <c r="J96"/>
  <c r="J30"/>
  <c i="3" r="BK153"/>
  <c r="J153"/>
  <c r="J97"/>
  <c i="11" r="BK130"/>
  <c r="J130"/>
  <c r="J97"/>
  <c i="13" r="BK132"/>
  <c r="J132"/>
  <c r="J97"/>
  <c i="2" r="BK177"/>
  <c r="J177"/>
  <c r="J99"/>
  <c r="BK216"/>
  <c r="J216"/>
  <c r="J111"/>
  <c i="3" r="BK252"/>
  <c r="J252"/>
  <c r="J105"/>
  <c i="6" r="BK136"/>
  <c r="J136"/>
  <c r="J97"/>
  <c i="10" r="BK128"/>
  <c r="J128"/>
  <c r="J96"/>
  <c r="J30"/>
  <c i="15" r="BK131"/>
  <c r="J131"/>
  <c r="J97"/>
  <c i="9" r="BK135"/>
  <c r="J135"/>
  <c r="J96"/>
  <c r="J30"/>
  <c i="7" r="J31"/>
  <c r="BF111"/>
  <c i="5" r="BK136"/>
  <c r="J136"/>
  <c r="J96"/>
  <c r="J30"/>
  <c i="4" r="BK139"/>
  <c r="J139"/>
  <c r="J96"/>
  <c r="J30"/>
  <c i="2" r="BK142"/>
  <c r="J142"/>
  <c r="J96"/>
  <c r="J30"/>
  <c i="4" r="J118"/>
  <c r="J112"/>
  <c r="J120"/>
  <c i="9" r="J114"/>
  <c r="J108"/>
  <c r="J116"/>
  <c i="1" r="BD94"/>
  <c r="W33"/>
  <c r="BC94"/>
  <c r="AY94"/>
  <c i="12" r="J112"/>
  <c r="BF112"/>
  <c r="J36"/>
  <c i="1" r="AW105"/>
  <c r="AT105"/>
  <c i="10" r="J107"/>
  <c r="J101"/>
  <c r="J109"/>
  <c i="5" r="J115"/>
  <c r="BF115"/>
  <c r="J36"/>
  <c i="1" r="AW98"/>
  <c r="AT98"/>
  <c i="7" r="J36"/>
  <c i="1" r="AW100"/>
  <c r="AT100"/>
  <c i="7" r="J32"/>
  <c i="1" r="AG100"/>
  <c r="BB94"/>
  <c r="W31"/>
  <c r="AZ94"/>
  <c r="W29"/>
  <c i="2" r="J121"/>
  <c r="J115"/>
  <c r="J31"/>
  <c r="J32"/>
  <c i="1" r="AG95"/>
  <c i="4" l="1" r="R139"/>
  <c r="P139"/>
  <c i="1" r="AU97"/>
  <c i="10" r="BF107"/>
  <c r="J31"/>
  <c i="3" r="BK152"/>
  <c r="J152"/>
  <c r="J96"/>
  <c r="J30"/>
  <c i="15" r="BK130"/>
  <c r="J130"/>
  <c r="J96"/>
  <c r="J30"/>
  <c i="6" r="BK135"/>
  <c r="J135"/>
  <c r="J96"/>
  <c r="J30"/>
  <c i="14" r="BK131"/>
  <c r="J131"/>
  <c r="J96"/>
  <c r="J30"/>
  <c i="11" r="BK129"/>
  <c r="J129"/>
  <c r="J96"/>
  <c r="J30"/>
  <c i="8" r="BK145"/>
  <c r="J145"/>
  <c r="J97"/>
  <c i="13" r="BK131"/>
  <c r="J131"/>
  <c r="J96"/>
  <c r="J30"/>
  <c i="9" r="J31"/>
  <c r="BF114"/>
  <c i="7" r="J41"/>
  <c i="4" r="J31"/>
  <c r="BF118"/>
  <c i="2" r="BF121"/>
  <c i="1" r="AN100"/>
  <c i="10" r="J36"/>
  <c i="1" r="AW103"/>
  <c r="AT103"/>
  <c i="12" r="J106"/>
  <c r="J31"/>
  <c r="J32"/>
  <c i="1" r="AG105"/>
  <c r="AN105"/>
  <c i="10" r="J32"/>
  <c i="1" r="AG103"/>
  <c r="AN103"/>
  <c i="15" r="J109"/>
  <c r="J103"/>
  <c r="J31"/>
  <c r="J32"/>
  <c i="1" r="AG108"/>
  <c i="14" r="J110"/>
  <c r="BF110"/>
  <c r="J36"/>
  <c i="1" r="AW107"/>
  <c r="AT107"/>
  <c i="2" r="F36"/>
  <c i="1" r="BA95"/>
  <c i="4" r="F36"/>
  <c i="1" r="BA97"/>
  <c i="9" r="F36"/>
  <c i="1" r="BA102"/>
  <c r="AU94"/>
  <c i="12" r="F36"/>
  <c i="1" r="BA105"/>
  <c i="6" r="J114"/>
  <c r="J108"/>
  <c r="J116"/>
  <c i="13" r="J110"/>
  <c r="J104"/>
  <c r="J112"/>
  <c i="2" r="J123"/>
  <c i="4" r="J32"/>
  <c i="1" r="AG97"/>
  <c i="4" r="J36"/>
  <c i="1" r="AW97"/>
  <c r="AT97"/>
  <c i="9" r="J32"/>
  <c i="1" r="AG102"/>
  <c i="10" r="F36"/>
  <c i="1" r="BA103"/>
  <c r="AV94"/>
  <c r="AK29"/>
  <c i="3" r="J131"/>
  <c r="J125"/>
  <c r="J133"/>
  <c i="11" r="J108"/>
  <c r="J102"/>
  <c r="J31"/>
  <c r="J32"/>
  <c i="1" r="AG104"/>
  <c i="2" r="J36"/>
  <c i="1" r="AW95"/>
  <c r="AT95"/>
  <c r="AN95"/>
  <c i="5" r="J109"/>
  <c r="J31"/>
  <c r="J32"/>
  <c i="1" r="AG98"/>
  <c i="5" r="F36"/>
  <c i="1" r="BA98"/>
  <c i="7" r="F36"/>
  <c i="1" r="BA100"/>
  <c r="W32"/>
  <c r="AX94"/>
  <c i="10" l="1" r="J41"/>
  <c i="12" r="J41"/>
  <c i="8" r="BK144"/>
  <c r="J144"/>
  <c r="J96"/>
  <c r="J30"/>
  <c i="13" r="BF110"/>
  <c r="J31"/>
  <c i="15" r="BF109"/>
  <c i="11" r="BF108"/>
  <c i="6" r="J31"/>
  <c r="BF114"/>
  <c i="3" r="BF131"/>
  <c r="J31"/>
  <c i="5" r="J41"/>
  <c i="1" r="AN98"/>
  <c i="4" r="J41"/>
  <c i="2" r="J41"/>
  <c i="1" r="AN97"/>
  <c i="12" r="J114"/>
  <c i="14" r="J104"/>
  <c r="J112"/>
  <c i="13" r="J36"/>
  <c i="1" r="AW106"/>
  <c r="AT106"/>
  <c i="11" r="J110"/>
  <c i="6" r="J36"/>
  <c i="1" r="AW99"/>
  <c r="AT99"/>
  <c i="5" r="J117"/>
  <c i="9" r="J36"/>
  <c i="1" r="AW102"/>
  <c r="AT102"/>
  <c r="AN102"/>
  <c i="8" r="J123"/>
  <c r="J117"/>
  <c r="J31"/>
  <c r="J32"/>
  <c i="1" r="AG101"/>
  <c i="15" r="F36"/>
  <c i="1" r="BA108"/>
  <c i="15" r="J111"/>
  <c i="3" r="J36"/>
  <c i="1" r="AW96"/>
  <c r="AT96"/>
  <c i="13" r="J32"/>
  <c i="1" r="AG106"/>
  <c r="AN106"/>
  <c i="11" r="J36"/>
  <c i="1" r="AW104"/>
  <c r="AT104"/>
  <c i="14" r="F36"/>
  <c i="1" r="BA107"/>
  <c i="6" r="J32"/>
  <c i="1" r="AG99"/>
  <c r="AN99"/>
  <c i="3" r="J32"/>
  <c i="1" r="AG96"/>
  <c r="AN96"/>
  <c i="14" l="1" r="J31"/>
  <c i="8" r="BF123"/>
  <c i="11" r="J41"/>
  <c i="3" r="J41"/>
  <c i="6" r="J41"/>
  <c i="13" r="J41"/>
  <c i="9" r="J41"/>
  <c i="1" r="AN104"/>
  <c i="14" r="J32"/>
  <c i="1" r="AG107"/>
  <c r="AN107"/>
  <c i="15" r="J36"/>
  <c i="1" r="AW108"/>
  <c r="AT108"/>
  <c r="AN108"/>
  <c i="13" r="F36"/>
  <c i="1" r="BA106"/>
  <c i="6" r="F36"/>
  <c i="1" r="BA99"/>
  <c i="8" r="J36"/>
  <c i="1" r="AW101"/>
  <c r="AT101"/>
  <c i="8" r="J125"/>
  <c i="11" r="F36"/>
  <c i="1" r="BA104"/>
  <c i="3" r="F36"/>
  <c i="1" r="BA96"/>
  <c i="15" l="1" r="J41"/>
  <c i="14" r="J41"/>
  <c i="8" r="J41"/>
  <c i="1" r="AN101"/>
  <c r="AG94"/>
  <c r="AK26"/>
  <c i="8" r="F36"/>
  <c i="1" r="BA101"/>
  <c r="BA94"/>
  <c r="W30"/>
  <c l="1"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<sst xmlns="http://schemas.openxmlformats.org/spreadsheetml/2006/main">
  <si>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</si>
  <si>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</si>
  <si>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</si>
  <si>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</si>
  <si>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{981e4939-4fea-4498-b795-16be7f5015cc}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</si>
  <si>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</si>
  <si>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</si>
  <si>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</si>
  <si>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</si>
  <si>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</si>
  <si>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</si>
  <si>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</si>
  <si>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15201-O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</si>
  <si>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</si>
  <si>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</si>
  <si>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</si>
  <si>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</si>
  <si>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</si>
  <si>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</si>
  <si>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</si>
  <si>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</si>
  <si>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16. 7. 2021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</si>
  <si>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</si>
  <si>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</si>
  <si>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</si>
  <si>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</si>
  <si>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</si>
  <si>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</si>
  <si>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</si>
  <si>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</si>
  <si>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</si>
  <si>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</si>
  <si>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</si>
  <si>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</si>
  <si>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</si>
  <si>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</si>
  <si>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</si>
  <si>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</si>
  <si>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</si>
  <si>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</si>
  <si>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</si>
  <si>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</si>
  <si>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</si>
  <si>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</si>
  <si>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</si>
  <si>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</si>
  <si>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</si>
  <si>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</si>
  <si>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</si>
  <si>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</si>
  <si>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</si>
  <si>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</si>
  <si>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</si>
  <si>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</si>
  <si>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</si>
  <si>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</si>
  <si>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</si>
  <si>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</si>
  <si>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</si>
  <si>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</si>
  <si>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</si>
  <si>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</si>
  <si>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</si>
  <si>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</si>
  <si>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</si>
  <si>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</si>
  <si>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</si>
  <si>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</si>
  <si>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</si>
  <si>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</si>
  <si>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</si>
  <si>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</si>
  <si>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</si>
  <si>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</si>
  <si>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</si>
  <si>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</si>
  <si>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</si>
  <si>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</si>
  <si>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</si>
  <si>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</si>
  <si>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</si>
  <si>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</si>
  <si>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</si>
  <si>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</si>
  <si>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</si>
  <si>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</si>
  <si>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</si>
  <si>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</si>
  <si>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 Športova hala - zdravotechnika </t>
  </si>
  <si>
    <t>{0d07ab1f-23fc-4eeb-b1dd-5841064b0004}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</si>
  <si>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</si>
  <si>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</si>
  <si>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</si>
  <si>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</si>
  <si>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</si>
  <si>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</si>
  <si>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</si>
  <si>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</si>
  <si>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</si>
  <si>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</si>
  <si>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</si>
  <si>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</si>
  <si>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</si>
  <si>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 xml:space="preserve">SO 01.5  Športova hala - slaboprudova inštalácia</t>
  </si>
  <si>
    <t>{3f4bf7b6-5247-4092-bf9a-bfc82aaa54c2}</t>
  </si>
  <si>
    <t>08</t>
  </si>
  <si>
    <t xml:space="preserve"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</si>
  <si>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</si>
  <si>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</si>
  <si>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</si>
  <si>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</si>
  <si>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</si>
  <si>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</si>
  <si>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</si>
  <si>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</si>
  <si>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</si>
  <si>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</si>
  <si>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</si>
  <si>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</si>
  <si>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</si>
  <si>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</si>
  <si>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</si>
  <si>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</si>
  <si>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</si>
  <si>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</si>
  <si>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</si>
  <si>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</si>
  <si>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</si>
  <si>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</si>
  <si>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</si>
  <si>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</si>
  <si>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</si>
  <si>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</si>
  <si>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</si>
  <si>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</si>
  <si>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</si>
  <si>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</si>
  <si>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</si>
  <si>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</si>
  <si>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</si>
  <si>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</si>
  <si>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</si>
  <si>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</si>
  <si>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</si>
  <si>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</si>
  <si>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</si>
  <si>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</si>
  <si>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 xml:space="preserve"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</si>
  <si>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</si>
  <si>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</si>
  <si>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</si>
  <si>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</si>
  <si>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</si>
  <si>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</si>
  <si>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</si>
  <si>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</si>
  <si>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</si>
  <si>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</si>
  <si>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</si>
  <si>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</si>
  <si>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</si>
  <si>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</si>
  <si>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</si>
  <si>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</si>
  <si>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</si>
  <si>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</si>
  <si>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</si>
  <si>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</si>
  <si>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</si>
  <si>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</si>
  <si>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</si>
  <si>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</si>
  <si>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</si>
  <si>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</si>
  <si>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</si>
  <si>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</si>
  <si>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</si>
  <si>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</si>
  <si>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</si>
  <si>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</si>
  <si>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</si>
  <si>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</si>
  <si>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</si>
  <si>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</si>
  <si>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</si>
  <si>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</si>
  <si>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 xml:space="preserve">Búranie základov z betónu prostého alebo preloženého kameňom,  -2,20000t</t>
  </si>
  <si>
    <t>m3</t>
  </si>
  <si>
    <t>6</t>
  </si>
  <si>
    <t>962022391</t>
  </si>
  <si>
    <t xml:space="preserve">Búranie muriva nadzákladového kamenného príp. zmieš. na akúkoľvek maltu,  -2,38500t</t>
  </si>
  <si>
    <t>8</t>
  </si>
  <si>
    <t>5</t>
  </si>
  <si>
    <t>962031132</t>
  </si>
  <si>
    <t xml:space="preserve">Búranie priečok z tehál pálených, plných alebo dutých hr. do 150 mm,  -0,19600t</t>
  </si>
  <si>
    <t>962031135.S</t>
  </si>
  <si>
    <t xml:space="preserve">Búranie priečok alebo vybúranie otvorov plochy nad 4 m2 z tvárnic alebo priečkoviek hr. do150 mm,  -0,11500t</t>
  </si>
  <si>
    <t>7</t>
  </si>
  <si>
    <t>962032231.S</t>
  </si>
  <si>
    <t xml:space="preserve">Búranie muriva alebo vybúranie otvorov plochy nad 4 m2 nadzákladového z tehál pálených, vápenopieskových, cementových na maltu,  -1,90500t</t>
  </si>
  <si>
    <t>962032314.S</t>
  </si>
  <si>
    <t xml:space="preserve">Búranie pilierov tehlových na akúkoľvek maltu,  -1,80000t</t>
  </si>
  <si>
    <t>16</t>
  </si>
  <si>
    <t>962081141.S</t>
  </si>
  <si>
    <t xml:space="preserve">Búranie muriva priečok zo sklenených tvárnic, hr. do 150 mm,  -0,08200t</t>
  </si>
  <si>
    <t>18</t>
  </si>
  <si>
    <t>963051110.S</t>
  </si>
  <si>
    <t xml:space="preserve">Búranie železobetónových stropov doskových hr.do 80 mm,  -2,40000t</t>
  </si>
  <si>
    <t>11</t>
  </si>
  <si>
    <t>963053935.S</t>
  </si>
  <si>
    <t xml:space="preserve">Búranie železobetónových schodiskových ramien monolitických,  -0,39200t</t>
  </si>
  <si>
    <t>22</t>
  </si>
  <si>
    <t>964051111.S</t>
  </si>
  <si>
    <t xml:space="preserve"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</si>
  <si>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</si>
  <si>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</si>
  <si>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</si>
  <si>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</si>
  <si>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</si>
  <si>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 xml:space="preserve">Búranie dlažieb, bez podklad. lôžka z xylolit., alebo keramických dlaždíc hr. do 10 mm,  -0,02000t</t>
  </si>
  <si>
    <t>28</t>
  </si>
  <si>
    <t>15</t>
  </si>
  <si>
    <t>965081812</t>
  </si>
  <si>
    <t xml:space="preserve">Búranie dlažieb, z kamen., cement., terazzových, čadičových alebo keram. dĺžky , hr.nad 10 mm,  -0,06500t</t>
  </si>
  <si>
    <t>30</t>
  </si>
  <si>
    <t>968072455.S</t>
  </si>
  <si>
    <t xml:space="preserve">Vybúranie kovových dverových zárubní plochy do 2 m2,  -0,07600t</t>
  </si>
  <si>
    <t>32</t>
  </si>
  <si>
    <t>17</t>
  </si>
  <si>
    <t>968072456.S</t>
  </si>
  <si>
    <t xml:space="preserve">Vybúranie kovových dverových zárubní plochy nad 2 m2,  -0,06300t</t>
  </si>
  <si>
    <t>34</t>
  </si>
  <si>
    <t>971033631.S</t>
  </si>
  <si>
    <t xml:space="preserve">Vybúranie otvorov v murive tehl. plochy do 4 m2 hr. do 150 mm,  -0,27000t</t>
  </si>
  <si>
    <t>36</t>
  </si>
  <si>
    <t>19</t>
  </si>
  <si>
    <t>971033641.S</t>
  </si>
  <si>
    <t xml:space="preserve">Vybúranie otvorov v murive tehl. plochy do 4 m2 hr. do 300 mm,  -1,87500t</t>
  </si>
  <si>
    <t>38</t>
  </si>
  <si>
    <t>974042557.S</t>
  </si>
  <si>
    <t xml:space="preserve">Vysekanie rýh v betónovej dlažbe do hĺbky 100 mm a šírky nad 300 mm,  -0,08800t</t>
  </si>
  <si>
    <t>m</t>
  </si>
  <si>
    <t>40</t>
  </si>
  <si>
    <t>21</t>
  </si>
  <si>
    <t>976085311</t>
  </si>
  <si>
    <t xml:space="preserve">Vybúranie kanalizačného rámu liatinového vrátane poklopu alebo mreže,  -0,04400t</t>
  </si>
  <si>
    <t>ks</t>
  </si>
  <si>
    <t>42</t>
  </si>
  <si>
    <t>978012161</t>
  </si>
  <si>
    <t xml:space="preserve">Otlčenie omietok stropov vnútorných rákosovaných vápenných alebo vápennocementových v rozsahu do 50 %,  -0,02000t</t>
  </si>
  <si>
    <t>44</t>
  </si>
  <si>
    <t>23</t>
  </si>
  <si>
    <t>978013141</t>
  </si>
  <si>
    <t xml:space="preserve">Otlčenie omietok stien vnútorných vápenných alebo vápennocementových v rozsahu do 30 %,  -0,01000t</t>
  </si>
  <si>
    <t>46</t>
  </si>
  <si>
    <t>978015331</t>
  </si>
  <si>
    <t xml:space="preserve">Otlčenie omietok vonkajších priečelí zložitejších, s vyškriabaním škár, očistením muriva,  v rozsahu do 20 %,  -0,01000t</t>
  </si>
  <si>
    <t>48</t>
  </si>
  <si>
    <t>25</t>
  </si>
  <si>
    <t>978059531</t>
  </si>
  <si>
    <t xml:space="preserve">Odsekanie a odobratie stien z obkladačiek vnútorných nad 2 m2,  -0,06800t</t>
  </si>
  <si>
    <t>50</t>
  </si>
  <si>
    <t>978059531.S</t>
  </si>
  <si>
    <t xml:space="preserve"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</si>
  <si>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</si>
  <si>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</si>
  <si>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</si>
  <si>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</si>
  <si>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</si>
  <si>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</si>
  <si>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</si>
  <si>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</si>
  <si>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</si>
  <si>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</si>
  <si>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</si>
  <si>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</si>
  <si>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</si>
  <si>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</si>
  <si>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</si>
  <si>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</si>
  <si>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</si>
  <si>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</si>
  <si>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</si>
  <si>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</si>
  <si>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</si>
  <si>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</si>
  <si>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</si>
  <si>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</si>
  <si>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</si>
  <si>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</si>
  <si>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</si>
  <si>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</si>
  <si>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</si>
  <si>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 xml:space="preserve">Demontáž záchoda splachovacieho s nádržou alebo s tlakovým splachovačom,  -0,01933t</t>
  </si>
  <si>
    <t>súb.</t>
  </si>
  <si>
    <t>66</t>
  </si>
  <si>
    <t>725122813</t>
  </si>
  <si>
    <t xml:space="preserve">Demontáž pisoára s nádržkou a 1 záchodom,  -0,01720t</t>
  </si>
  <si>
    <t>68</t>
  </si>
  <si>
    <t>35</t>
  </si>
  <si>
    <t>725210821</t>
  </si>
  <si>
    <t xml:space="preserve">Demontáž umývadiel alebo umývadielok bez výtokovej armatúry,  -0,01946t</t>
  </si>
  <si>
    <t>70</t>
  </si>
  <si>
    <t>725310823</t>
  </si>
  <si>
    <t xml:space="preserve">Demontáž drezu jednodielneho bez výtokovej armatúry vstavanej v kuchynskej zostave,  -0,00920t</t>
  </si>
  <si>
    <t>72</t>
  </si>
  <si>
    <t>37</t>
  </si>
  <si>
    <t>725810811</t>
  </si>
  <si>
    <t xml:space="preserve">Demontáž výtokového ventilu nástenných,  -0,00049t</t>
  </si>
  <si>
    <t>74</t>
  </si>
  <si>
    <t>725820810</t>
  </si>
  <si>
    <t xml:space="preserve"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</si>
  <si>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</si>
  <si>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</si>
  <si>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</si>
  <si>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</si>
  <si>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</si>
  <si>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 xml:space="preserve"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</si>
  <si>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</si>
  <si>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</si>
  <si>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</si>
  <si>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</si>
  <si>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 xml:space="preserve">Demontáž radiátora panelového dvojradového stavebnej dľžky do 1500 mm,  -0,02493t</t>
  </si>
  <si>
    <t>80</t>
  </si>
  <si>
    <t>41</t>
  </si>
  <si>
    <t>735151822</t>
  </si>
  <si>
    <t xml:space="preserve">Demontáž radiátora panelového dvojradového stavebnej dľžky nad 1500 do 2820 mm,  -0,04675t</t>
  </si>
  <si>
    <t>82</t>
  </si>
  <si>
    <t>735161812</t>
  </si>
  <si>
    <t xml:space="preserve"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</si>
  <si>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</si>
  <si>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</si>
  <si>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</si>
  <si>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</si>
  <si>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</si>
  <si>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 xml:space="preserve"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</si>
  <si>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</si>
  <si>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</si>
  <si>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</si>
  <si>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</si>
  <si>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</si>
  <si>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</si>
  <si>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</si>
  <si>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</si>
  <si>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</si>
  <si>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</si>
  <si>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</si>
  <si>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</si>
  <si>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</si>
  <si>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 xml:space="preserve">Demontáž žľabov pododkvapových polkruhových so sklonom do 30st. rš 400 a 500 mm,  -0,00445t</t>
  </si>
  <si>
    <t>92</t>
  </si>
  <si>
    <t>47</t>
  </si>
  <si>
    <t>764454803</t>
  </si>
  <si>
    <t xml:space="preserve">Demontáž odpadových rúr kruhových, s priemerom 150 mm,  -0,00356t</t>
  </si>
  <si>
    <t>94</t>
  </si>
  <si>
    <t>766</t>
  </si>
  <si>
    <t xml:space="preserve"> Konštrukcie stolárske</t>
  </si>
  <si>
    <t>766411812</t>
  </si>
  <si>
    <t xml:space="preserve"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</si>
  <si>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</si>
  <si>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</si>
  <si>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</si>
  <si>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</si>
  <si>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</si>
  <si>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</si>
  <si>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</si>
  <si>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</si>
  <si>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</si>
  <si>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</si>
  <si>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</si>
  <si>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</si>
  <si>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</si>
  <si>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</si>
  <si>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</si>
  <si>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 xml:space="preserve">Demontáž stien a priečok pre zasklenie skrutkovaných,  -0,03300t</t>
  </si>
  <si>
    <t>104</t>
  </si>
  <si>
    <t>53</t>
  </si>
  <si>
    <t>767392801</t>
  </si>
  <si>
    <t xml:space="preserve">Demontáž krytín striech z plechov nitovaných,  -0,00700t</t>
  </si>
  <si>
    <t>106</t>
  </si>
  <si>
    <t>767996805</t>
  </si>
  <si>
    <t xml:space="preserve"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</si>
  <si>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</si>
  <si>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</si>
  <si>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</si>
  <si>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</si>
  <si>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</si>
  <si>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</si>
  <si>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</si>
  <si>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</si>
  <si>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</si>
  <si>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</si>
  <si>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</si>
  <si>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</si>
  <si>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</si>
  <si>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</si>
  <si>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</si>
  <si>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</si>
  <si>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</si>
  <si>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</si>
  <si>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</si>
  <si>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</si>
  <si>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</si>
  <si>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</si>
  <si>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</si>
  <si>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</si>
  <si>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</si>
  <si>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</si>
  <si>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</si>
  <si>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</si>
  <si>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</si>
  <si>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</si>
  <si>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</si>
  <si>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</si>
  <si>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</si>
  <si>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</si>
  <si>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</si>
  <si>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</si>
  <si>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</si>
  <si>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</si>
  <si>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</si>
  <si>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</si>
  <si>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</si>
  <si>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</si>
  <si>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</si>
  <si>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</si>
  <si>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</si>
  <si>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</si>
  <si>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</si>
  <si>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</si>
  <si>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</si>
  <si>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</si>
  <si>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</si>
  <si>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</si>
  <si>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</si>
  <si>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</si>
  <si>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</si>
  <si>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</si>
  <si>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</si>
  <si>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</si>
  <si>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</si>
  <si>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</si>
  <si>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</si>
  <si>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</si>
  <si>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</si>
  <si>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</si>
  <si>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</si>
  <si>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</si>
  <si>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</si>
  <si>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</si>
  <si>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</si>
  <si>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</si>
  <si>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</si>
  <si>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</si>
  <si>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</si>
  <si>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</si>
  <si>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</si>
  <si>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</si>
  <si>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</si>
  <si>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</si>
  <si>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</si>
  <si>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</si>
  <si>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</si>
  <si>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</si>
  <si>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</si>
  <si>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</si>
  <si>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</si>
  <si>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</si>
  <si>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</si>
  <si>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</si>
  <si>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</si>
  <si>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</si>
  <si>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</si>
  <si>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</si>
  <si>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</si>
  <si>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</si>
  <si>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</si>
  <si>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</si>
  <si>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</si>
  <si>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</si>
  <si>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</si>
  <si>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</si>
  <si>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</si>
  <si>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</si>
  <si>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</si>
  <si>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311237512</t>
  </si>
  <si>
    <t xml:space="preserve"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</si>
  <si>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</si>
  <si>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</si>
  <si>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</si>
  <si>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</si>
  <si>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</si>
  <si>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 xml:space="preserve">Komínová zostava pre dieselagregat vratane prestupu cez strechu  Schiedel ICS 5000 50 DN200 14,79 m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</si>
  <si>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</si>
  <si>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</si>
  <si>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</si>
  <si>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</si>
  <si>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</si>
  <si>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</si>
  <si>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</si>
  <si>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 xml:space="preserve">Keramický preklad  11,5, šírky 115 mm, výšky 65 mm, dĺžky 1000 m</t>
  </si>
  <si>
    <t>317163302</t>
  </si>
  <si>
    <t xml:space="preserve">Keramický preklad  11,5, šírky 115 mm, výšky 65 mm, dĺžky 1250 mm</t>
  </si>
  <si>
    <t>317163304</t>
  </si>
  <si>
    <t xml:space="preserve">Keramický preklad  11,5, šírky 115 mm, výšky 65 mm, dĺžky 1750 mm</t>
  </si>
  <si>
    <t>317163322</t>
  </si>
  <si>
    <t xml:space="preserve">Keramický preklad  23,8, šírky 75 mm, výšky 238 mm, dĺžky 1250 mm</t>
  </si>
  <si>
    <t>317163326</t>
  </si>
  <si>
    <t xml:space="preserve">Keramický preklad  23,8, šírky 75 mm, výšky 238 mm, dĺžky 2250 mm</t>
  </si>
  <si>
    <t>317321411.S</t>
  </si>
  <si>
    <t>Betón prekladov železový (bez výstuže) tr. C 25/30</t>
  </si>
  <si>
    <t>317351107.S</t>
  </si>
  <si>
    <t xml:space="preserve">Debnenie prekladu  vrátane podpornej konštrukcie výšky do 4 m zhotovenie</t>
  </si>
  <si>
    <t>317351108.S</t>
  </si>
  <si>
    <t xml:space="preserve"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</si>
  <si>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</si>
  <si>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</si>
  <si>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</si>
  <si>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</si>
  <si>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</si>
  <si>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 xml:space="preserve">Priečky z tehál pálených  8 P+D P 10, na maltu MVC (80x365x238)</t>
  </si>
  <si>
    <t>342242312</t>
  </si>
  <si>
    <t xml:space="preserve">Priečky z tehál pálených  11,5 P+D P 10, na maltu MVC (115x365x238)</t>
  </si>
  <si>
    <t>342242313</t>
  </si>
  <si>
    <t xml:space="preserve"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</si>
  <si>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</si>
  <si>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</si>
  <si>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</si>
  <si>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</si>
  <si>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</si>
  <si>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</si>
  <si>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</si>
  <si>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 xml:space="preserve"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</si>
  <si>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</si>
  <si>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</si>
  <si>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</si>
  <si>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</si>
  <si>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</si>
  <si>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</si>
  <si>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</si>
  <si>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</si>
  <si>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</si>
  <si>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</si>
  <si>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</si>
  <si>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</si>
  <si>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</si>
  <si>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</si>
  <si>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</si>
  <si>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</si>
  <si>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</si>
  <si>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</si>
  <si>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</si>
  <si>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</si>
  <si>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</si>
  <si>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 xml:space="preserve"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</si>
  <si>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</si>
  <si>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</si>
  <si>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</si>
  <si>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</si>
  <si>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</si>
  <si>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</si>
  <si>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</si>
  <si>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</si>
  <si>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</si>
  <si>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</si>
  <si>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</si>
  <si>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</si>
  <si>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</si>
  <si>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</si>
  <si>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</si>
  <si>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</si>
  <si>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</si>
  <si>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</si>
  <si>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</si>
  <si>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</si>
  <si>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</si>
  <si>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</si>
  <si>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</si>
  <si>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</si>
  <si>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</si>
  <si>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</si>
  <si>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</si>
  <si>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</si>
  <si>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</si>
  <si>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</si>
  <si>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</si>
  <si>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</si>
  <si>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 xml:space="preserve">Vonkajšia sanačná omietka sokla  Antisulfát roztok, 1 vrstva</t>
  </si>
  <si>
    <t>124</t>
  </si>
  <si>
    <t>67</t>
  </si>
  <si>
    <t>622462738</t>
  </si>
  <si>
    <t xml:space="preserve">Vonkajšia sanačná omietka stien NHL alebo ekvivalent  jemná, štuková, strojné nanášanie, hr. 2 mm</t>
  </si>
  <si>
    <t>126</t>
  </si>
  <si>
    <t>622473258.S</t>
  </si>
  <si>
    <t>Náter na očistenie fasád od starých povrchových úprav na báze rozpúšťadiel</t>
  </si>
  <si>
    <t>128</t>
  </si>
  <si>
    <t>69</t>
  </si>
  <si>
    <t>625250443.S</t>
  </si>
  <si>
    <t>Kontaktný zatepľovací systém ostenia z grafitového EPS hr. 30 mm</t>
  </si>
  <si>
    <t>130</t>
  </si>
  <si>
    <t>631312141.S</t>
  </si>
  <si>
    <t>Doplnenie existujúcich mazanín prostým betónom (s dodaním hmôt) bez poteru rýh v mazaninách</t>
  </si>
  <si>
    <t>132</t>
  </si>
  <si>
    <t>71</t>
  </si>
  <si>
    <t>631312611.S</t>
  </si>
  <si>
    <t xml:space="preserve">Mazanina vyrovnavajuca  z betónu prostého (m3) tr. C 16/20 hr.50 mm</t>
  </si>
  <si>
    <t>134</t>
  </si>
  <si>
    <t>631315661.S</t>
  </si>
  <si>
    <t>Mazanina z betónu prostého (m3) tr. C 20/25 hr.nad 120 do 240 mm</t>
  </si>
  <si>
    <t>136</t>
  </si>
  <si>
    <t>73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</si>
  <si>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</si>
  <si>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</si>
  <si>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</si>
  <si>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</si>
  <si>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</si>
  <si>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</si>
  <si>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75</t>
  </si>
  <si>
    <t>632450325</t>
  </si>
  <si>
    <t>Samonivelizačná podlahová stierka, triedy CA-C20-F6 , hr. 5 mm alebo ekvivalent pevnosti</t>
  </si>
  <si>
    <t>142</t>
  </si>
  <si>
    <t>632450409</t>
  </si>
  <si>
    <t xml:space="preserve">Cementový poter  20 MPa, ozn. 010, na zhotovenie združených a plávajúcich poterov, hr. 50 mm</t>
  </si>
  <si>
    <t>144</t>
  </si>
  <si>
    <t>77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</si>
  <si>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</si>
  <si>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</si>
  <si>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</si>
  <si>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</si>
  <si>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</si>
  <si>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</si>
  <si>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79</t>
  </si>
  <si>
    <t>632452223.S</t>
  </si>
  <si>
    <t>Cementový poter, pevnosti v tlaku 20 MPa, hr. 70 mm</t>
  </si>
  <si>
    <t>150</t>
  </si>
  <si>
    <t>642945111.S</t>
  </si>
  <si>
    <t>Osadenie oceľ. zárubní protipož. dverí s obetónov. jednokrídlové do 2,5 m2</t>
  </si>
  <si>
    <t>152</t>
  </si>
  <si>
    <t>81</t>
  </si>
  <si>
    <t>553310010306</t>
  </si>
  <si>
    <t>Zárubňa požiarna oceľová, bezpečnostná MRB šxvxhr 800x1970x170 mm, ľavá, šedá,</t>
  </si>
  <si>
    <t>154</t>
  </si>
  <si>
    <t xml:space="preserve"> Ostatné konštrukcie a práce-búranie</t>
  </si>
  <si>
    <t>936124122.R</t>
  </si>
  <si>
    <t>Osadenie sklapacieho sedadla</t>
  </si>
  <si>
    <t>156</t>
  </si>
  <si>
    <t>83</t>
  </si>
  <si>
    <t>553560002100 R</t>
  </si>
  <si>
    <t>Sklapacie sedadlo</t>
  </si>
  <si>
    <t>158</t>
  </si>
  <si>
    <t>941941031.S</t>
  </si>
  <si>
    <t>Montáž lešenia ľahkého pracovného radového s podlahami šírky od 0,80 do 1,00 m, výšky do 10 m</t>
  </si>
  <si>
    <t>160</t>
  </si>
  <si>
    <t>85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</si>
  <si>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</si>
  <si>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</si>
  <si>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</si>
  <si>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941941841.S</t>
  </si>
  <si>
    <t>Demontáž lešenia ľahkého pracovného radového s podlahami šírky nad 1,00 do 1,20 m, výšky do 10 m</t>
  </si>
  <si>
    <t>164</t>
  </si>
  <si>
    <t>87</t>
  </si>
  <si>
    <t>949942101</t>
  </si>
  <si>
    <t>Hydraulická zdvíhacia plošina vrátane obsluhy inštalovaná na automobilovom podvozku výšky zdvihu do 27 m</t>
  </si>
  <si>
    <t>hod</t>
  </si>
  <si>
    <t>166</t>
  </si>
  <si>
    <t>168</t>
  </si>
  <si>
    <t>89</t>
  </si>
  <si>
    <t>953945351.S</t>
  </si>
  <si>
    <t>Hliníkový rohový ochranný profil s integrovanou mriežkou</t>
  </si>
  <si>
    <t>170</t>
  </si>
  <si>
    <t>976085211.S</t>
  </si>
  <si>
    <t xml:space="preserve">Výmena poklopu v podlahe vstupnej haly s možnosťou zaliata terazzo  m.č.1.09, 1.14</t>
  </si>
  <si>
    <t>172</t>
  </si>
  <si>
    <t>99</t>
  </si>
  <si>
    <t>Presun hmôt HSV</t>
  </si>
  <si>
    <t>91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</si>
  <si>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</si>
  <si>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</si>
  <si>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</si>
  <si>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</si>
  <si>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</si>
  <si>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</si>
  <si>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</si>
  <si>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</si>
  <si>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176</t>
  </si>
  <si>
    <t>93</t>
  </si>
  <si>
    <t>246170000900.S</t>
  </si>
  <si>
    <t>Lak asfaltový penetračný</t>
  </si>
  <si>
    <t>178</t>
  </si>
  <si>
    <t>711141559.S</t>
  </si>
  <si>
    <t xml:space="preserve">Zhotovenie  izolácie proti zemnej vlhkosti a tlakovej vode vodorovná NAIP pritavením</t>
  </si>
  <si>
    <t>180</t>
  </si>
  <si>
    <t>95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</si>
  <si>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</si>
  <si>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</si>
  <si>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</si>
  <si>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</si>
  <si>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</si>
  <si>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</si>
  <si>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97</t>
  </si>
  <si>
    <t>245610003500</t>
  </si>
  <si>
    <t>Páska tesniaca špeciálna ASO-DICHTBAND 2000-S, pre náročné aplikácie s vysokým zaťažením, 120 mm/50 m alebo ekvivalent</t>
  </si>
  <si>
    <t>186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</si>
  <si>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</si>
  <si>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</si>
  <si>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</si>
  <si>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</si>
  <si>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</si>
  <si>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</si>
  <si>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711210235.S</t>
  </si>
  <si>
    <t>Zhotovenie izolácie impregnáciou zvislých povrchov keramických obkladov a dlažieb</t>
  </si>
  <si>
    <t>192</t>
  </si>
  <si>
    <t>101</t>
  </si>
  <si>
    <t>194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</si>
  <si>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</si>
  <si>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</si>
  <si>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</si>
  <si>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</si>
  <si>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</si>
  <si>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</si>
  <si>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103</t>
  </si>
  <si>
    <t>713111121.S</t>
  </si>
  <si>
    <t>Montáž tepelnej izolácie stropov rovných minerálnou vlnou, spodkom s úpravou viazacím drôtom</t>
  </si>
  <si>
    <t>198</t>
  </si>
  <si>
    <t>631640004000.S</t>
  </si>
  <si>
    <t>Doska zo sklenej vlny akustická hr. 100 mm, pre ľahké priečky</t>
  </si>
  <si>
    <t>200</t>
  </si>
  <si>
    <t>105</t>
  </si>
  <si>
    <t>713120010.S</t>
  </si>
  <si>
    <t>Zakrývanie tepelnej izolácie podláh fóliou</t>
  </si>
  <si>
    <t>202</t>
  </si>
  <si>
    <t>283230011400.S</t>
  </si>
  <si>
    <t>Krycia PE fólia hr. 0,12 mm,</t>
  </si>
  <si>
    <t>204</t>
  </si>
  <si>
    <t>107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</si>
  <si>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</si>
  <si>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</si>
  <si>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</si>
  <si>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713121111.S</t>
  </si>
  <si>
    <t>Montáž tepelnej izolácie podláh minerálnou vlnou, kladená voľne v jednej vrstve</t>
  </si>
  <si>
    <t>208</t>
  </si>
  <si>
    <t>109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</si>
  <si>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</si>
  <si>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</si>
  <si>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</si>
  <si>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545857</t>
  </si>
  <si>
    <t>Tepelné a akustické izolácie podlahy, minerálna izolácia - doska 40x600x1000</t>
  </si>
  <si>
    <t>212</t>
  </si>
  <si>
    <t>111</t>
  </si>
  <si>
    <t>713122111.S</t>
  </si>
  <si>
    <t>Montáž tepelnej izolácie podláh polystyrénom, kladeným voľne v jednej vrstve</t>
  </si>
  <si>
    <t>214</t>
  </si>
  <si>
    <t>283720006600.S</t>
  </si>
  <si>
    <t>Doska EPS hr. 120 mm, pevnosť v tlaku 70 kPa, do spodnej vrstvy v dvojvrstvovej skladbe plochých striech</t>
  </si>
  <si>
    <t>216</t>
  </si>
  <si>
    <t>113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</si>
  <si>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</si>
  <si>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</si>
  <si>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</si>
  <si>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</si>
  <si>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</si>
  <si>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722250180.S</t>
  </si>
  <si>
    <t>Montáž hasiaceho prístroja na stenu</t>
  </si>
  <si>
    <t>220</t>
  </si>
  <si>
    <t>115</t>
  </si>
  <si>
    <t>449170000800.S</t>
  </si>
  <si>
    <t>Prenosný hasiaci prístroj snehový CO2 S5Če 5 kg</t>
  </si>
  <si>
    <t>222</t>
  </si>
  <si>
    <t>Konštrukcie tesárske</t>
  </si>
  <si>
    <t>762332110.S</t>
  </si>
  <si>
    <t>Montáž viazaných konštrukcií krovov striech z reziva priemernej plochy do 120 cm2</t>
  </si>
  <si>
    <t>224</t>
  </si>
  <si>
    <t>117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</si>
  <si>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</si>
  <si>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</si>
  <si>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</si>
  <si>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762595000.S</t>
  </si>
  <si>
    <t>Spojovacie a ochranné prostriedky - klince, skrutky</t>
  </si>
  <si>
    <t>240</t>
  </si>
  <si>
    <t>119</t>
  </si>
  <si>
    <t>762841210.S</t>
  </si>
  <si>
    <t>Montáž podbíjania stropov a striech rovných z hobľovaných dosiek na zraz, vrátane olištovania škár</t>
  </si>
  <si>
    <t>242</t>
  </si>
  <si>
    <t>605460002500.S</t>
  </si>
  <si>
    <t>Dosky hobľované zo smreku 170x19 mm, sušené 14±2%, triedy 3A STN 480055, bez defektov, hniloby, hrčí</t>
  </si>
  <si>
    <t>244</t>
  </si>
  <si>
    <t>121</t>
  </si>
  <si>
    <t>998762102.S</t>
  </si>
  <si>
    <t>Presun hmôt pre konštrukcie tesárske v objektoch výšky do 12 m</t>
  </si>
  <si>
    <t>246</t>
  </si>
  <si>
    <t>Konštrukcie - drevostavby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</si>
  <si>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</si>
  <si>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</si>
  <si>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</si>
  <si>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123</t>
  </si>
  <si>
    <t>763120011.S</t>
  </si>
  <si>
    <t>Sadrokartónová inštalačná predstena pre sanitárne zariadenia, kca CD+UD, dvojito opláštená doskou impregnovanou H2 2x12,5 mm</t>
  </si>
  <si>
    <t>250</t>
  </si>
  <si>
    <t>763122221.S</t>
  </si>
  <si>
    <t>Predsadená SDK stena hr. 65 mm, na oceľovej konštrukcií CD+UD, jednoducho opláštená doskou protipožiarnou DF 15 mm, TI 50 mm</t>
  </si>
  <si>
    <t>252</t>
  </si>
  <si>
    <t>125</t>
  </si>
  <si>
    <t>763122341</t>
  </si>
  <si>
    <t xml:space="preserve">Obklad tribuny pod oknami  KNAUF W623 hr. 75 mm, jednoduchá kca UD a CD dosky 2x GKFI hr. 12,5 mm PO 45 min</t>
  </si>
  <si>
    <t>245400508</t>
  </si>
  <si>
    <t>763135075.S</t>
  </si>
  <si>
    <t>Kazetový podhľad 600 x 600 mm, hrana ostrá, konštrukcia viditeľná, doska sadrokartónová hygienická biela hr. 9,5 mm</t>
  </si>
  <si>
    <t>254</t>
  </si>
  <si>
    <t>127</t>
  </si>
  <si>
    <t>763138212.S</t>
  </si>
  <si>
    <t>Podhľad SDK závesný na jednoúrovňovej oceľovej podkonštrukcií CD+UD, doska impregnovaná H2 12.5 mm</t>
  </si>
  <si>
    <t>256</t>
  </si>
  <si>
    <t>763138213.S</t>
  </si>
  <si>
    <t>Podhľad SDK závesný na jednoúrovňovej oceľovej podkonštrukcií CD+UD, doska protipožiarna impregnovaná DFH2 12.5 mm</t>
  </si>
  <si>
    <t>258</t>
  </si>
  <si>
    <t>129</t>
  </si>
  <si>
    <t>763138311.S</t>
  </si>
  <si>
    <t>Podhľad SDK na oceľovú konštrukciu, doska protipožiarna DF 1x12.5, upevnenie na závesoch</t>
  </si>
  <si>
    <t>260</t>
  </si>
  <si>
    <t>763138315.S</t>
  </si>
  <si>
    <t xml:space="preserve">Podhľad SDK na krížovy rošt 2x OA100  pre strechu, doska protipožiarna Rigips 4.13.10 PK22  doska 2x 12.5, upevnenie samonosne PO 30 min</t>
  </si>
  <si>
    <t>-377024657</t>
  </si>
  <si>
    <t>131</t>
  </si>
  <si>
    <t>763170063</t>
  </si>
  <si>
    <t xml:space="preserve">RO  Revizny otvor v strojovni VZT  š. 2000 mm po celej výške</t>
  </si>
  <si>
    <t>262</t>
  </si>
  <si>
    <t>998763101.S</t>
  </si>
  <si>
    <t>Presun hmôt pre drevostavby v objektoch výšky do 12 m</t>
  </si>
  <si>
    <t>264</t>
  </si>
  <si>
    <t>Konštrukcie klampiarske</t>
  </si>
  <si>
    <t>133</t>
  </si>
  <si>
    <t>764217200.S</t>
  </si>
  <si>
    <t xml:space="preserve">K11 Krytiny hladké z medeného Cu plechu, železobetónových dosiek dvojita stojata drážka </t>
  </si>
  <si>
    <t>266</t>
  </si>
  <si>
    <t>764217291.S</t>
  </si>
  <si>
    <t>Oddeľovacia štruktúrovaná rohož s integrovanou poistnou hydroizoláciou pre plechové krytiny medené</t>
  </si>
  <si>
    <t>268</t>
  </si>
  <si>
    <t>135</t>
  </si>
  <si>
    <t>764235220.S</t>
  </si>
  <si>
    <t xml:space="preserve">K14 Ukončenie krytiny v hrebeni  z medeného Cu plechu r.š. 220 mm</t>
  </si>
  <si>
    <t>1467040142</t>
  </si>
  <si>
    <t>764252229.S</t>
  </si>
  <si>
    <t>K2 Žľaby z medeného Cu plechu, pododkvapové polkruhové r.š. podľa pôvodných</t>
  </si>
  <si>
    <t>270</t>
  </si>
  <si>
    <t>137</t>
  </si>
  <si>
    <t>764259511.S</t>
  </si>
  <si>
    <t>Montáž príslušenstva k žľabom z medeného Cu plechu, čelo k pododkvapovým polkruhovým r.š. 200 - 400 mm</t>
  </si>
  <si>
    <t>77234885</t>
  </si>
  <si>
    <t>553440072700.S</t>
  </si>
  <si>
    <t>K8 Čelo lisované polkruhové meď, rozmer 330 mm</t>
  </si>
  <si>
    <t>-807468480</t>
  </si>
  <si>
    <t>139</t>
  </si>
  <si>
    <t>764259541.S</t>
  </si>
  <si>
    <t>Montáž príslušenstva k žľabom z medeného Cu plechu, hák k pododkvapovým polkruhovým r.š. 200 - 400 mm</t>
  </si>
  <si>
    <t>91072096</t>
  </si>
  <si>
    <t>553440074100.S</t>
  </si>
  <si>
    <t>K6 Hák s prelisom polkruhový meď, r.š. 330/550 mm, predĺžený + 50 mm</t>
  </si>
  <si>
    <t>-1110397375</t>
  </si>
  <si>
    <t>141</t>
  </si>
  <si>
    <t>764291210.S</t>
  </si>
  <si>
    <t>K12 Záveterná lišta z medeného Cu plechu, r.š. 175 mm</t>
  </si>
  <si>
    <t>308747514</t>
  </si>
  <si>
    <t>764294940.S</t>
  </si>
  <si>
    <t xml:space="preserve">K13 Príponka z medeného plechu,  z plochej medi r.š. 120 mm</t>
  </si>
  <si>
    <t>-1794050249</t>
  </si>
  <si>
    <t>143</t>
  </si>
  <si>
    <t>764459134.S</t>
  </si>
  <si>
    <t>Montáž kruhových kolien z medeného Cu plechu, pre odpadové rúry s priemerom 60 - 150 mm</t>
  </si>
  <si>
    <t>105046248</t>
  </si>
  <si>
    <t>553440076300</t>
  </si>
  <si>
    <t xml:space="preserve">K3  2xKoleno lisované meď MK 100, 45°, priemer 100 mm, podľa širky rímsy </t>
  </si>
  <si>
    <t>248895263</t>
  </si>
  <si>
    <t>145</t>
  </si>
  <si>
    <t>553440076400</t>
  </si>
  <si>
    <t>K5 Výtokové koleno lisované meď MK 120, 72°, priemer 120 mm, KJG</t>
  </si>
  <si>
    <t>650243666</t>
  </si>
  <si>
    <t>764459135.S</t>
  </si>
  <si>
    <t>Montáž kruhvého odskoku z medeného Cu plechu, pre odpadové rúry s priemerom 80 - 120 mm</t>
  </si>
  <si>
    <t>490100250</t>
  </si>
  <si>
    <t>147</t>
  </si>
  <si>
    <t>553440076800</t>
  </si>
  <si>
    <t>K4 Koleno lisované odskokové meď MKO 100, priemer 100 mm, KJG</t>
  </si>
  <si>
    <t>1647845143</t>
  </si>
  <si>
    <t>764459142.S</t>
  </si>
  <si>
    <t>Montáž objímky skrutkovacej z medeného Cu plechu, pre kruhové odpadové rúry s priemerom 80 - 150 mm</t>
  </si>
  <si>
    <t>-2144715160</t>
  </si>
  <si>
    <t>149</t>
  </si>
  <si>
    <t>553440078900.S</t>
  </si>
  <si>
    <t>K7 Objímka lisovaná meď, šrobovací hrot, priemer 100 mm</t>
  </si>
  <si>
    <t>901948356</t>
  </si>
  <si>
    <t>764510230.S</t>
  </si>
  <si>
    <t>K9 Oplechovanie parapetov z medeného Cu plechu, vrátane rohov r.š. 200 mm</t>
  </si>
  <si>
    <t>272</t>
  </si>
  <si>
    <t>151</t>
  </si>
  <si>
    <t>764554255.S</t>
  </si>
  <si>
    <t>K1 Zvodové rúry z medeného Cu plechu, kruhové priemer podľa pôv. stavu</t>
  </si>
  <si>
    <t>274</t>
  </si>
  <si>
    <t>998764201.S</t>
  </si>
  <si>
    <t>Presun hmôt pre konštrukcie klampiarske v objektoch výšky do 6 m</t>
  </si>
  <si>
    <t>276</t>
  </si>
  <si>
    <t>Konštrukcie stolárske</t>
  </si>
  <si>
    <t>153</t>
  </si>
  <si>
    <t>766121220.S</t>
  </si>
  <si>
    <t xml:space="preserve">Montáž  mantinelov hracej plochy</t>
  </si>
  <si>
    <t>278</t>
  </si>
  <si>
    <t>612110000600.S</t>
  </si>
  <si>
    <t>Mantinel hracej plochy rozoberateľny drevo laminat vid PD</t>
  </si>
  <si>
    <t>280</t>
  </si>
  <si>
    <t>155</t>
  </si>
  <si>
    <t>612110000800.S</t>
  </si>
  <si>
    <t>Dodávka a montaž ochrannej siete proti rozbitiu okien kotven ado stien</t>
  </si>
  <si>
    <t>282</t>
  </si>
  <si>
    <t>766669116.S</t>
  </si>
  <si>
    <t>Montáž samozatvárača pre dverné krídla s hmotnosťou do 25 kg</t>
  </si>
  <si>
    <t>284</t>
  </si>
  <si>
    <t>157</t>
  </si>
  <si>
    <t>549170000200</t>
  </si>
  <si>
    <t>Samozatvárač dverí do 100 kg, rozmer 105x256x51 mm, pre dvere šírky max. 1000 mm,</t>
  </si>
  <si>
    <t>286</t>
  </si>
  <si>
    <t>767653210.S</t>
  </si>
  <si>
    <t>Montáž bran posuvných,</t>
  </si>
  <si>
    <t>288</t>
  </si>
  <si>
    <t>159</t>
  </si>
  <si>
    <t>552360002000R</t>
  </si>
  <si>
    <t>SK2 Posuvna brana v mantinelovej ploche rozoberateľna 2400x1670 vid PD</t>
  </si>
  <si>
    <t>290</t>
  </si>
  <si>
    <t>552360002000R1</t>
  </si>
  <si>
    <t>SK3 Posuvna brana v mantinelovej ploche rozoberateľna 2200x1670 vid PD</t>
  </si>
  <si>
    <t>2056602369</t>
  </si>
  <si>
    <t>161</t>
  </si>
  <si>
    <t>766231001.S</t>
  </si>
  <si>
    <t>Montáž stropných sklápacích schodov do vopred pripraveného otvoru</t>
  </si>
  <si>
    <t>292</t>
  </si>
  <si>
    <t>612330000800.S</t>
  </si>
  <si>
    <t>Schody stropné sklápacie skladacie zateplené 900x1500 mm PO EW 30 D3</t>
  </si>
  <si>
    <t>294</t>
  </si>
  <si>
    <t>163</t>
  </si>
  <si>
    <t>612330001000.S</t>
  </si>
  <si>
    <t>Schody stropné sklápacie skladacie zateplené 700x1200 mm PO EW 30D3</t>
  </si>
  <si>
    <t>296</t>
  </si>
  <si>
    <t>766411811.S</t>
  </si>
  <si>
    <t xml:space="preserve">Demontáž zadebnených stien   -0,02465t</t>
  </si>
  <si>
    <t>298</t>
  </si>
  <si>
    <t>165</t>
  </si>
  <si>
    <t>766621267.S</t>
  </si>
  <si>
    <t>Montáž okien drevených s hydroizolačnými páskami paropriepustnými, s variabilným difúznym odporom</t>
  </si>
  <si>
    <t>300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</si>
  <si>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</si>
  <si>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</si>
  <si>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</si>
  <si>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167</t>
  </si>
  <si>
    <t>611110001600.S</t>
  </si>
  <si>
    <t>O1,2 Drevené okno jednokrídlové OS, vxš 600x800 mm, izolačné 3-sklo , materiál drevina smrek nadpájaný, eurohranol 78</t>
  </si>
  <si>
    <t>304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</si>
  <si>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</si>
  <si>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</si>
  <si>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</si>
  <si>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169</t>
  </si>
  <si>
    <t>611110001600.S1</t>
  </si>
  <si>
    <t>O3,4,5 Drevené okno jednokrídlové OS, vxš 600x800 mm, izolačné 3-sklo , materiál drevina smrek nadpájaný, eurohranol 78 s mriežkou VZT</t>
  </si>
  <si>
    <t>308</t>
  </si>
  <si>
    <t>611110001800.S</t>
  </si>
  <si>
    <t>D1,2 Dvere tepelnoizolačné drevené 2450x3200 mm, izolačné 3-sklo materiál drevina smrek nadpájaný, eurohranol 78 podľa predlohy</t>
  </si>
  <si>
    <t>310</t>
  </si>
  <si>
    <t>171</t>
  </si>
  <si>
    <t>611110001500.S</t>
  </si>
  <si>
    <t>D3,4 Drevené dvere 2300x2330 mm, izolačné 3-sklo, materiál drevina smrek nadpájaný, eurohranol 78 podľa predlohy</t>
  </si>
  <si>
    <t>312</t>
  </si>
  <si>
    <t>611110000200.S</t>
  </si>
  <si>
    <t xml:space="preserve">ZS1,2 Zasklenná stena tepelnoizolačná 1550x4200 mm, izolačné 3-sklo  materiál drevina smrek nadpájaný, eurohranol 78 podľa predlohy</t>
  </si>
  <si>
    <t>314</t>
  </si>
  <si>
    <t>173</t>
  </si>
  <si>
    <t>611110025800.R</t>
  </si>
  <si>
    <t>ZS3 Zasklenná stena tepelnoizolačná 2500x3400 mm, izolačné trojsklo , materiál drevina smrek nadpájaný, eurohranol 78 podla predlohy</t>
  </si>
  <si>
    <t>316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</si>
  <si>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</si>
  <si>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</si>
  <si>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</si>
  <si>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175</t>
  </si>
  <si>
    <t>611110026000.R</t>
  </si>
  <si>
    <t>ZS6 Zasklenná stena interiérova 2485x1050-2050 presklenná , materiál drevina smrek nadpájaný, eurohranol 78 podla predlohy</t>
  </si>
  <si>
    <t>320</t>
  </si>
  <si>
    <t>611110026400.S</t>
  </si>
  <si>
    <t xml:space="preserve">ZS 7 Zasklenná stena interiírova  sklo bezpeč. 2500x7500  s presklením podla predlohy vratane ochrany proti poškodeniu zo strany hracej plochy</t>
  </si>
  <si>
    <t>322</t>
  </si>
  <si>
    <t>177</t>
  </si>
  <si>
    <t>766661422.S</t>
  </si>
  <si>
    <t>Montáž dverí drevených protipožiarnych do kovovej zárubne</t>
  </si>
  <si>
    <t>324</t>
  </si>
  <si>
    <t>611650001070</t>
  </si>
  <si>
    <t xml:space="preserve">Dvere vnútorné protipožiarne drevené kazetove  EI EW 30 D3, šxv 1000x1970 mm, požiarna výplň DTD, SK certifikát,</t>
  </si>
  <si>
    <t>326</t>
  </si>
  <si>
    <t>179</t>
  </si>
  <si>
    <t>6116500010702</t>
  </si>
  <si>
    <t xml:space="preserve">Dvere vnútorné protipožiarne drevené kazetove  EI EW 30 D3, šxv 900- 1000x1970 mm, požiarna výplň DTD, SK certifikát,</t>
  </si>
  <si>
    <t>328</t>
  </si>
  <si>
    <t>549150000600.S</t>
  </si>
  <si>
    <t>Kľučka dverová a rozeta 2x, nehrdzavejúca oceľ, povrch nerez brúsený</t>
  </si>
  <si>
    <t>330</t>
  </si>
  <si>
    <t>181</t>
  </si>
  <si>
    <t>766662112.S</t>
  </si>
  <si>
    <t>Montáž dverového krídla otočného jednokrídlového poldrážkového, do existujúcej zárubne, vrátane kovania</t>
  </si>
  <si>
    <t>332</t>
  </si>
  <si>
    <t>334</t>
  </si>
  <si>
    <t>183</t>
  </si>
  <si>
    <t>611610002200.S</t>
  </si>
  <si>
    <t>Dvere vnútorné jednokrídlové, šírka 600-900 mm, hladke</t>
  </si>
  <si>
    <t>336</t>
  </si>
  <si>
    <t>611610002200.S1</t>
  </si>
  <si>
    <t>Dvere vnútorné jednokrídlové, šírka 600-900 mm, kazetove</t>
  </si>
  <si>
    <t>338</t>
  </si>
  <si>
    <t>185</t>
  </si>
  <si>
    <t>766694111.S</t>
  </si>
  <si>
    <t>Montáž parapetnej dosky drevenej šírky do 300 mm, dĺžky do 1000 mm</t>
  </si>
  <si>
    <t>340</t>
  </si>
  <si>
    <t>611550000300.S</t>
  </si>
  <si>
    <t>Parapetná doska vnútorná, šírka 295 mm</t>
  </si>
  <si>
    <t>342</t>
  </si>
  <si>
    <t>187</t>
  </si>
  <si>
    <t>766702111.S</t>
  </si>
  <si>
    <t>Montáž zárubní obložkových pre dvere jednokrídlové</t>
  </si>
  <si>
    <t>344</t>
  </si>
  <si>
    <t>611810002200.S</t>
  </si>
  <si>
    <t>Zárubňa vnútorná obložková, šírka 600-900 mm, výška 1970 mm, DTD doska, povrch fólia, pre stenu hrúbky 60-170 mm, pre jednokrídlové dvere</t>
  </si>
  <si>
    <t>346</t>
  </si>
  <si>
    <t>189</t>
  </si>
  <si>
    <t>998766202.S</t>
  </si>
  <si>
    <t>Presun hmot pre konštrukcie stolárske v objektoch výšky nad 6 do 12 m</t>
  </si>
  <si>
    <t>348</t>
  </si>
  <si>
    <t>Konštrukcie doplnkové kovové</t>
  </si>
  <si>
    <t>767162230.S</t>
  </si>
  <si>
    <t>Montáž zábradlia rovného z profilovej ocele na oceľovú konštrukciu, s hmotnosťou 1m nad 30 do 45 kg</t>
  </si>
  <si>
    <t>-230173160</t>
  </si>
  <si>
    <t>191</t>
  </si>
  <si>
    <t>553520003000.S</t>
  </si>
  <si>
    <t xml:space="preserve">Zábradlie rámp  vertikálna výplň rebrovanie,  kotvenie bočné, vhodné do interiéru aj exteriéru</t>
  </si>
  <si>
    <t>-1721608361</t>
  </si>
  <si>
    <t>767995220.S</t>
  </si>
  <si>
    <t>Výroba atypického zábradlia rovného z rúrok</t>
  </si>
  <si>
    <t>350</t>
  </si>
  <si>
    <t>193</t>
  </si>
  <si>
    <t>136110001600.S</t>
  </si>
  <si>
    <t>Z1 Zábradlie</t>
  </si>
  <si>
    <t>352</t>
  </si>
  <si>
    <t>136110001400.S</t>
  </si>
  <si>
    <t xml:space="preserve">Z3 Zábradlie galérie a točitého schodiska  </t>
  </si>
  <si>
    <t>354</t>
  </si>
  <si>
    <t>195</t>
  </si>
  <si>
    <t>136110001500.S</t>
  </si>
  <si>
    <t xml:space="preserve">Z2 Zábradlie plošiny kameramana </t>
  </si>
  <si>
    <t>356</t>
  </si>
  <si>
    <t>283170000900</t>
  </si>
  <si>
    <t xml:space="preserve">Doska z polykarbonátu nerozbitna bezpčnostna  vratane tesniacich prvkov vyplne zábradlia</t>
  </si>
  <si>
    <t>358</t>
  </si>
  <si>
    <t>197</t>
  </si>
  <si>
    <t>552380013000</t>
  </si>
  <si>
    <t xml:space="preserve">ZK4 Madlo  pevné, dĺžka 2345 mm, povrch lesklý,</t>
  </si>
  <si>
    <t>360</t>
  </si>
  <si>
    <t>767995365.S</t>
  </si>
  <si>
    <t>Výroba doplnku stavebného atypického o hmotnosti od 10,01 do 20,0 kg stupňa zložitosti 3</t>
  </si>
  <si>
    <t>362</t>
  </si>
  <si>
    <t>199</t>
  </si>
  <si>
    <t>133310003700.S</t>
  </si>
  <si>
    <t>OK plošiny kameramana z ocele ozn. 11 373 podľa EN ISO S235JRG1</t>
  </si>
  <si>
    <t>364</t>
  </si>
  <si>
    <t>552380012900</t>
  </si>
  <si>
    <t xml:space="preserve">ZK5  doplnenie oceloveho plechu plech hr. 8 mm + PVC vid PD</t>
  </si>
  <si>
    <t>366</t>
  </si>
  <si>
    <t>201</t>
  </si>
  <si>
    <t>5523800129009</t>
  </si>
  <si>
    <t xml:space="preserve">ZK6  doplnenie oceloveho zabradlia v. 1000 mm dl. 3349</t>
  </si>
  <si>
    <t>368</t>
  </si>
  <si>
    <t>133310003800.S</t>
  </si>
  <si>
    <t>Medzistrop reštaurácie z ocele , ozn. 11 373 podľa EN ISO S235JRG1</t>
  </si>
  <si>
    <t>370</t>
  </si>
  <si>
    <t>203</t>
  </si>
  <si>
    <t>138310006800</t>
  </si>
  <si>
    <t>Plech trapézový pozinkovaný T 50 1085x50 mm</t>
  </si>
  <si>
    <t>372</t>
  </si>
  <si>
    <t>767995395.S</t>
  </si>
  <si>
    <t>Výroba doplnku stavebného atypického o hmotnosti od 20,01 do 300 kg stupňa zložitosti 4</t>
  </si>
  <si>
    <t>374</t>
  </si>
  <si>
    <t>205</t>
  </si>
  <si>
    <t>145540000700.S</t>
  </si>
  <si>
    <t>Profil oceľový 50x3 mm zváraný tenkostenný uzavretý štvorcový</t>
  </si>
  <si>
    <t>376</t>
  </si>
  <si>
    <t>145540000800.S</t>
  </si>
  <si>
    <t>Profil oceľový 120X5 mm zváraný tenkostenný uzavretý štvorcový</t>
  </si>
  <si>
    <t>378</t>
  </si>
  <si>
    <t>207</t>
  </si>
  <si>
    <t>145540000900.S</t>
  </si>
  <si>
    <t>Profil oceľový 80x4 mm zváraný tenkostenný uzavretý štvorcový</t>
  </si>
  <si>
    <t>380</t>
  </si>
  <si>
    <t>145620000700.S</t>
  </si>
  <si>
    <t xml:space="preserve">Profil oceľový 120/200/8, 100/150/4,  mm 1x ťahaný tenkostenný uzavretý obdĺžnikový</t>
  </si>
  <si>
    <t>382</t>
  </si>
  <si>
    <t>209</t>
  </si>
  <si>
    <t>136110000800.S</t>
  </si>
  <si>
    <t>Plech oceľový hrubý 12-150/280, , podľa EN S185</t>
  </si>
  <si>
    <t>384</t>
  </si>
  <si>
    <t>136110026400.S</t>
  </si>
  <si>
    <t>Plech oceľový hrubý 8x1500x3000 mm, ozn. 11 373.0, podľa EN S235JRG1</t>
  </si>
  <si>
    <t>-1954656402</t>
  </si>
  <si>
    <t>211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</si>
  <si>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</si>
  <si>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</si>
  <si>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</si>
  <si>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</si>
  <si>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</si>
  <si>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771576119.S</t>
  </si>
  <si>
    <t>Montáž podláh z dlaždíc keramických do tmelu flexibilného mrazuvzdorného v obmedzenom priestore</t>
  </si>
  <si>
    <t>388</t>
  </si>
  <si>
    <t>213</t>
  </si>
  <si>
    <t>597740001700</t>
  </si>
  <si>
    <t>Dlaždice keramické</t>
  </si>
  <si>
    <t>390</t>
  </si>
  <si>
    <t>998771102.S</t>
  </si>
  <si>
    <t>Presun hmôt pre podlahy z dlaždíc v objektoch výšky nad 6 do 12 m</t>
  </si>
  <si>
    <t>392</t>
  </si>
  <si>
    <t>773</t>
  </si>
  <si>
    <t>Podlahy z liateho teraca</t>
  </si>
  <si>
    <t>215</t>
  </si>
  <si>
    <t>773512010.S</t>
  </si>
  <si>
    <t>Podlahy z prírodného terazza - obruby šírky do 100 mm</t>
  </si>
  <si>
    <t>394</t>
  </si>
  <si>
    <t>773512020.S</t>
  </si>
  <si>
    <t>Podlahy z prírodného terazza - obruby šírky nad 100 do 200 mm</t>
  </si>
  <si>
    <t>396</t>
  </si>
  <si>
    <t>217</t>
  </si>
  <si>
    <t>773521260.S</t>
  </si>
  <si>
    <t>Podlahy z farebného terazza - jednoduché hr. 20 mm</t>
  </si>
  <si>
    <t>398</t>
  </si>
  <si>
    <t>Podlahy vlysové a parketové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</si>
  <si>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</si>
  <si>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</si>
  <si>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</si>
  <si>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219</t>
  </si>
  <si>
    <t>775591910.S</t>
  </si>
  <si>
    <t>Ostatné opravy na nášľapnej ploche brúsenie podláh strojné</t>
  </si>
  <si>
    <t>408</t>
  </si>
  <si>
    <t>998775102.S</t>
  </si>
  <si>
    <t>Presun hmôt pre podlahy vlysové a parketové v objektoch výšky nad 6 do 12 m</t>
  </si>
  <si>
    <t>410</t>
  </si>
  <si>
    <t>Podlahy povlakové</t>
  </si>
  <si>
    <t>221</t>
  </si>
  <si>
    <t>250020001.S</t>
  </si>
  <si>
    <t>Čistenie oceľovou kefou pred povrchovou úpravou (pred nalepenim PVC)</t>
  </si>
  <si>
    <t>-234062896</t>
  </si>
  <si>
    <t>776541100.S</t>
  </si>
  <si>
    <t xml:space="preserve">Lepenie povlakových podláh PVC heterogénnych v pásoch s vytiahnutím </t>
  </si>
  <si>
    <t>412</t>
  </si>
  <si>
    <t>223</t>
  </si>
  <si>
    <t>284110000100</t>
  </si>
  <si>
    <t>Podlaha PVC heterogénna A, hrúbka 2 mm, trieda záťaže 34/43,</t>
  </si>
  <si>
    <t>414</t>
  </si>
  <si>
    <t>247440001300.S</t>
  </si>
  <si>
    <t>Lepidlo DEN BRAVEN HYBRI FLOOR L8400 elasticke na podlahy pre PVC a kaučukové podlahoviny</t>
  </si>
  <si>
    <t>-1420174457</t>
  </si>
  <si>
    <t>225</t>
  </si>
  <si>
    <t>776990110.S</t>
  </si>
  <si>
    <t>Penetrovanie podkladu pred kladením povlakových podláh</t>
  </si>
  <si>
    <t>-1879763153</t>
  </si>
  <si>
    <t>585520013600</t>
  </si>
  <si>
    <t xml:space="preserve">Penetrácia na nové podklady pod PVC </t>
  </si>
  <si>
    <t>1630427510</t>
  </si>
  <si>
    <t>227</t>
  </si>
  <si>
    <t>998776101.S</t>
  </si>
  <si>
    <t>Presun hmôt pre podlahy povlakové v objektoch výšky do 6 m</t>
  </si>
  <si>
    <t>416</t>
  </si>
  <si>
    <t>781</t>
  </si>
  <si>
    <t>Obklady</t>
  </si>
  <si>
    <t>228</t>
  </si>
  <si>
    <t>781445267.S</t>
  </si>
  <si>
    <t>Montáž obkladov vnútor. stien z obkladačiek kladených do tmelu flexibilného v obmedzenom priestore</t>
  </si>
  <si>
    <t>418</t>
  </si>
  <si>
    <t>229</t>
  </si>
  <si>
    <t>597640001600.S</t>
  </si>
  <si>
    <t>Obkladačky keramické</t>
  </si>
  <si>
    <t>420</t>
  </si>
  <si>
    <t>230</t>
  </si>
  <si>
    <t>998781102.S</t>
  </si>
  <si>
    <t>Presun hmôt pre obklady keramické v objektoch výšky nad 6 do 12 m</t>
  </si>
  <si>
    <t>422</t>
  </si>
  <si>
    <t>783</t>
  </si>
  <si>
    <t>Nátery</t>
  </si>
  <si>
    <t>231</t>
  </si>
  <si>
    <t>783101812.S</t>
  </si>
  <si>
    <t>Odstránenie starých náterov z oceľových konštrukcií ťažkých A oceľovou kefou</t>
  </si>
  <si>
    <t>1708252070</t>
  </si>
  <si>
    <t>232</t>
  </si>
  <si>
    <t>783522000.S</t>
  </si>
  <si>
    <t>Nátery klamp. konštr. syntet. na vzduchu schnúce dvojnás. so základného náterom reakt. farbou - 105µm</t>
  </si>
  <si>
    <t>1564816394</t>
  </si>
  <si>
    <t>233</t>
  </si>
  <si>
    <t>783782404.S</t>
  </si>
  <si>
    <t>Nátery tesárskych konštrukcií, povrchová impregnácia proti drevokaznému hmyzu, hubám a plesniam, jednonásobná</t>
  </si>
  <si>
    <t>424</t>
  </si>
  <si>
    <t>234</t>
  </si>
  <si>
    <t>783785102</t>
  </si>
  <si>
    <t>Nátery konštrukcií protipožiarne</t>
  </si>
  <si>
    <t>426</t>
  </si>
  <si>
    <t>784</t>
  </si>
  <si>
    <t>Maľby</t>
  </si>
  <si>
    <t>235</t>
  </si>
  <si>
    <t>784410100.S</t>
  </si>
  <si>
    <t>Penetrovanie jednonásobné jemnozrnných podkladov výšky do 3,80 m</t>
  </si>
  <si>
    <t>428</t>
  </si>
  <si>
    <t>236</t>
  </si>
  <si>
    <t>784422274.S</t>
  </si>
  <si>
    <t>Maľby vápenné základné dvojnásobné, ručne nanášané na hrubozrnný podklad výšky nad 3,80 m</t>
  </si>
  <si>
    <t>430</t>
  </si>
  <si>
    <t xml:space="preserve">VRN </t>
  </si>
  <si>
    <t>237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</si>
  <si>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</si>
  <si>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</si>
  <si>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</si>
  <si>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</si>
  <si>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</si>
  <si>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238</t>
  </si>
  <si>
    <t>000600011.S</t>
  </si>
  <si>
    <t>Zariadenie staveniska - prevádzkové kancelárie</t>
  </si>
  <si>
    <t>432</t>
  </si>
  <si>
    <t>239</t>
  </si>
  <si>
    <t>000600013.S</t>
  </si>
  <si>
    <t>Zariadenie staveniska - prevádzkové sklady</t>
  </si>
  <si>
    <t>434</t>
  </si>
  <si>
    <t>000600021.S</t>
  </si>
  <si>
    <t>Zariadenie staveniska - prevádzkové oplotenie staveniska</t>
  </si>
  <si>
    <t>436</t>
  </si>
  <si>
    <t>241</t>
  </si>
  <si>
    <t>000600022.S</t>
  </si>
  <si>
    <t>Zariadenie staveniska - prevádzkové osvetlenie pracoviska</t>
  </si>
  <si>
    <t>438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</si>
  <si>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</si>
  <si>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</si>
  <si>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</si>
  <si>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</si>
  <si>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</si>
  <si>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 Športova hala - zdravotechnika </t>
  </si>
  <si>
    <t>D2 -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</si>
  <si>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</si>
  <si>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</si>
  <si>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</si>
  <si>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</si>
  <si>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D3 -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</si>
  <si>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</si>
  <si>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</si>
  <si>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</si>
  <si>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D4 - PRÁCE A DODÁVKY M</t>
  </si>
  <si>
    <t xml:space="preserve">    272 - Vedenia rúrové vonkajšie</t>
  </si>
  <si>
    <t xml:space="preserve">VRN - Naviac prace </t>
  </si>
  <si>
    <t>D2</t>
  </si>
  <si>
    <t>PRÁCE A DODÁVKY HSV</t>
  </si>
  <si>
    <t>ZEMNE PRÁCE</t>
  </si>
  <si>
    <t>110011010</t>
  </si>
  <si>
    <t>Vytýčenie trasy vodovodu, kanalizácie v rovine</t>
  </si>
  <si>
    <t>km</t>
  </si>
  <si>
    <t>132201202</t>
  </si>
  <si>
    <t>Hĺbenie rýh šírka do 2 m v horn. tr. 3 nad 100 do 1 000 m3</t>
  </si>
  <si>
    <t>132201209</t>
  </si>
  <si>
    <t>Príplatok za lepivosť horniny tr.3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</si>
  <si>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</si>
  <si>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</si>
  <si>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</si>
  <si>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</si>
  <si>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151101301</t>
  </si>
  <si>
    <t>Zhotovenie rozopretia stien príložného paženia hĺbka do 4 m</t>
  </si>
  <si>
    <t>151101311</t>
  </si>
  <si>
    <t>Odstránenie rozopretia stien príložného paženia hĺbka do 4 m</t>
  </si>
  <si>
    <t>161101101</t>
  </si>
  <si>
    <t>Zvislé premiestnenie výkopu horn. tr. 1-4 do 2,5 m</t>
  </si>
  <si>
    <t>162701105</t>
  </si>
  <si>
    <t>Vodorovné premiestnenie výkopu do 10000 m horn. tr. 1-4</t>
  </si>
  <si>
    <t>167101102</t>
  </si>
  <si>
    <t>Nakladanie výkopku nad 100 m3 v horn. tr. 1-4</t>
  </si>
  <si>
    <t>167101103</t>
  </si>
  <si>
    <t>Skladanie alebo prekladanie výkopu v horn. tr. 1-4</t>
  </si>
  <si>
    <t>171201101</t>
  </si>
  <si>
    <t>Násypy nezhutnené</t>
  </si>
  <si>
    <t>171201201</t>
  </si>
  <si>
    <t>Uloženie sypaniny na skládku</t>
  </si>
  <si>
    <t>174101101</t>
  </si>
  <si>
    <t>Zásyp zhutnený jám, rýh, šachiet alebo okolo objektu</t>
  </si>
  <si>
    <t>175101101</t>
  </si>
  <si>
    <t>Obsyp potrubia bez prehodenia sypaniny</t>
  </si>
  <si>
    <t>583371010</t>
  </si>
  <si>
    <t>Štrkopiesok pre obsyp potrubia</t>
  </si>
  <si>
    <t>175101109</t>
  </si>
  <si>
    <t>Obsyp potrubia príplatok za prehodenie sypaniny</t>
  </si>
  <si>
    <t>VODOROVNÉ KONŠTRUKCIE</t>
  </si>
  <si>
    <t>451572111n</t>
  </si>
  <si>
    <t>Lôžko pod šachty zo štrkopiesku</t>
  </si>
  <si>
    <t>451573111</t>
  </si>
  <si>
    <t>Lôžko pod potrubie, stoky v otv. výk. z piesku a štrkopiesku</t>
  </si>
  <si>
    <t>RÚROVÉ VEDENIA</t>
  </si>
  <si>
    <t>871241121</t>
  </si>
  <si>
    <t>Montáž potrubia z tlakových rúrok polyetylénových d 90</t>
  </si>
  <si>
    <t>2861D0207</t>
  </si>
  <si>
    <t>Potrubie vodovodné PE100, PN16, SDR11 - 90 x 8,2</t>
  </si>
  <si>
    <t>877241121</t>
  </si>
  <si>
    <t>Montáž elektrotvaroviek na potrubí PE v otvorenom výkope, zvárané DN 90</t>
  </si>
  <si>
    <t>kus</t>
  </si>
  <si>
    <t>2863A0108</t>
  </si>
  <si>
    <t>Objímka presuvná SDR11 d 90-prepoj na exist.potr.</t>
  </si>
  <si>
    <t>892241111</t>
  </si>
  <si>
    <t>Tlaková skúška vodov. potrubia DN do 80</t>
  </si>
  <si>
    <t>892273111</t>
  </si>
  <si>
    <t>Preplachovanie a dezinfekcia vodovodného potrubia DN 80-125</t>
  </si>
  <si>
    <t>894808215</t>
  </si>
  <si>
    <t>Montáž revíznej šachty z PVC, DN šachty 600, DN potrubia 200, hl. do 1500 mm</t>
  </si>
  <si>
    <t>894808220</t>
  </si>
  <si>
    <t>Montáž revíznej šachty z PVC, DN šachty 600, DN potrubia 200, hl. do 2000 mm</t>
  </si>
  <si>
    <t>2865A2304</t>
  </si>
  <si>
    <t>Dno šachtové 600/200x0°</t>
  </si>
  <si>
    <t>2865A2332</t>
  </si>
  <si>
    <t>Dno šachtové 600/200-T</t>
  </si>
  <si>
    <t>2865A2405</t>
  </si>
  <si>
    <t>rúra šachtová vlnovcová ID600x6000</t>
  </si>
  <si>
    <t>2865A2451</t>
  </si>
  <si>
    <t>tesnenie šacht. rúry 600</t>
  </si>
  <si>
    <t>2865A2472</t>
  </si>
  <si>
    <t>prstenec roznášací betónový - 1100/680/150</t>
  </si>
  <si>
    <t>899104111</t>
  </si>
  <si>
    <t>Osadenie poklopov liatinových, ocel. s rámom nad 150 kg</t>
  </si>
  <si>
    <t>2865A2504</t>
  </si>
  <si>
    <t>poklop liatinový D600 WAVIN D400</t>
  </si>
  <si>
    <t>OSTATNÉ KONŠTRUKCIE A PRÁCE</t>
  </si>
  <si>
    <t>979011111</t>
  </si>
  <si>
    <t>Zvislá doprava sute a vybúr. hmôt za prvé podlažie</t>
  </si>
  <si>
    <t>979011121</t>
  </si>
  <si>
    <t>Zvislá doprava sute a vybúr. hmôt za každé ďalšie podlažie</t>
  </si>
  <si>
    <t>979081111</t>
  </si>
  <si>
    <t>Odvoz sute a vybúraných hmôt na skládku do 1 km</t>
  </si>
  <si>
    <t>979081121</t>
  </si>
  <si>
    <t>Odvoz sute a vybúraných hmôt na skládku každý ďalší 1 km-do 15km</t>
  </si>
  <si>
    <t>979082111</t>
  </si>
  <si>
    <t>Vnútrostavenisková doprava sute a vybúraných hmôt do 10 m</t>
  </si>
  <si>
    <t>979087212</t>
  </si>
  <si>
    <t>Nakladanie sute na dopravný prostriedok</t>
  </si>
  <si>
    <t>979131409</t>
  </si>
  <si>
    <t>Poplatok za ulož.a znešk.staveb.sute na vymedzených skládkach "O"-ostatný odpad</t>
  </si>
  <si>
    <t>979131415</t>
  </si>
  <si>
    <t>Poplatok za uloženie vykopanej zeminy</t>
  </si>
  <si>
    <t>998271101</t>
  </si>
  <si>
    <t>Presun hmôt pre lôžko a obsyp vonkajšieho vodovodného a kanalizačného potrubia</t>
  </si>
  <si>
    <t>D3</t>
  </si>
  <si>
    <t>PRÁCE A DODÁVKY PSV</t>
  </si>
  <si>
    <t>713462111</t>
  </si>
  <si>
    <t>Montáž tep. izolácie potrubia skružami PE upevn. sponou potr. do DN16</t>
  </si>
  <si>
    <t>28377T5700b</t>
  </si>
  <si>
    <t xml:space="preserve">Izolácia potrubia  22x13mm</t>
  </si>
  <si>
    <t>28377T5700c</t>
  </si>
  <si>
    <t xml:space="preserve">Izolácia potrubia  22x20mm</t>
  </si>
  <si>
    <t>713462112</t>
  </si>
  <si>
    <t>Montáž tep. izolácie potrubia skružami PE upevn. sponou potr. DN 20</t>
  </si>
  <si>
    <t>28377T5701b</t>
  </si>
  <si>
    <t>Izolácia potrubia 28x13mm</t>
  </si>
  <si>
    <t>28377T5701c</t>
  </si>
  <si>
    <t xml:space="preserve">Izolácia potrubia  28x20mm</t>
  </si>
  <si>
    <t>713462113</t>
  </si>
  <si>
    <t>Montáž tep. izolácie potrubia skružami PE upevn. sponou potr. DN 25</t>
  </si>
  <si>
    <t>28377T5702b</t>
  </si>
  <si>
    <t>Izolácia potrubia 35x13mm</t>
  </si>
  <si>
    <t>28377T5702c</t>
  </si>
  <si>
    <t xml:space="preserve">Izolácia potrubia  35x20mm</t>
  </si>
  <si>
    <t>713462114</t>
  </si>
  <si>
    <t>Montáž tep. izolácie potrubia skružami PE upevn. sponou potr. DN 32</t>
  </si>
  <si>
    <t>28377T5703b</t>
  </si>
  <si>
    <t>Izolácia potrubia 42x13mm</t>
  </si>
  <si>
    <t>28377T5703e</t>
  </si>
  <si>
    <t xml:space="preserve">Izolácia potrubia  42x30mm</t>
  </si>
  <si>
    <t>713462115</t>
  </si>
  <si>
    <t>Montáž tep. izolácie potrubia skružami PE upevn. sponou potr. DN 40</t>
  </si>
  <si>
    <t>28377T5704b</t>
  </si>
  <si>
    <t xml:space="preserve">Izolácia potrubia  48x13mm</t>
  </si>
  <si>
    <t>28377T5704c</t>
  </si>
  <si>
    <t>Izolácia potrubia 48x20mm-1.vrstva</t>
  </si>
  <si>
    <t>713462116</t>
  </si>
  <si>
    <t>Montáž tep. izolácie potrubia skružami PE upevn. sponou potr. DN 50.</t>
  </si>
  <si>
    <t>28377T5706</t>
  </si>
  <si>
    <t>Izolácia potrubia 60x20mm-1.vrstva</t>
  </si>
  <si>
    <t>28377T5706b</t>
  </si>
  <si>
    <t xml:space="preserve">Izolácia potrubia  60x13mm</t>
  </si>
  <si>
    <t>713462119</t>
  </si>
  <si>
    <t>Montáž tep. izolácie potrubia skružami PE upevn. sponou potr. DN 90</t>
  </si>
  <si>
    <t>28377T5708b</t>
  </si>
  <si>
    <t xml:space="preserve">Izolácia potrubia  89x13mm</t>
  </si>
  <si>
    <t>28377T5708d</t>
  </si>
  <si>
    <t xml:space="preserve">Izolácia potrubia  89x20mm-2.vrstva pre DN40</t>
  </si>
  <si>
    <t>713462120</t>
  </si>
  <si>
    <t>Montáž tep. izolácie potrubia skružami PE upevn. sponou potr. DN 110</t>
  </si>
  <si>
    <t>28377T5710e</t>
  </si>
  <si>
    <t xml:space="preserve">Izolácia potrubia  114x30mm-2.vrstva pre DN50</t>
  </si>
  <si>
    <t>998713103</t>
  </si>
  <si>
    <t>Presun hmôt pre izolácie tepelné v objektoch výšky do 24 m</t>
  </si>
  <si>
    <t>721</t>
  </si>
  <si>
    <t>Vnútorná kanalizácia</t>
  </si>
  <si>
    <t>721100911</t>
  </si>
  <si>
    <t>Opr. zazátkovanie hrdla kanalizačného potrubia</t>
  </si>
  <si>
    <t>721170958</t>
  </si>
  <si>
    <t>Opr. PVC potrubia, vsadenie odbočky do potrubia hrdl. D 200</t>
  </si>
  <si>
    <t>2863K7713v</t>
  </si>
  <si>
    <t>Kus pripojovací AWADOCK DN200-dodatočné napojenie PVC na exist potrubie alebo ekvivalent</t>
  </si>
  <si>
    <t>721170965</t>
  </si>
  <si>
    <t>Opr. PVC potrubia, prepojenie existujúceho potrubia D 110</t>
  </si>
  <si>
    <t>721170968</t>
  </si>
  <si>
    <t>Opr. PVC potrubia, prepojenie existujúceho potrubia D 200</t>
  </si>
  <si>
    <t>721171808</t>
  </si>
  <si>
    <t>Demontáž potrubia z PVC rúr D do 114</t>
  </si>
  <si>
    <t>721171809</t>
  </si>
  <si>
    <t>Demontáž potrubia z PVC rúr D do 160</t>
  </si>
  <si>
    <t>721173401</t>
  </si>
  <si>
    <t>Potrubie kanalizačné z PVC SN4 hrdlové v zemi DN 100+stúpn.v zemi</t>
  </si>
  <si>
    <t>721173403</t>
  </si>
  <si>
    <t>Potrubie kanalizačné z PVC SN4 hrdlové v zemi DN 150+stúpn.v zemi</t>
  </si>
  <si>
    <t>721173404</t>
  </si>
  <si>
    <t>Potrubie kanalizačné z PVC SN4 hrdlové v zemi DN 200+stúpn.v zemi</t>
  </si>
  <si>
    <t>721175103</t>
  </si>
  <si>
    <t>Potrubie kanalizačné z PP,pripojovacie zvuk tlmiace viacvrstvové DN 50,vrátane 2xČK</t>
  </si>
  <si>
    <t>721175104</t>
  </si>
  <si>
    <t>Potrubie kanalizačné z PP,,pripojovacie zvuk tlmiace viacvrstvové DN 75</t>
  </si>
  <si>
    <t>721175105</t>
  </si>
  <si>
    <t>Potrubie kanalizačné z PP,pripojovacie zvuk tlmiace viacvrstvové DN 110</t>
  </si>
  <si>
    <t>721175111</t>
  </si>
  <si>
    <t>Potrubie kanalizačné z PP,zvislé zvuk tlmiace viacvrstvové DN 75</t>
  </si>
  <si>
    <t>721175112</t>
  </si>
  <si>
    <t>Potrubie kanalizačné z PP,zvislé zvuk tlmiace viacvrstvové DN 110,vrátane 15xČK</t>
  </si>
  <si>
    <t>721175121</t>
  </si>
  <si>
    <t>Potrubie kanalizačné z PP, ležaté zvuk tlmiace viacvrstvové DN 75</t>
  </si>
  <si>
    <t>721175122</t>
  </si>
  <si>
    <t>Potrubie kanalizačné z PP, ležaté zvuk tlmiace viacvrstvové DN 110</t>
  </si>
  <si>
    <t>721194105</t>
  </si>
  <si>
    <t>Vyvedenie a upevnenie kanal. výpustiek D 50x1.8</t>
  </si>
  <si>
    <t>721194109</t>
  </si>
  <si>
    <t>Vyvedenie a upevnenie kanal. výpustiek D 110x2.3</t>
  </si>
  <si>
    <t>721211HL310</t>
  </si>
  <si>
    <t xml:space="preserve">Podlahový vpust HL310NPr - vložka "PRIMUS" alebo ekvivalent  + MTZ</t>
  </si>
  <si>
    <t>721211HL5104</t>
  </si>
  <si>
    <t>Podlahový vpust HL510NPr-3020 s nadstavcom + MTZ</t>
  </si>
  <si>
    <t>721223H136.3</t>
  </si>
  <si>
    <t>Kondenzačný sifón HL136.3 + MTZ</t>
  </si>
  <si>
    <t>721223H138</t>
  </si>
  <si>
    <t>Kondenzačný sifón HL138 + MTZ</t>
  </si>
  <si>
    <t>721223HL21</t>
  </si>
  <si>
    <t>Vtok so zápachovou uzávierkou HL21 + MTZ</t>
  </si>
  <si>
    <t>721273H810</t>
  </si>
  <si>
    <t>Súprava vetracej hlavice HL810- DN100 + MTZ</t>
  </si>
  <si>
    <t>721273H900N</t>
  </si>
  <si>
    <t>Privzdušňovací ventil HL900N(ECO) DN100 + MTZ</t>
  </si>
  <si>
    <t>721273H902T</t>
  </si>
  <si>
    <t>Privzdušňovací ventil HL902 T +MTZ</t>
  </si>
  <si>
    <t>721273H905</t>
  </si>
  <si>
    <t>Privzdušňovací ventil podomietkový HL905 DN50(75)+MTZ</t>
  </si>
  <si>
    <t>721290001</t>
  </si>
  <si>
    <t>Búracie práce</t>
  </si>
  <si>
    <t>721290001a</t>
  </si>
  <si>
    <t>Dokončovacie práce po montáži potrubia</t>
  </si>
  <si>
    <t>721290111</t>
  </si>
  <si>
    <t>Skúška tesnosti kanalizácie vodou do DN 125</t>
  </si>
  <si>
    <t>721290112</t>
  </si>
  <si>
    <t>Skúška tesnosti kanalizácie vodou DN 125-200</t>
  </si>
  <si>
    <t>721999904</t>
  </si>
  <si>
    <t>Vnútorná kanalizácia HZS T4</t>
  </si>
  <si>
    <t>998721103</t>
  </si>
  <si>
    <t>Presun hmôt pre vnút. kanalizáciu v objektoch výšky do 24 m</t>
  </si>
  <si>
    <t>Vnútorný vodovod</t>
  </si>
  <si>
    <t>2861B0603</t>
  </si>
  <si>
    <t>Rúrka ochranná pre potrubie DN15 v podl.</t>
  </si>
  <si>
    <t>722107118</t>
  </si>
  <si>
    <t xml:space="preserve">Potrubie z nerezovej ocele ,  D 18x1,0mm-SV,TV,C</t>
  </si>
  <si>
    <t>722107122</t>
  </si>
  <si>
    <t>Potrubie z nerezovej ocele , D 22x1,2mm-SV,TV,C</t>
  </si>
  <si>
    <t>722107128</t>
  </si>
  <si>
    <t>Potrubie z nerezovej ocele , D 28x1,2mm-SV,TV,C</t>
  </si>
  <si>
    <t>722107130v</t>
  </si>
  <si>
    <t>Potrubie z nerezovej ocele , D 35x1,5mm-SV,TV</t>
  </si>
  <si>
    <t>722107142</t>
  </si>
  <si>
    <t xml:space="preserve">Potrubie z nerezovej ocele ,  D 42x1,5mm-SV,TV</t>
  </si>
  <si>
    <t>722107154</t>
  </si>
  <si>
    <t>Potrubie z nerezovej ocele , D 54x1,5mm-SV,TV</t>
  </si>
  <si>
    <t>722107160v</t>
  </si>
  <si>
    <t>Potrubie z nerezovej ocele , D 89x2mm-SV</t>
  </si>
  <si>
    <t>722107328</t>
  </si>
  <si>
    <t>Potrubie z uhlíkovej ocele pozinkované, D 28x1,5mm-H</t>
  </si>
  <si>
    <t>722107354</t>
  </si>
  <si>
    <t>Potrubie z uhlíkovej ocele pozinkované, D 54x1,5mm-H</t>
  </si>
  <si>
    <t>722107360v</t>
  </si>
  <si>
    <t>Potrubie z uhlíkovej ocele pozinkované, D 89x2mm-H</t>
  </si>
  <si>
    <t>2863A3307</t>
  </si>
  <si>
    <t>Prechodka PE/oceľ d/DN 90/80</t>
  </si>
  <si>
    <t>722130801</t>
  </si>
  <si>
    <t>Demontáž potrubia z oceľ. rúrok závitových DN do 25</t>
  </si>
  <si>
    <t>722130802</t>
  </si>
  <si>
    <t>Demontáž potrubia z oceľ. rúrok závitových DN do 40</t>
  </si>
  <si>
    <t>722130803</t>
  </si>
  <si>
    <t>Demontáž potrubia z oceľ. rúrok závitových DN do 50</t>
  </si>
  <si>
    <t>722130805</t>
  </si>
  <si>
    <t>Demontáž potrubia z oceľ. rúrok závitových DN do 80</t>
  </si>
  <si>
    <t>722173103</t>
  </si>
  <si>
    <t xml:space="preserve">Potrubie vodovodné plasthliníkové  DN15-SV,TV</t>
  </si>
  <si>
    <t>722173104</t>
  </si>
  <si>
    <t xml:space="preserve">Potrubie vodovodné plasthliníkové  DN20-SV,TV</t>
  </si>
  <si>
    <t>722173105</t>
  </si>
  <si>
    <t xml:space="preserve">Potrubie vodovodné plasthliníkové  DN25-SV,TV</t>
  </si>
  <si>
    <t>722173106</t>
  </si>
  <si>
    <t xml:space="preserve">Potrubie vodovodné plasthliníkové  DN32-SV,TV</t>
  </si>
  <si>
    <t>722190401</t>
  </si>
  <si>
    <t>Prípojky vod. ocel. rúrky záv. poz. 11353 upev. výpust. DN 15</t>
  </si>
  <si>
    <t>722190403</t>
  </si>
  <si>
    <t>Prípojky vod. ocel. rúrky záv. poz. 11353 upev. výpust. DN 25</t>
  </si>
  <si>
    <t>722220111</t>
  </si>
  <si>
    <t>Arm. vod. s 1 závitom, nástenka G 1/2</t>
  </si>
  <si>
    <t>722229102</t>
  </si>
  <si>
    <t>Montáž vodov. armatúr ostatných s 1 závitom G 3/4</t>
  </si>
  <si>
    <t>4223K0423</t>
  </si>
  <si>
    <t>Kohút guľový vypúšťací s páčkou 3/4"</t>
  </si>
  <si>
    <t>722239101</t>
  </si>
  <si>
    <t>Montáž vodov. armatúr s 2 závitmi G 1/2</t>
  </si>
  <si>
    <t>4223K0101</t>
  </si>
  <si>
    <t>Uzáver guľový voda FF páčka 1/2"</t>
  </si>
  <si>
    <t>551665010</t>
  </si>
  <si>
    <t>Ventil poistný el. ohrievač T 1847 1/2</t>
  </si>
  <si>
    <t>722239102</t>
  </si>
  <si>
    <t>Montáž vodov. armatúr s 2 závitmi G 3/4</t>
  </si>
  <si>
    <t>4223K0102</t>
  </si>
  <si>
    <t>Uzáver guľový voda , FF páčka 3/4"</t>
  </si>
  <si>
    <t>722239103</t>
  </si>
  <si>
    <t>Montáž vodov. armatúr s 2 závitmi G 1</t>
  </si>
  <si>
    <t>4223K0103</t>
  </si>
  <si>
    <t xml:space="preserve">Uzáver guľový voda  FF páčka 1"</t>
  </si>
  <si>
    <t>722239104</t>
  </si>
  <si>
    <t>Montáž vodov. armatúr s 2 závitmi G 5/4</t>
  </si>
  <si>
    <t>4223K0104</t>
  </si>
  <si>
    <t xml:space="preserve">Uzáver guľový voda  FF páčka 5/4"</t>
  </si>
  <si>
    <t>722239106</t>
  </si>
  <si>
    <t>Montáž vodov. armatúr s 2 závitmi G 2</t>
  </si>
  <si>
    <t>4223K0106</t>
  </si>
  <si>
    <t xml:space="preserve">Uzáver guľový voda  FF páčka 2"</t>
  </si>
  <si>
    <t>722239108</t>
  </si>
  <si>
    <t>Montáž vodov. armatúr s 2 závitmi G 3</t>
  </si>
  <si>
    <t>4223K0109</t>
  </si>
  <si>
    <t xml:space="preserve">Uzáver guľový voda  FF páčka 3"</t>
  </si>
  <si>
    <t>722240133</t>
  </si>
  <si>
    <t>Hydrantový systém s tvarovo stalou hadicou D 25 x 30 m celoplechový</t>
  </si>
  <si>
    <t>súbor</t>
  </si>
  <si>
    <t>722270902H</t>
  </si>
  <si>
    <t>Uloženie potrubí na závesy - MTZ+dodávka</t>
  </si>
  <si>
    <t>kpl</t>
  </si>
  <si>
    <t>722290001a</t>
  </si>
  <si>
    <t>722290001b</t>
  </si>
  <si>
    <t>Búracie práce pri montáži potrubia</t>
  </si>
  <si>
    <t>722290226</t>
  </si>
  <si>
    <t>Tlakové skúšky vodov. potrubia do DN 50</t>
  </si>
  <si>
    <t>722290229</t>
  </si>
  <si>
    <t>Tlakové skúšky vodov. potrubia do DN 100</t>
  </si>
  <si>
    <t>722290234</t>
  </si>
  <si>
    <t>Preplachovanie a dezinfekcia vodov. potrubia do DN 80</t>
  </si>
  <si>
    <t>722999904</t>
  </si>
  <si>
    <t>Vnútorný vodovod HZS T4</t>
  </si>
  <si>
    <t>998722103</t>
  </si>
  <si>
    <t>Presun hmôt pre vnút. vodovod v objektoch výšky do 24 m</t>
  </si>
  <si>
    <t>Zariaďovacie predmety</t>
  </si>
  <si>
    <t>725116231</t>
  </si>
  <si>
    <t>Montáž predstenového systému záchodov do kombinovaných stien</t>
  </si>
  <si>
    <t>725119109</t>
  </si>
  <si>
    <t>Montáž splach. nádrží bez roh. ventila vysoko položené-pre výlevku</t>
  </si>
  <si>
    <t>551470100</t>
  </si>
  <si>
    <t>Splachovač K731 bez roh. ventila</t>
  </si>
  <si>
    <t>725119305</t>
  </si>
  <si>
    <t>Montáž záchodovým mís kombinovaných</t>
  </si>
  <si>
    <t>6423E1164v</t>
  </si>
  <si>
    <t xml:space="preserve">Misa stojaca  kombi-pre imobilných-misa, nádrž, sedátko</t>
  </si>
  <si>
    <t>6423K2070a</t>
  </si>
  <si>
    <t>WC kombi -misa,nádržka, sedadlo s poklopom</t>
  </si>
  <si>
    <t>725119309</t>
  </si>
  <si>
    <t>Príplatok za použitie silikónového tmelu 0,30 kg/kus</t>
  </si>
  <si>
    <t>725129202</t>
  </si>
  <si>
    <t>Montáž pisoárov keramických</t>
  </si>
  <si>
    <t>6425C0205</t>
  </si>
  <si>
    <t>Pisoár s odsávacím sifónom</t>
  </si>
  <si>
    <t>6425C9011</t>
  </si>
  <si>
    <t>Stena urinálová deliaca</t>
  </si>
  <si>
    <t>725129208</t>
  </si>
  <si>
    <t>Montáž splachovača pisoára tlakového</t>
  </si>
  <si>
    <t>551470210t</t>
  </si>
  <si>
    <t>Splachovač tlakový pre pisoáre</t>
  </si>
  <si>
    <t>725139102</t>
  </si>
  <si>
    <t>Príplatok za použitie silikónového tmelu 0,6 kg/kus</t>
  </si>
  <si>
    <t>725219401</t>
  </si>
  <si>
    <t>Montáž umývadiel keramických na skrutky</t>
  </si>
  <si>
    <t>551H19901</t>
  </si>
  <si>
    <t>Madlo k WCi a Ui</t>
  </si>
  <si>
    <t>6421K0101</t>
  </si>
  <si>
    <t>Umývadlo š.55cm</t>
  </si>
  <si>
    <t>6421K0364C</t>
  </si>
  <si>
    <t>Umývadlo š.45cm</t>
  </si>
  <si>
    <t>6421K0701</t>
  </si>
  <si>
    <t>Umývadlo pre imobilných</t>
  </si>
  <si>
    <t>725312111</t>
  </si>
  <si>
    <t>Montáž drezov ostatných rozmerov a typov</t>
  </si>
  <si>
    <t>552313460</t>
  </si>
  <si>
    <t>Drez z nerezu s odkvapnou doskou</t>
  </si>
  <si>
    <t>725319202</t>
  </si>
  <si>
    <t>Príplatok za použitie silikónového tmelu 0,2 kg/kus</t>
  </si>
  <si>
    <t>725339101</t>
  </si>
  <si>
    <t>Montáž výleviek keramic., liat, a i. hmoty bez výtok armat. a splach nádrže</t>
  </si>
  <si>
    <t>6427A0101</t>
  </si>
  <si>
    <t>Výlevka s mrežou</t>
  </si>
  <si>
    <t>725539106</t>
  </si>
  <si>
    <t>Montáž elektrických ohrievačov ostatných do 30l</t>
  </si>
  <si>
    <t>5412E0501</t>
  </si>
  <si>
    <t>Ohrievač vody elektrický tlakový EO 30</t>
  </si>
  <si>
    <t>725819201</t>
  </si>
  <si>
    <t>Montáž ventilov nástenných G 1/2</t>
  </si>
  <si>
    <t>551401750</t>
  </si>
  <si>
    <t>Ventil nástenný na hadicu G 1/2</t>
  </si>
  <si>
    <t>725819402</t>
  </si>
  <si>
    <t>Montáž ventilov rohových G 1/2</t>
  </si>
  <si>
    <t>4223K0712</t>
  </si>
  <si>
    <t>Ventil rohovýG 1/2"</t>
  </si>
  <si>
    <t>551440027</t>
  </si>
  <si>
    <t>Batéria umývadlová 1-páková do 1 otvoru s mech. vyp. štandardná kvalita 1/2"</t>
  </si>
  <si>
    <t>725849200</t>
  </si>
  <si>
    <t>Montáž batérií sprch. násten. s nastav. výškou</t>
  </si>
  <si>
    <t>551455390</t>
  </si>
  <si>
    <t>Batéria sprchová nastenná 1 páková s prísl.</t>
  </si>
  <si>
    <t>725850110</t>
  </si>
  <si>
    <t>Ventil odpadový pre zariaď. predmety DN 32 štandardná kvalita</t>
  </si>
  <si>
    <t>725869101</t>
  </si>
  <si>
    <t>Montáž zápach. uzávierok umývadlových D 40</t>
  </si>
  <si>
    <t>551612100</t>
  </si>
  <si>
    <t>Uzávierka zápachová umyvadl.s krycou ružicou odtoku HL132/30 DN 32</t>
  </si>
  <si>
    <t>551612111a</t>
  </si>
  <si>
    <t>Uzávierka zápachová umyvadl.podomietková HL134.0 DN 40</t>
  </si>
  <si>
    <t>725869204</t>
  </si>
  <si>
    <t>Montáž zápach. uzávierok drez. jednod. D 50</t>
  </si>
  <si>
    <t>551612010</t>
  </si>
  <si>
    <t>Uzávierka zápachová drezová HL100G.50 DN 50</t>
  </si>
  <si>
    <t>72586HL200</t>
  </si>
  <si>
    <t>Pripojovacia manžeta HL200 + MTZ</t>
  </si>
  <si>
    <t>72586HL210</t>
  </si>
  <si>
    <t>Pripojovacie koleno s kĺbom HL210 + MTZ</t>
  </si>
  <si>
    <t>725980123a</t>
  </si>
  <si>
    <t>Dvierka prístupové k inštaláciám z plastov 20/20+MTZ</t>
  </si>
  <si>
    <t>725980125d2</t>
  </si>
  <si>
    <t>Montážne dvierka 500x500mm + MTZ</t>
  </si>
  <si>
    <t>998725103</t>
  </si>
  <si>
    <t>Presun hmôt pre zariaď. predmety v objektoch výšky do 24 m</t>
  </si>
  <si>
    <t>D4</t>
  </si>
  <si>
    <t>PRÁCE A DODÁVKY M</t>
  </si>
  <si>
    <t>Vedenia rúrové vonkajšie</t>
  </si>
  <si>
    <t>802330150</t>
  </si>
  <si>
    <t>Montáž ochrannej rúry 150 s nasunutím</t>
  </si>
  <si>
    <t>2861F0912</t>
  </si>
  <si>
    <t>Rúra z PE na chráničku, d 160x9,1 mm</t>
  </si>
  <si>
    <t>386</t>
  </si>
  <si>
    <t>802340080</t>
  </si>
  <si>
    <t>Nasunutie potrubnej sekcie 80 do chráničky</t>
  </si>
  <si>
    <t>803221010</t>
  </si>
  <si>
    <t>Vyhľadávací vodič na potrubí z PE D do 150, vrátane dodávky vodiča</t>
  </si>
  <si>
    <t>803222000</t>
  </si>
  <si>
    <t xml:space="preserve">Montáž  vývodu signalizačného vodiča</t>
  </si>
  <si>
    <t>803223000</t>
  </si>
  <si>
    <t>Uloženie PE fólie na obsyp, vrátane dodávky fólie</t>
  </si>
  <si>
    <t>03 - SO 01.1b Športova hala - zdravotechnika časť 2 - kanalizácia pre Odovzdávaciu stanicu tepla</t>
  </si>
  <si>
    <t xml:space="preserve"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</si>
  <si>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</si>
  <si>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</si>
  <si>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</si>
  <si>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 xml:space="preserve"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</si>
  <si>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</si>
  <si>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</si>
  <si>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</si>
  <si>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</si>
  <si>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</si>
  <si>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</si>
  <si>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</si>
  <si>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</si>
  <si>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</si>
  <si>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</si>
  <si>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</si>
  <si>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</si>
  <si>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</si>
  <si>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</si>
  <si>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</si>
  <si>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</si>
  <si>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</si>
  <si>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</si>
  <si>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</si>
  <si>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</si>
  <si>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</si>
  <si>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</si>
  <si>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</si>
  <si>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</si>
  <si>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</si>
  <si>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</si>
  <si>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</si>
  <si>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</si>
  <si>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</si>
  <si>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</si>
  <si>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</si>
  <si>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</si>
  <si>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</si>
  <si>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</si>
  <si>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</si>
  <si>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</si>
  <si>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</si>
  <si>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</si>
  <si>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</si>
  <si>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</si>
  <si>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</si>
  <si>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</si>
  <si>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</si>
  <si>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</si>
  <si>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</si>
  <si>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</si>
  <si>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</si>
  <si>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</si>
  <si>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</si>
  <si>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 xml:space="preserve">Búranie podkladov pod dlažby, liatych dlažieb a mazanín,betón s poterom,teracom hr.do 150 mm,  plochy nad 4 m2 -2,20000t</t>
  </si>
  <si>
    <t>971042231.S</t>
  </si>
  <si>
    <t xml:space="preserve"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</si>
  <si>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</si>
  <si>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</si>
  <si>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</si>
  <si>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</si>
  <si>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</si>
  <si>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</si>
  <si>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</si>
  <si>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</si>
  <si>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</si>
  <si>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</si>
  <si>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</si>
  <si>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</si>
  <si>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</si>
  <si>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</si>
  <si>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</si>
  <si>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</si>
  <si>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</si>
  <si>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</si>
  <si>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</si>
  <si>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</si>
  <si>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</si>
  <si>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</si>
  <si>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</si>
  <si>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</si>
  <si>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</si>
  <si>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</si>
  <si>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</si>
  <si>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</si>
  <si>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</si>
  <si>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</si>
  <si>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</si>
  <si>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</si>
  <si>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</si>
  <si>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</si>
  <si>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</si>
  <si>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</si>
  <si>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</si>
  <si>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 xml:space="preserve"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</si>
  <si>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</si>
  <si>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</si>
  <si>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</si>
  <si>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</si>
  <si>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</si>
  <si>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</si>
  <si>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</si>
  <si>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</si>
  <si>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</si>
  <si>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</si>
  <si>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</si>
  <si>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</si>
  <si>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</si>
  <si>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</si>
  <si>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</si>
  <si>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</si>
  <si>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</si>
  <si>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</si>
  <si>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</si>
  <si>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</si>
  <si>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</si>
  <si>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>713482122.S</t>
  </si>
  <si>
    <t>Montáž trubíc z PE, hr.15-20 mm,vnút.priemer 39-70 mm</t>
  </si>
  <si>
    <t>283310005300</t>
  </si>
  <si>
    <t xml:space="preserve">Izolačná PE trubica  60x20 mm (d potrubia x hr. izolácie), nadrezaná,</t>
  </si>
  <si>
    <t>283310005100</t>
  </si>
  <si>
    <t xml:space="preserve">Izolačná PE trubica  48x20 mm (d potrubia x hr. izolácie), nadrezaná,</t>
  </si>
  <si>
    <t>283310005000</t>
  </si>
  <si>
    <t xml:space="preserve"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</si>
  <si>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</si>
  <si>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</si>
  <si>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</si>
  <si>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</si>
  <si>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</si>
  <si>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</si>
  <si>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</si>
  <si>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</si>
  <si>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</si>
  <si>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</si>
  <si>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</si>
  <si>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</si>
  <si>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</si>
  <si>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</si>
  <si>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</si>
  <si>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</si>
  <si>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</si>
  <si>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</si>
  <si>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</si>
  <si>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</si>
  <si>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 xml:space="preserve"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</si>
  <si>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</si>
  <si>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</si>
  <si>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</si>
  <si>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</si>
  <si>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</si>
  <si>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</si>
  <si>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</si>
  <si>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</si>
  <si>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</si>
  <si>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</si>
  <si>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</si>
  <si>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</si>
  <si>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</si>
  <si>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</si>
  <si>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</si>
  <si>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</si>
  <si>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</si>
  <si>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</si>
  <si>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</si>
  <si>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</si>
  <si>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</si>
  <si>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</si>
  <si>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</si>
  <si>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</si>
  <si>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</si>
  <si>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</si>
  <si>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</si>
  <si>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</si>
  <si>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</si>
  <si>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</si>
  <si>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</si>
  <si>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</si>
  <si>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</si>
  <si>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</si>
  <si>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</si>
  <si>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</si>
  <si>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</si>
  <si>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</si>
  <si>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</si>
  <si>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 xml:space="preserve"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</si>
  <si>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</si>
  <si>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</si>
  <si>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</si>
  <si>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 xml:space="preserve"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</si>
  <si>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</si>
  <si>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</si>
  <si>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</si>
  <si>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 xml:space="preserve"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</si>
  <si>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</si>
  <si>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</si>
  <si>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</si>
  <si>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</si>
  <si>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</si>
  <si>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</si>
  <si>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</si>
  <si>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</si>
  <si>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</si>
  <si>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</si>
  <si>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</si>
  <si>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</si>
  <si>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</si>
  <si>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</si>
  <si>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</si>
  <si>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</si>
  <si>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</si>
  <si>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</si>
  <si>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</si>
  <si>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</si>
  <si>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</si>
  <si>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</si>
  <si>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</si>
  <si>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</si>
  <si>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</si>
  <si>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</si>
  <si>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</si>
  <si>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</si>
  <si>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</si>
  <si>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</si>
  <si>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</si>
  <si>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</si>
  <si>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</si>
  <si>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</si>
  <si>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</si>
  <si>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</si>
  <si>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</si>
  <si>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</si>
  <si>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</si>
  <si>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</si>
  <si>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</si>
  <si>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</si>
  <si>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</si>
  <si>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</si>
  <si>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</si>
  <si>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</si>
  <si>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</si>
  <si>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</si>
  <si>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</si>
  <si>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</si>
  <si>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</si>
  <si>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</si>
  <si>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</si>
  <si>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</si>
  <si>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</si>
  <si>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</si>
  <si>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 xml:space="preserve"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</si>
  <si>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</si>
  <si>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</si>
  <si>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</si>
  <si>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</si>
  <si>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</si>
  <si>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</si>
  <si>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</si>
  <si>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</si>
  <si>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</si>
  <si>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</si>
  <si>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</si>
  <si>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</si>
  <si>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</si>
  <si>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</si>
  <si>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</si>
  <si>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</si>
  <si>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</si>
  <si>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</si>
  <si>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</si>
  <si>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</si>
  <si>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</si>
  <si>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</si>
  <si>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</si>
  <si>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</si>
  <si>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</si>
  <si>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</si>
  <si>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</si>
  <si>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</si>
  <si>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</si>
  <si>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</si>
  <si>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 xml:space="preserve">D2 - Zariadenie č.2  – Vetranie šatní, kancelárie, antidopingovej miestnosti</t>
  </si>
  <si>
    <t xml:space="preserve">D3 - Zariadenie č.3  – Odvetranie hygienických zariadení, skladov</t>
  </si>
  <si>
    <t xml:space="preserve">D4 - Zariadenie č.4  – Vetranie miestnosti diesel agregátu</t>
  </si>
  <si>
    <t xml:space="preserve">D5 - Zariadenie č.5  – Vetranie technickej miestnosti</t>
  </si>
  <si>
    <t xml:space="preserve">VRN - Dopravne naklady </t>
  </si>
  <si>
    <t>D1</t>
  </si>
  <si>
    <t xml:space="preserve">Zariadenie č.1 – Vetranie s chladením haly s hľadiskom </t>
  </si>
  <si>
    <t>Pol89</t>
  </si>
  <si>
    <t xml:space="preserve"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</si>
  <si>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</si>
  <si>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</si>
  <si>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</si>
  <si>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</si>
  <si>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</si>
  <si>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</si>
  <si>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</si>
  <si>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 xml:space="preserve"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</si>
  <si>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</si>
  <si>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</si>
  <si>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</si>
  <si>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</si>
  <si>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</si>
  <si>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</si>
  <si>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</si>
  <si>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</si>
  <si>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</si>
  <si>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</si>
  <si>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</si>
  <si>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</si>
  <si>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 xml:space="preserve">Textilná výustka RAL STANDARD PTD-C 630 - 400/52500 FB/NMS-5L/LG + TY/IN/AL  vrátane závesného materiálu - krajné výustky alebo ekvivalent</t>
  </si>
  <si>
    <t>Pol100</t>
  </si>
  <si>
    <t xml:space="preserve"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</si>
  <si>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</si>
  <si>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</si>
  <si>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</si>
  <si>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</si>
  <si>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</si>
  <si>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</si>
  <si>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</si>
  <si>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</si>
  <si>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</si>
  <si>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</si>
  <si>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</si>
  <si>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</si>
  <si>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</si>
  <si>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 xml:space="preserve">VZT potrubie sk. I, z pozink.plechu podľa  TP- 01- 99</t>
  </si>
  <si>
    <t>Pol108</t>
  </si>
  <si>
    <t xml:space="preserve"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</si>
  <si>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</si>
  <si>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</si>
  <si>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</si>
  <si>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</si>
  <si>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</si>
  <si>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</si>
  <si>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</si>
  <si>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 xml:space="preserve"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</si>
  <si>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</si>
  <si>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</si>
  <si>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</si>
  <si>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 xml:space="preserve"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</si>
  <si>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</si>
  <si>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</si>
  <si>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</si>
  <si>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</si>
  <si>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</si>
  <si>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 xml:space="preserve"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</si>
  <si>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</si>
  <si>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</si>
  <si>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</si>
  <si>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</si>
  <si>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</si>
  <si>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</si>
  <si>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</si>
  <si>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</si>
  <si>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</si>
  <si>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 xml:space="preserve"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</si>
  <si>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</si>
  <si>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</si>
  <si>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</si>
  <si>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</si>
  <si>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</si>
  <si>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</si>
  <si>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</si>
  <si>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</si>
  <si>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</si>
  <si>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</si>
  <si>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</si>
  <si>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</si>
  <si>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</si>
  <si>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</si>
  <si>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</si>
  <si>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</si>
  <si>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</si>
  <si>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</si>
  <si>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</si>
  <si>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</si>
  <si>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</si>
  <si>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</si>
  <si>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</si>
  <si>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</si>
  <si>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</si>
  <si>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</si>
  <si>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</si>
  <si>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</si>
  <si>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</si>
  <si>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</si>
  <si>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</si>
  <si>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</si>
  <si>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</si>
  <si>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</si>
  <si>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</si>
  <si>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 xml:space="preserve">do obvodu     1800 mm   - rúry</t>
  </si>
  <si>
    <t>Pol141</t>
  </si>
  <si>
    <t>Pol142</t>
  </si>
  <si>
    <t xml:space="preserve">do obvodu     1260 mm   - rúry</t>
  </si>
  <si>
    <t>Pol143</t>
  </si>
  <si>
    <t xml:space="preserve"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</si>
  <si>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</si>
  <si>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</si>
  <si>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</si>
  <si>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</si>
  <si>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 xml:space="preserve"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</si>
  <si>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</si>
  <si>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</si>
  <si>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</si>
  <si>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</si>
  <si>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</si>
  <si>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</si>
  <si>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</si>
  <si>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</si>
  <si>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</si>
  <si>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</si>
  <si>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</si>
  <si>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</si>
  <si>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</si>
  <si>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</si>
  <si>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</si>
  <si>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</si>
  <si>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</si>
  <si>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</si>
  <si>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</si>
  <si>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</si>
  <si>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</si>
  <si>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</si>
  <si>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</si>
  <si>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</si>
  <si>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</si>
  <si>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</si>
  <si>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</si>
  <si>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</si>
  <si>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</si>
  <si>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</si>
  <si>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</si>
  <si>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</si>
  <si>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</si>
  <si>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</si>
  <si>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</si>
  <si>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</si>
  <si>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</si>
  <si>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</si>
  <si>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</si>
  <si>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</si>
  <si>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</si>
  <si>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</si>
  <si>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</si>
  <si>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</si>
  <si>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</si>
  <si>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</si>
  <si>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</si>
  <si>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</si>
  <si>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</si>
  <si>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</si>
  <si>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</si>
  <si>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</si>
  <si>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</si>
  <si>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</si>
  <si>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</si>
  <si>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</si>
  <si>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</si>
  <si>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</si>
  <si>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 xml:space="preserve">do obvodu     1000 mm   - rúry</t>
  </si>
  <si>
    <t>Pol178</t>
  </si>
  <si>
    <t xml:space="preserve"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</si>
  <si>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</si>
  <si>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</si>
  <si>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</si>
  <si>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</si>
  <si>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 xml:space="preserve"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</si>
  <si>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</si>
  <si>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</si>
  <si>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</si>
  <si>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</si>
  <si>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</si>
  <si>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</si>
  <si>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</si>
  <si>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</si>
  <si>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</si>
  <si>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</si>
  <si>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</si>
  <si>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</si>
  <si>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 xml:space="preserve"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</si>
  <si>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</si>
  <si>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</si>
  <si>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</si>
  <si>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</si>
  <si>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</si>
  <si>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</si>
  <si>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</si>
  <si>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</si>
  <si>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</si>
  <si>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</si>
  <si>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</si>
  <si>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</si>
  <si>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</si>
  <si>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</si>
  <si>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</si>
  <si>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</si>
  <si>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</si>
  <si>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</si>
  <si>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</si>
  <si>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</si>
  <si>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</si>
  <si>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</si>
  <si>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</si>
  <si>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</si>
  <si>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</si>
  <si>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</si>
  <si>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</si>
  <si>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</si>
  <si>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</si>
  <si>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</si>
  <si>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</si>
  <si>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</si>
  <si>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</si>
  <si>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</si>
  <si>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</si>
  <si>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</si>
  <si>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</si>
  <si>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</si>
  <si>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</si>
  <si>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</si>
  <si>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</si>
  <si>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</si>
  <si>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</si>
  <si>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</si>
  <si>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</si>
  <si>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</si>
  <si>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</si>
  <si>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</si>
  <si>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</si>
  <si>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</si>
  <si>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</si>
  <si>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</si>
  <si>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</si>
  <si>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</si>
  <si>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</si>
  <si>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</si>
  <si>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</si>
  <si>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</si>
  <si>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</si>
  <si>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</si>
  <si>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</si>
  <si>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</si>
  <si>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</si>
  <si>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</si>
  <si>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</si>
  <si>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</si>
  <si>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</si>
  <si>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</si>
  <si>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</si>
  <si>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</si>
  <si>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</si>
  <si>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</si>
  <si>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</si>
  <si>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</si>
  <si>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</si>
  <si>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</si>
  <si>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</si>
  <si>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</si>
  <si>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</si>
  <si>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</si>
  <si>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</si>
  <si>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</si>
  <si>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</si>
  <si>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</si>
  <si>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</si>
  <si>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</si>
  <si>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</si>
  <si>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</si>
  <si>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</si>
  <si>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</si>
  <si>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</si>
  <si>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</si>
  <si>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</si>
  <si>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</si>
  <si>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</si>
  <si>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</si>
  <si>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</si>
  <si>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</si>
  <si>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</si>
  <si>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</si>
  <si>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</si>
  <si>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</si>
  <si>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</si>
  <si>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</si>
  <si>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</si>
  <si>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</si>
  <si>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</si>
  <si>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</si>
  <si>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</si>
  <si>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</si>
  <si>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</si>
  <si>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</si>
  <si>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</si>
  <si>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</si>
  <si>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</si>
  <si>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</si>
  <si>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</si>
  <si>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</si>
  <si>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</si>
  <si>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</si>
  <si>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</si>
  <si>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</si>
  <si>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</si>
  <si>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</si>
  <si>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</si>
  <si>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</si>
  <si>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</si>
  <si>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</si>
  <si>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</si>
  <si>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</si>
  <si>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</si>
  <si>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</si>
  <si>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</si>
  <si>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</si>
  <si>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</si>
  <si>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</si>
  <si>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</si>
  <si>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</si>
  <si>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</si>
  <si>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</si>
  <si>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</si>
  <si>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</si>
  <si>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</si>
  <si>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</si>
  <si>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</si>
  <si>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</si>
  <si>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</si>
  <si>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</si>
  <si>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</si>
  <si>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</si>
  <si>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</si>
  <si>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</si>
  <si>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</si>
  <si>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</si>
  <si>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</si>
  <si>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</si>
  <si>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</si>
  <si>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</si>
  <si>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</si>
  <si>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</si>
  <si>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</si>
  <si>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</si>
  <si>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</si>
  <si>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</si>
  <si>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</si>
  <si>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</si>
  <si>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</si>
  <si>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</si>
  <si>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</si>
  <si>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</si>
  <si>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</si>
  <si>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</si>
  <si>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</si>
  <si>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</si>
  <si>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</si>
  <si>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</si>
  <si>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</si>
  <si>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</si>
  <si>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</si>
  <si>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</si>
  <si>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</si>
  <si>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</si>
  <si>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</si>
  <si>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</si>
  <si>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</si>
  <si>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</si>
  <si>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</si>
  <si>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</si>
  <si>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</si>
  <si>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</si>
  <si>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</si>
  <si>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</si>
  <si>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</si>
  <si>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</si>
  <si>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</si>
  <si>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</si>
  <si>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</si>
  <si>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</si>
  <si>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</si>
  <si>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</si>
  <si>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</si>
  <si>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</si>
  <si>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</si>
  <si>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</si>
  <si>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</si>
  <si>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</si>
  <si>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</si>
  <si>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</si>
  <si>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</si>
  <si>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</si>
  <si>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</si>
  <si>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</si>
  <si>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 xml:space="preserve">Vodič bezhalogénový, medený uložený pevne 0,6/1,0 kV  6</t>
  </si>
  <si>
    <t>KPE000002622</t>
  </si>
  <si>
    <t>Vodič pevný 1-CXKH-R-J 1x6 B2cas1d0a1 bezhalogénový</t>
  </si>
  <si>
    <t>210881314.S</t>
  </si>
  <si>
    <t xml:space="preserve">Vodič bezhalogénový, medený uložený pevne 0,6/1,0 kV  16</t>
  </si>
  <si>
    <t>KPE000002609</t>
  </si>
  <si>
    <t>Vodič pevný 1-CXKH-R-J 1x16 B2cas1d0a1 bezhalogénový</t>
  </si>
  <si>
    <t>210881315.S</t>
  </si>
  <si>
    <t xml:space="preserve">Vodič bezhalogénový, medený uložený pevne 0,6/1,0 kV  25</t>
  </si>
  <si>
    <t>KPE000002605</t>
  </si>
  <si>
    <t>Vodič pevný 1-CXKH-R-J 1x25 B2cas1d0a1 bezhalogénový</t>
  </si>
  <si>
    <t>210881216.S</t>
  </si>
  <si>
    <t xml:space="preserve"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</si>
  <si>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</si>
  <si>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</si>
  <si>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</si>
  <si>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 xml:space="preserve">Kábel bezhalogénový, medený uložený pevne 1-CHKE-R 0,6/1,0 kV  3x1,5</t>
  </si>
  <si>
    <t>KPE000000672</t>
  </si>
  <si>
    <t>Kábel pevný CHKE-R 3x1,5 B2cas1d1a1 bezhalogénový oranžový</t>
  </si>
  <si>
    <t>210881217.Sa</t>
  </si>
  <si>
    <t xml:space="preserve"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</si>
  <si>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</si>
  <si>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</si>
  <si>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</si>
  <si>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</si>
  <si>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</si>
  <si>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 xml:space="preserve"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</si>
  <si>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</si>
  <si>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</si>
  <si>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</si>
  <si>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 xml:space="preserve"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</si>
  <si>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</si>
  <si>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</si>
  <si>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</si>
  <si>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 xml:space="preserve">Kábel bezhalogénový, medený uložený pevne 1-CHKE-V 0,6/1,0 kV  4x2,5</t>
  </si>
  <si>
    <t>341610021800.S</t>
  </si>
  <si>
    <t xml:space="preserve">Kábel medený bezhalogenový 1-CHKE-V 4x2,5 mm2 s funkčnou odolnosťou PS60  B2cas1d1a1</t>
  </si>
  <si>
    <t>210881232.S</t>
  </si>
  <si>
    <t xml:space="preserve">Kábel bezhalogénový, medený uložený pevne 1-CHKE-R 0,6/1,0 kV  5x1,5</t>
  </si>
  <si>
    <t>KPE000000675</t>
  </si>
  <si>
    <t>Kábel pevný CHKE-R-J 5x1,5 B2cas1d1a1 bezhalogénový oranžový</t>
  </si>
  <si>
    <t>210881233.S</t>
  </si>
  <si>
    <t xml:space="preserve">Kábel bezhalogénový, medený uložený pevne 1-CHKE-V 0,6/1,0 kV  5x2,5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</si>
  <si>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</si>
  <si>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</si>
  <si>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</si>
  <si>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</si>
  <si>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</si>
  <si>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 xml:space="preserve">Kábel bezhalogénový, medený uložený pevne 1-CHKE-R 0,6/1,0 kV  5x4</t>
  </si>
  <si>
    <t>KPE000002849</t>
  </si>
  <si>
    <t>Kábel pevný CHKE-R-J 5x4 B2cas1d1a1 bezhalogénový oranžový</t>
  </si>
  <si>
    <t>210881235.S</t>
  </si>
  <si>
    <t xml:space="preserve"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</si>
  <si>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</si>
  <si>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</si>
  <si>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</si>
  <si>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</si>
  <si>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</si>
  <si>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 xml:space="preserve"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</si>
  <si>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</si>
  <si>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</si>
  <si>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</si>
  <si>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 xml:space="preserve"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</si>
  <si>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</si>
  <si>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</si>
  <si>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</si>
  <si>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</si>
  <si>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</si>
  <si>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</si>
  <si>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</si>
  <si>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</si>
  <si>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</si>
  <si>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</si>
  <si>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</si>
  <si>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</si>
  <si>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</si>
  <si>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</si>
  <si>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</si>
  <si>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</si>
  <si>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</si>
  <si>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</si>
  <si>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</si>
  <si>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</si>
  <si>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</si>
  <si>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</si>
  <si>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</si>
  <si>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</si>
  <si>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</si>
  <si>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</si>
  <si>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</si>
  <si>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</si>
  <si>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</si>
  <si>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</si>
  <si>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</si>
  <si>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</si>
  <si>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</si>
  <si>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</si>
  <si>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</si>
  <si>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</si>
  <si>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</si>
  <si>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</si>
  <si>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</si>
  <si>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</si>
  <si>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</si>
  <si>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</si>
  <si>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</si>
  <si>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</si>
  <si>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</si>
  <si>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</si>
  <si>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</si>
  <si>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</si>
  <si>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</si>
  <si>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</si>
  <si>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</si>
  <si>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</si>
  <si>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</si>
  <si>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</si>
  <si>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</si>
  <si>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</si>
  <si>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</si>
  <si>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</si>
  <si>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</si>
  <si>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</si>
  <si>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</si>
  <si>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</si>
  <si>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</si>
  <si>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</si>
  <si>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</si>
  <si>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</si>
  <si>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</si>
  <si>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</si>
  <si>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</si>
  <si>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</si>
  <si>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</si>
  <si>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</si>
  <si>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</si>
  <si>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</si>
  <si>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</si>
  <si>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</si>
  <si>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</si>
  <si>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</si>
  <si>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</si>
  <si>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</si>
  <si>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</si>
  <si>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</si>
  <si>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</si>
  <si>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</si>
  <si>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</si>
  <si>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</si>
  <si>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</si>
  <si>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</si>
  <si>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</si>
  <si>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</si>
  <si>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</si>
  <si>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</si>
  <si>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</si>
  <si>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</si>
  <si>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</si>
  <si>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</si>
  <si>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</si>
  <si>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</si>
  <si>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</si>
  <si>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</si>
  <si>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</si>
  <si>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</si>
  <si>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</si>
  <si>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</si>
  <si>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</si>
  <si>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</si>
  <si>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</si>
  <si>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</si>
  <si>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</si>
  <si>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</si>
  <si>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 xml:space="preserve"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</si>
  <si>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</si>
  <si>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</si>
  <si>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</si>
  <si>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</si>
  <si>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</si>
  <si>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</si>
  <si>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</si>
  <si>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</si>
  <si>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</si>
  <si>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</si>
  <si>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</si>
  <si>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</si>
  <si>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</si>
  <si>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</si>
  <si>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</si>
  <si>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</si>
  <si>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</si>
  <si>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</si>
  <si>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</si>
  <si>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</si>
  <si>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</si>
  <si>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</si>
  <si>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</si>
  <si>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</si>
  <si>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</si>
  <si>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</si>
  <si>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</si>
  <si>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</si>
  <si>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</si>
  <si>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</si>
  <si>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</si>
  <si>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 xml:space="preserve"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</si>
  <si>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</si>
  <si>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</si>
  <si>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</si>
  <si>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</si>
  <si>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</si>
  <si>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</si>
  <si>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</si>
  <si>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</si>
  <si>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</si>
  <si>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</si>
  <si>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243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</si>
  <si>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</si>
  <si>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</si>
  <si>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</si>
  <si>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</si>
  <si>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</si>
  <si>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</si>
  <si>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245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</si>
  <si>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</si>
  <si>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</si>
  <si>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</si>
  <si>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</si>
  <si>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</si>
  <si>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</si>
  <si>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247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</si>
  <si>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</si>
  <si>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</si>
  <si>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</si>
  <si>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</si>
  <si>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</si>
  <si>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</si>
  <si>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249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</si>
  <si>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</si>
  <si>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</si>
  <si>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</si>
  <si>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</si>
  <si>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</si>
  <si>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</si>
  <si>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251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</si>
  <si>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</si>
  <si>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</si>
  <si>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</si>
  <si>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</si>
  <si>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</si>
  <si>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</si>
  <si>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253</t>
  </si>
  <si>
    <t>96276567</t>
  </si>
  <si>
    <t xml:space="preserve"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</si>
  <si>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</si>
  <si>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</si>
  <si>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</si>
  <si>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</si>
  <si>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</si>
  <si>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</si>
  <si>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255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</si>
  <si>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</si>
  <si>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</si>
  <si>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</si>
  <si>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</si>
  <si>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</si>
  <si>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</si>
  <si>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257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</si>
  <si>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</si>
  <si>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</si>
  <si>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</si>
  <si>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</si>
  <si>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</si>
  <si>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</si>
  <si>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259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</si>
  <si>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</si>
  <si>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</si>
  <si>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</si>
  <si>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</si>
  <si>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</si>
  <si>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</si>
  <si>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</si>
  <si>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</si>
  <si>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</si>
  <si>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</si>
  <si>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</si>
  <si>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</si>
  <si>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</si>
  <si>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</si>
  <si>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</si>
  <si>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</si>
  <si>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</si>
  <si>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</si>
  <si>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</si>
  <si>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</si>
  <si>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</si>
  <si>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</si>
  <si>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</si>
  <si>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</si>
  <si>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</si>
  <si>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</si>
  <si>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</si>
  <si>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</si>
  <si>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</si>
  <si>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</si>
  <si>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</si>
  <si>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</si>
  <si>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</si>
  <si>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</si>
  <si>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</si>
  <si>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</si>
  <si>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</si>
  <si>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</si>
  <si>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</si>
  <si>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</si>
  <si>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</si>
  <si>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</si>
  <si>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</si>
  <si>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</si>
  <si>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</si>
  <si>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</si>
  <si>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</si>
  <si>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</si>
  <si>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</si>
  <si>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</si>
  <si>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</si>
  <si>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</si>
  <si>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</si>
  <si>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</si>
  <si>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</si>
  <si>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</si>
  <si>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</si>
  <si>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</si>
  <si>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</si>
  <si>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</si>
  <si>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</si>
  <si>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</si>
  <si>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</si>
  <si>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</si>
  <si>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</si>
  <si>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</si>
  <si>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</si>
  <si>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</si>
  <si>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</si>
  <si>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</si>
  <si>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</si>
  <si>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</si>
  <si>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</si>
  <si>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</si>
  <si>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 xml:space="preserve"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</si>
  <si>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</si>
  <si>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</si>
  <si>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</si>
  <si>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</si>
  <si>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</si>
  <si>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</si>
  <si>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</si>
  <si>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</si>
  <si>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</si>
  <si>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</si>
  <si>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</si>
  <si>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</si>
  <si>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</si>
  <si>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 xml:space="preserve"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</si>
  <si>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</si>
  <si>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</si>
  <si>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</si>
  <si>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</si>
  <si>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</si>
  <si>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</si>
  <si>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 xml:space="preserve"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</si>
  <si>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</si>
  <si>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</si>
  <si>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</si>
  <si>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</si>
  <si>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</si>
  <si>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</si>
  <si>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</si>
  <si>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</si>
  <si>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</si>
  <si>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</si>
  <si>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</si>
  <si>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</si>
  <si>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</si>
  <si>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</si>
  <si>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</si>
  <si>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</si>
  <si>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</si>
  <si>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</si>
  <si>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</si>
  <si>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</si>
  <si>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</si>
  <si>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</si>
  <si>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</si>
  <si>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</si>
  <si>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</si>
  <si>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</si>
  <si>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</si>
  <si>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</si>
  <si>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</si>
  <si>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</si>
  <si>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</si>
  <si>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</si>
  <si>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</si>
  <si>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</si>
  <si>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</si>
  <si>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</si>
  <si>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</si>
  <si>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</si>
  <si>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</si>
  <si>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</si>
  <si>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</si>
  <si>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</si>
  <si>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</si>
  <si>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 xml:space="preserve"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</si>
  <si>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</si>
  <si>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</si>
  <si>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</si>
  <si>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</si>
  <si>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</si>
  <si>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</si>
  <si>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</si>
  <si>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</si>
  <si>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</si>
  <si>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</si>
  <si>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</si>
  <si>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</si>
  <si>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</si>
  <si>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</si>
  <si>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</si>
  <si>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</si>
  <si>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</si>
  <si>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</si>
  <si>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</si>
  <si>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</si>
  <si>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</si>
  <si>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</si>
  <si>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</si>
  <si>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</si>
  <si>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</si>
  <si>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</si>
  <si>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</si>
  <si>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</si>
  <si>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</si>
  <si>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</si>
  <si>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</si>
  <si>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</si>
  <si>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</si>
  <si>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</si>
  <si>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</si>
  <si>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</si>
  <si>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</si>
  <si>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</si>
  <si>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</si>
  <si>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</si>
  <si>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</si>
  <si>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</si>
  <si>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</si>
  <si>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</si>
  <si>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</si>
  <si>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</si>
  <si>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</si>
  <si>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</si>
  <si>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</si>
  <si>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</si>
  <si>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</si>
  <si>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</si>
  <si>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</si>
  <si>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</si>
  <si>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</si>
  <si>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 xml:space="preserve"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</si>
  <si>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</si>
  <si>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</si>
  <si>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</si>
  <si>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</si>
  <si>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</si>
  <si>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</si>
  <si>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</si>
  <si>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</si>
  <si>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</si>
  <si>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</si>
  <si>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</si>
  <si>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</si>
  <si>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</si>
  <si>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</si>
  <si>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</si>
  <si>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</si>
  <si>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</si>
  <si>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</si>
  <si>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</si>
  <si>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</si>
  <si>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</si>
  <si>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</si>
  <si>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</si>
  <si>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</si>
  <si>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</si>
  <si>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</si>
  <si>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</si>
  <si>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</si>
  <si>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</si>
  <si>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</si>
  <si>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</si>
  <si>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</si>
  <si>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</si>
  <si>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</si>
  <si>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</si>
  <si>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</si>
  <si>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</si>
  <si>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</si>
  <si>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</si>
  <si>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</si>
  <si>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</si>
  <si>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</si>
  <si>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</si>
  <si>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</si>
  <si>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</si>
  <si>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</si>
  <si>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</si>
  <si>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</si>
  <si>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</si>
  <si>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</si>
  <si>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</si>
  <si>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</si>
  <si>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</si>
  <si>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</si>
  <si>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</si>
  <si>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</si>
  <si>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</si>
  <si>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</si>
  <si>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</si>
  <si>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</si>
  <si>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</si>
  <si>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</si>
  <si>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</si>
  <si>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</si>
  <si>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</si>
  <si>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</si>
  <si>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</si>
  <si>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</si>
  <si>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</si>
  <si>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</si>
  <si>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</si>
  <si>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</si>
  <si>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</si>
  <si>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</si>
  <si>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</si>
  <si>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</si>
  <si>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</si>
  <si>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</si>
  <si>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</si>
  <si>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</si>
  <si>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</si>
  <si>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</si>
  <si>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</si>
  <si>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</si>
  <si>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</si>
  <si>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</si>
  <si>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</si>
  <si>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</si>
  <si>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</si>
  <si>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</si>
  <si>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</si>
  <si>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</si>
  <si>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</si>
  <si>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</si>
  <si>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</si>
  <si>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</si>
  <si>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</si>
  <si>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</si>
  <si>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</si>
  <si>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</si>
  <si>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</si>
  <si>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</si>
  <si>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</si>
  <si>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</si>
  <si>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</si>
  <si>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</si>
  <si>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</si>
  <si>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</si>
  <si>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</si>
  <si>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</si>
  <si>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</si>
  <si>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</si>
  <si>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</si>
  <si>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</si>
  <si>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</si>
  <si>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</si>
  <si>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</si>
  <si>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</si>
  <si>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</si>
  <si>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</si>
  <si>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</si>
  <si>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</si>
  <si>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</si>
  <si>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</si>
  <si>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</si>
  <si>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</si>
  <si>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</si>
  <si>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</si>
  <si>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</si>
  <si>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</si>
  <si>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 xml:space="preserve"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</si>
  <si>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</si>
  <si>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</si>
  <si>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</si>
  <si>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</si>
  <si>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</si>
  <si>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</si>
  <si>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</si>
  <si>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</si>
  <si>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</si>
  <si>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</si>
  <si>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</si>
  <si>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</si>
  <si>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</si>
  <si>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</si>
  <si>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</si>
  <si>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</si>
  <si>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</si>
  <si>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</si>
  <si>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</si>
  <si>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</si>
  <si>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</si>
  <si>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</si>
  <si>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 xml:space="preserve"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</si>
  <si>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</si>
  <si>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</si>
  <si>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</si>
  <si>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</si>
  <si>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</si>
  <si>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 xml:space="preserve">Fasádna žalúziová klapka mcrLAM 4- 100   Ovládanie 24 V  RAL žalúzií podľa požiadavky stavby alebo ekvivalent</t>
  </si>
  <si>
    <t>Pol15</t>
  </si>
  <si>
    <t xml:space="preserve">Hranaté potrubie pre odvod dymu a tepla E multi- požiarne izolované Fpr EN 12101-7 a EN 1366-9,  do obvodu 3200 mm, podiel tvaroviek 15 % alebo ekvivalent</t>
  </si>
  <si>
    <t>Pol16</t>
  </si>
  <si>
    <t xml:space="preserve"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</si>
  <si>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</si>
  <si>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</si>
  <si>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</si>
  <si>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</si>
  <si>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 xml:space="preserve"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</si>
  <si>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</si>
  <si>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</si>
  <si>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</si>
  <si>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 xml:space="preserve"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</si>
  <si>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</si>
  <si>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</si>
  <si>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</si>
  <si>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</si>
  <si>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</si>
  <si>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</si>
  <si>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</si>
  <si>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</si>
  <si>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</si>
  <si>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</si>
  <si>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</si>
  <si>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</si>
  <si>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</si>
  <si>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</si>
  <si>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</si>
  <si>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</si>
  <si>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</si>
  <si>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</si>
  <si>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</si>
  <si>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</si>
  <si>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</si>
  <si>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</si>
  <si>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</si>
  <si>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</si>
  <si>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</si>
  <si>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</si>
  <si>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</si>
  <si>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</si>
  <si>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</si>
  <si>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</si>
  <si>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</si>
  <si>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</si>
  <si>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</si>
  <si>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</si>
  <si>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</si>
  <si>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</si>
  <si>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</si>
  <si>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</si>
  <si>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</si>
  <si>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</si>
  <si>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</si>
  <si>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</si>
  <si>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</si>
  <si>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</si>
  <si>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</si>
  <si>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</si>
  <si>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</si>
  <si>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</si>
  <si>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</si>
  <si>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</si>
  <si>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</si>
  <si>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</si>
  <si>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</si>
  <si>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</si>
  <si>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</si>
  <si>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</si>
  <si>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</si>
  <si>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 xml:space="preserve">UDF  10</t>
  </si>
  <si>
    <t xml:space="preserve">Držiak kábla  10mm, pozink.+chróm., E90</t>
  </si>
  <si>
    <t>SRO M6x30</t>
  </si>
  <si>
    <t xml:space="preserve"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</si>
  <si>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</si>
  <si>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</si>
  <si>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</si>
  <si>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</si>
  <si>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</si>
  <si>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</si>
  <si>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</si>
  <si>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</si>
  <si>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</si>
  <si>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</si>
  <si>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</si>
  <si>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</si>
  <si>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</si>
  <si>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</si>
  <si>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</si>
  <si>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</si>
  <si>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</si>
  <si>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</si>
  <si>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</si>
  <si>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</si>
  <si>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</si>
  <si>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</si>
  <si>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</si>
  <si>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</si>
  <si>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</si>
  <si>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</si>
  <si>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</si>
  <si>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</si>
  <si>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</si>
  <si>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 xml:space="preserve">Projektor obojsmerný, kov, ø140x196 mm, 20/10/5/2,5 W / 100 V, 120-18.000 Hz, keramická svorkovnica, tep. poistka,  IP66</t>
  </si>
  <si>
    <t>CELL20T/EN</t>
  </si>
  <si>
    <t xml:space="preserve"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</si>
  <si>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</si>
  <si>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</si>
  <si>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</si>
  <si>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 xml:space="preserve"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</si>
  <si>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</si>
  <si>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</si>
  <si>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</si>
  <si>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 xml:space="preserve"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</si>
  <si>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</si>
  <si>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</si>
  <si>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</si>
  <si>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</si>
  <si>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</si>
  <si>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</si>
  <si>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</si>
  <si>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</si>
  <si>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</si>
  <si>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</si>
  <si>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</si>
  <si>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</si>
  <si>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</si>
  <si>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</si>
  <si>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</si>
  <si>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</si>
  <si>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</si>
  <si>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</si>
  <si>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</si>
  <si>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</si>
  <si>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</si>
  <si>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</si>
  <si>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</si>
  <si>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</si>
  <si>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</si>
  <si>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</si>
  <si>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</si>
  <si>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</si>
  <si>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</si>
  <si>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</si>
  <si>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 xml:space="preserve"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</si>
  <si>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</si>
  <si>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</si>
  <si>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</si>
  <si>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</si>
  <si>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</si>
  <si>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</si>
  <si>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</si>
  <si>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</si>
  <si>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</si>
  <si>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</si>
  <si>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</si>
  <si>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</si>
  <si>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</si>
  <si>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</si>
  <si>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</si>
  <si>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</si>
  <si>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</si>
  <si>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</si>
  <si>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</si>
  <si>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</si>
  <si>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</si>
  <si>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</si>
  <si>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</si>
  <si>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</si>
  <si>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</si>
  <si>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</si>
  <si>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 xml:space="preserve">NN spojky pre káble s plastovou izoláciou do 1kV  25-35 mm2</t>
  </si>
  <si>
    <t>345820000300.S</t>
  </si>
  <si>
    <t>Spojka NN s polymérovou izoláciou POLJ-01/4x 10-35 alebo ekvivalent</t>
  </si>
  <si>
    <t>210101603.S</t>
  </si>
  <si>
    <t xml:space="preserve">NN spojky pre káble s plastovou izoláciou do 1kV  50-70 mm2</t>
  </si>
  <si>
    <t>345820000400.S</t>
  </si>
  <si>
    <t>Spojka NN s polymérovou izoláciou POLJ-01/4x 25-70 alebo ekvivalent</t>
  </si>
  <si>
    <t>210193094.S</t>
  </si>
  <si>
    <t xml:space="preserve"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</si>
  <si>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</si>
  <si>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</si>
  <si>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</si>
  <si>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</si>
  <si>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</si>
  <si>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</si>
  <si>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</si>
  <si>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</si>
  <si>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 xml:space="preserve"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</si>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</sst>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29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15201-O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14</v>
      </c>
      <c r="D85" s="5"/>
      <c r="E85" s="5"/>
      <c r="F85" s="5"/>
      <c r="G85" s="5"/>
      <c r="H85" s="5"/>
      <c r="I85" s="5"/>
      <c r="J85" s="5"/>
      <c r="K85" s="5"/>
      <c r="L85" s="68" t="str">
        <f>K6</f>
        <v xml:space="preserve"> ŠH Angels Aréna  Rekonštrukcia a Modernizácia pre VO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Košice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70" t="str">
        <f>IF(AN8= "","",AN8)</f>
        <v>16. 7. 2021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Košice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ROUND(SUM(AG95:AG108),2)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ROUND(SUM(AS95:AS108),2)</f>
        <v>0</v>
      </c>
      <c r="AT94" s="100">
        <f>ROUND(SUM(AV94:AW94),2)</f>
        <v>0</v>
      </c>
      <c r="AU94" s="101">
        <f>ROUND(SUM(AU95:AU108),5)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ROUND(SUM(AZ95:AZ108),2)</f>
        <v>0</v>
      </c>
      <c r="BA94" s="100">
        <f>ROUND(SUM(BA95:BA108),2)</f>
        <v>0</v>
      </c>
      <c r="BB94" s="100">
        <f>ROUND(SUM(BB95:BB108),2)</f>
        <v>0</v>
      </c>
      <c r="BC94" s="100">
        <f>ROUND(SUM(BC95:BC108),2)</f>
        <v>0</v>
      </c>
      <c r="BD94" s="102">
        <f>ROUND(SUM(BD95:BD108),2)</f>
        <v>0</v>
      </c>
      <c r="BE94" s="6"/>
      <c r="BS94" s="103" t="s">
        <v>73</v>
      </c>
      <c r="BT94" s="103" t="s">
        <v>74</v>
      </c>
      <c r="BU94" s="104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16.5" customHeight="1">
      <c r="A95" s="105" t="s">
        <v>78</v>
      </c>
      <c r="B95" s="106"/>
      <c r="C95" s="107"/>
      <c r="D95" s="108" t="s">
        <v>79</v>
      </c>
      <c r="E95" s="108"/>
      <c r="F95" s="108"/>
      <c r="G95" s="108"/>
      <c r="H95" s="108"/>
      <c r="I95" s="109"/>
      <c r="J95" s="108" t="s">
        <v>80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'00 - SO 01 Športova hala ...'!J32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81</v>
      </c>
      <c r="AR95" s="106"/>
      <c r="AS95" s="112">
        <v>0</v>
      </c>
      <c r="AT95" s="113">
        <f>ROUND(SUM(AV95:AW95),2)</f>
        <v>0</v>
      </c>
      <c r="AU95" s="114">
        <f>'00 - SO 01 Športova hala ...'!P142</f>
        <v>0</v>
      </c>
      <c r="AV95" s="113">
        <f>'00 - SO 01 Športova hala ...'!J35</f>
        <v>0</v>
      </c>
      <c r="AW95" s="113">
        <f>'00 - SO 01 Športova hala ...'!J36</f>
        <v>0</v>
      </c>
      <c r="AX95" s="113">
        <f>'00 - SO 01 Športova hala ...'!J37</f>
        <v>0</v>
      </c>
      <c r="AY95" s="113">
        <f>'00 - SO 01 Športova hala ...'!J38</f>
        <v>0</v>
      </c>
      <c r="AZ95" s="113">
        <f>'00 - SO 01 Športova hala ...'!F35</f>
        <v>0</v>
      </c>
      <c r="BA95" s="113">
        <f>'00 - SO 01 Športova hala ...'!F36</f>
        <v>0</v>
      </c>
      <c r="BB95" s="113">
        <f>'00 - SO 01 Športova hala ...'!F37</f>
        <v>0</v>
      </c>
      <c r="BC95" s="113">
        <f>'00 - SO 01 Športova hala ...'!F38</f>
        <v>0</v>
      </c>
      <c r="BD95" s="115">
        <f>'00 - SO 01 Športova hala ...'!F39</f>
        <v>0</v>
      </c>
      <c r="BE95" s="7"/>
      <c r="BT95" s="116" t="s">
        <v>82</v>
      </c>
      <c r="BV95" s="116" t="s">
        <v>76</v>
      </c>
      <c r="BW95" s="116" t="s">
        <v>83</v>
      </c>
      <c r="BX95" s="116" t="s">
        <v>4</v>
      </c>
      <c r="CL95" s="116" t="s">
        <v>1</v>
      </c>
      <c r="CM95" s="116" t="s">
        <v>74</v>
      </c>
    </row>
    <row r="96" s="7" customFormat="1" ht="16.5" customHeight="1">
      <c r="A96" s="105" t="s">
        <v>78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'01 - SO 01 Športová hala ...'!J32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81</v>
      </c>
      <c r="AR96" s="106"/>
      <c r="AS96" s="112">
        <v>0</v>
      </c>
      <c r="AT96" s="113">
        <f>ROUND(SUM(AV96:AW96),2)</f>
        <v>0</v>
      </c>
      <c r="AU96" s="114">
        <f>'01 - SO 01 Športová hala ...'!P152</f>
        <v>0</v>
      </c>
      <c r="AV96" s="113">
        <f>'01 - SO 01 Športová hala ...'!J35</f>
        <v>0</v>
      </c>
      <c r="AW96" s="113">
        <f>'01 - SO 01 Športová hala ...'!J36</f>
        <v>0</v>
      </c>
      <c r="AX96" s="113">
        <f>'01 - SO 01 Športová hala ...'!J37</f>
        <v>0</v>
      </c>
      <c r="AY96" s="113">
        <f>'01 - SO 01 Športová hala ...'!J38</f>
        <v>0</v>
      </c>
      <c r="AZ96" s="113">
        <f>'01 - SO 01 Športová hala ...'!F35</f>
        <v>0</v>
      </c>
      <c r="BA96" s="113">
        <f>'01 - SO 01 Športová hala ...'!F36</f>
        <v>0</v>
      </c>
      <c r="BB96" s="113">
        <f>'01 - SO 01 Športová hala ...'!F37</f>
        <v>0</v>
      </c>
      <c r="BC96" s="113">
        <f>'01 - SO 01 Športová hala ...'!F38</f>
        <v>0</v>
      </c>
      <c r="BD96" s="115">
        <f>'01 - SO 01 Športová hala ...'!F39</f>
        <v>0</v>
      </c>
      <c r="BE96" s="7"/>
      <c r="BT96" s="116" t="s">
        <v>82</v>
      </c>
      <c r="BV96" s="116" t="s">
        <v>76</v>
      </c>
      <c r="BW96" s="116" t="s">
        <v>86</v>
      </c>
      <c r="BX96" s="116" t="s">
        <v>4</v>
      </c>
      <c r="CL96" s="116" t="s">
        <v>1</v>
      </c>
      <c r="CM96" s="116" t="s">
        <v>74</v>
      </c>
    </row>
    <row r="97" s="7" customFormat="1" ht="24.75" customHeight="1">
      <c r="A97" s="105" t="s">
        <v>78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'02 - SO 01.1a  Športova h...'!J32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81</v>
      </c>
      <c r="AR97" s="106"/>
      <c r="AS97" s="112">
        <v>0</v>
      </c>
      <c r="AT97" s="113">
        <f>ROUND(SUM(AV97:AW97),2)</f>
        <v>0</v>
      </c>
      <c r="AU97" s="114">
        <f>'02 - SO 01.1a  Športova h...'!P139</f>
        <v>0</v>
      </c>
      <c r="AV97" s="113">
        <f>'02 - SO 01.1a  Športova h...'!J35</f>
        <v>0</v>
      </c>
      <c r="AW97" s="113">
        <f>'02 - SO 01.1a  Športova h...'!J36</f>
        <v>0</v>
      </c>
      <c r="AX97" s="113">
        <f>'02 - SO 01.1a  Športova h...'!J37</f>
        <v>0</v>
      </c>
      <c r="AY97" s="113">
        <f>'02 - SO 01.1a  Športova h...'!J38</f>
        <v>0</v>
      </c>
      <c r="AZ97" s="113">
        <f>'02 - SO 01.1a  Športova h...'!F35</f>
        <v>0</v>
      </c>
      <c r="BA97" s="113">
        <f>'02 - SO 01.1a  Športova h...'!F36</f>
        <v>0</v>
      </c>
      <c r="BB97" s="113">
        <f>'02 - SO 01.1a  Športova h...'!F37</f>
        <v>0</v>
      </c>
      <c r="BC97" s="113">
        <f>'02 - SO 01.1a  Športova h...'!F38</f>
        <v>0</v>
      </c>
      <c r="BD97" s="115">
        <f>'02 - SO 01.1a  Športova h...'!F39</f>
        <v>0</v>
      </c>
      <c r="BE97" s="7"/>
      <c r="BT97" s="116" t="s">
        <v>82</v>
      </c>
      <c r="BV97" s="116" t="s">
        <v>76</v>
      </c>
      <c r="BW97" s="116" t="s">
        <v>89</v>
      </c>
      <c r="BX97" s="116" t="s">
        <v>4</v>
      </c>
      <c r="CL97" s="116" t="s">
        <v>1</v>
      </c>
      <c r="CM97" s="116" t="s">
        <v>74</v>
      </c>
    </row>
    <row r="98" s="7" customFormat="1" ht="37.5" customHeight="1">
      <c r="A98" s="105" t="s">
        <v>78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'03 - SO 01.1b Športova ha...'!J32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81</v>
      </c>
      <c r="AR98" s="106"/>
      <c r="AS98" s="112">
        <v>0</v>
      </c>
      <c r="AT98" s="113">
        <f>ROUND(SUM(AV98:AW98),2)</f>
        <v>0</v>
      </c>
      <c r="AU98" s="114">
        <f>'03 - SO 01.1b Športova ha...'!P136</f>
        <v>0</v>
      </c>
      <c r="AV98" s="113">
        <f>'03 - SO 01.1b Športova ha...'!J35</f>
        <v>0</v>
      </c>
      <c r="AW98" s="113">
        <f>'03 - SO 01.1b Športova ha...'!J36</f>
        <v>0</v>
      </c>
      <c r="AX98" s="113">
        <f>'03 - SO 01.1b Športova ha...'!J37</f>
        <v>0</v>
      </c>
      <c r="AY98" s="113">
        <f>'03 - SO 01.1b Športova ha...'!J38</f>
        <v>0</v>
      </c>
      <c r="AZ98" s="113">
        <f>'03 - SO 01.1b Športova ha...'!F35</f>
        <v>0</v>
      </c>
      <c r="BA98" s="113">
        <f>'03 - SO 01.1b Športova ha...'!F36</f>
        <v>0</v>
      </c>
      <c r="BB98" s="113">
        <f>'03 - SO 01.1b Športova ha...'!F37</f>
        <v>0</v>
      </c>
      <c r="BC98" s="113">
        <f>'03 - SO 01.1b Športova ha...'!F38</f>
        <v>0</v>
      </c>
      <c r="BD98" s="115">
        <f>'03 - SO 01.1b Športova ha...'!F39</f>
        <v>0</v>
      </c>
      <c r="BE98" s="7"/>
      <c r="BT98" s="116" t="s">
        <v>82</v>
      </c>
      <c r="BV98" s="116" t="s">
        <v>76</v>
      </c>
      <c r="BW98" s="116" t="s">
        <v>92</v>
      </c>
      <c r="BX98" s="116" t="s">
        <v>4</v>
      </c>
      <c r="CL98" s="116" t="s">
        <v>1</v>
      </c>
      <c r="CM98" s="116" t="s">
        <v>74</v>
      </c>
    </row>
    <row r="99" s="7" customFormat="1" ht="24.75" customHeight="1">
      <c r="A99" s="105" t="s">
        <v>78</v>
      </c>
      <c r="B99" s="106"/>
      <c r="C99" s="107"/>
      <c r="D99" s="108" t="s">
        <v>93</v>
      </c>
      <c r="E99" s="108"/>
      <c r="F99" s="108"/>
      <c r="G99" s="108"/>
      <c r="H99" s="108"/>
      <c r="I99" s="109"/>
      <c r="J99" s="108" t="s">
        <v>94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'04 - SO 01.2  Športova ha...'!J32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81</v>
      </c>
      <c r="AR99" s="106"/>
      <c r="AS99" s="112">
        <v>0</v>
      </c>
      <c r="AT99" s="113">
        <f>ROUND(SUM(AV99:AW99),2)</f>
        <v>0</v>
      </c>
      <c r="AU99" s="114">
        <f>'04 - SO 01.2  Športova ha...'!P135</f>
        <v>0</v>
      </c>
      <c r="AV99" s="113">
        <f>'04 - SO 01.2  Športova ha...'!J35</f>
        <v>0</v>
      </c>
      <c r="AW99" s="113">
        <f>'04 - SO 01.2  Športova ha...'!J36</f>
        <v>0</v>
      </c>
      <c r="AX99" s="113">
        <f>'04 - SO 01.2  Športova ha...'!J37</f>
        <v>0</v>
      </c>
      <c r="AY99" s="113">
        <f>'04 - SO 01.2  Športova ha...'!J38</f>
        <v>0</v>
      </c>
      <c r="AZ99" s="113">
        <f>'04 - SO 01.2  Športova ha...'!F35</f>
        <v>0</v>
      </c>
      <c r="BA99" s="113">
        <f>'04 - SO 01.2  Športova ha...'!F36</f>
        <v>0</v>
      </c>
      <c r="BB99" s="113">
        <f>'04 - SO 01.2  Športova ha...'!F37</f>
        <v>0</v>
      </c>
      <c r="BC99" s="113">
        <f>'04 - SO 01.2  Športova ha...'!F38</f>
        <v>0</v>
      </c>
      <c r="BD99" s="115">
        <f>'04 - SO 01.2  Športova ha...'!F39</f>
        <v>0</v>
      </c>
      <c r="BE99" s="7"/>
      <c r="BT99" s="116" t="s">
        <v>82</v>
      </c>
      <c r="BV99" s="116" t="s">
        <v>76</v>
      </c>
      <c r="BW99" s="116" t="s">
        <v>95</v>
      </c>
      <c r="BX99" s="116" t="s">
        <v>4</v>
      </c>
      <c r="CL99" s="116" t="s">
        <v>1</v>
      </c>
      <c r="CM99" s="116" t="s">
        <v>74</v>
      </c>
    </row>
    <row r="100" s="7" customFormat="1" ht="24.75" customHeight="1">
      <c r="A100" s="105" t="s">
        <v>78</v>
      </c>
      <c r="B100" s="106"/>
      <c r="C100" s="107"/>
      <c r="D100" s="108" t="s">
        <v>96</v>
      </c>
      <c r="E100" s="108"/>
      <c r="F100" s="108"/>
      <c r="G100" s="108"/>
      <c r="H100" s="108"/>
      <c r="I100" s="109"/>
      <c r="J100" s="108" t="s">
        <v>97</v>
      </c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10">
        <f>'05 - SO 01.3  Športova ha...'!J32</f>
        <v>0</v>
      </c>
      <c r="AH100" s="109"/>
      <c r="AI100" s="109"/>
      <c r="AJ100" s="109"/>
      <c r="AK100" s="109"/>
      <c r="AL100" s="109"/>
      <c r="AM100" s="109"/>
      <c r="AN100" s="110">
        <f>SUM(AG100,AT100)</f>
        <v>0</v>
      </c>
      <c r="AO100" s="109"/>
      <c r="AP100" s="109"/>
      <c r="AQ100" s="111" t="s">
        <v>81</v>
      </c>
      <c r="AR100" s="106"/>
      <c r="AS100" s="112">
        <v>0</v>
      </c>
      <c r="AT100" s="113">
        <f>ROUND(SUM(AV100:AW100),2)</f>
        <v>0</v>
      </c>
      <c r="AU100" s="114">
        <f>'05 - SO 01.3  Športova ha...'!P132</f>
        <v>0</v>
      </c>
      <c r="AV100" s="113">
        <f>'05 - SO 01.3  Športova ha...'!J35</f>
        <v>0</v>
      </c>
      <c r="AW100" s="113">
        <f>'05 - SO 01.3  Športova ha...'!J36</f>
        <v>0</v>
      </c>
      <c r="AX100" s="113">
        <f>'05 - SO 01.3  Športova ha...'!J37</f>
        <v>0</v>
      </c>
      <c r="AY100" s="113">
        <f>'05 - SO 01.3  Športova ha...'!J38</f>
        <v>0</v>
      </c>
      <c r="AZ100" s="113">
        <f>'05 - SO 01.3  Športova ha...'!F35</f>
        <v>0</v>
      </c>
      <c r="BA100" s="113">
        <f>'05 - SO 01.3  Športova ha...'!F36</f>
        <v>0</v>
      </c>
      <c r="BB100" s="113">
        <f>'05 - SO 01.3  Športova ha...'!F37</f>
        <v>0</v>
      </c>
      <c r="BC100" s="113">
        <f>'05 - SO 01.3  Športova ha...'!F38</f>
        <v>0</v>
      </c>
      <c r="BD100" s="115">
        <f>'05 - SO 01.3  Športova ha...'!F39</f>
        <v>0</v>
      </c>
      <c r="BE100" s="7"/>
      <c r="BT100" s="116" t="s">
        <v>82</v>
      </c>
      <c r="BV100" s="116" t="s">
        <v>76</v>
      </c>
      <c r="BW100" s="116" t="s">
        <v>98</v>
      </c>
      <c r="BX100" s="116" t="s">
        <v>4</v>
      </c>
      <c r="CL100" s="116" t="s">
        <v>1</v>
      </c>
      <c r="CM100" s="116" t="s">
        <v>74</v>
      </c>
    </row>
    <row r="101" s="7" customFormat="1" ht="24.75" customHeight="1">
      <c r="A101" s="105" t="s">
        <v>78</v>
      </c>
      <c r="B101" s="106"/>
      <c r="C101" s="107"/>
      <c r="D101" s="108" t="s">
        <v>99</v>
      </c>
      <c r="E101" s="108"/>
      <c r="F101" s="108"/>
      <c r="G101" s="108"/>
      <c r="H101" s="108"/>
      <c r="I101" s="109"/>
      <c r="J101" s="108" t="s">
        <v>100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0">
        <f>'06 - SO 01.4  Športova ha...'!J32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81</v>
      </c>
      <c r="AR101" s="106"/>
      <c r="AS101" s="112">
        <v>0</v>
      </c>
      <c r="AT101" s="113">
        <f>ROUND(SUM(AV101:AW101),2)</f>
        <v>0</v>
      </c>
      <c r="AU101" s="114">
        <f>'06 - SO 01.4  Športova ha...'!P144</f>
        <v>0</v>
      </c>
      <c r="AV101" s="113">
        <f>'06 - SO 01.4  Športova ha...'!J35</f>
        <v>0</v>
      </c>
      <c r="AW101" s="113">
        <f>'06 - SO 01.4  Športova ha...'!J36</f>
        <v>0</v>
      </c>
      <c r="AX101" s="113">
        <f>'06 - SO 01.4  Športova ha...'!J37</f>
        <v>0</v>
      </c>
      <c r="AY101" s="113">
        <f>'06 - SO 01.4  Športova ha...'!J38</f>
        <v>0</v>
      </c>
      <c r="AZ101" s="113">
        <f>'06 - SO 01.4  Športova ha...'!F35</f>
        <v>0</v>
      </c>
      <c r="BA101" s="113">
        <f>'06 - SO 01.4  Športova ha...'!F36</f>
        <v>0</v>
      </c>
      <c r="BB101" s="113">
        <f>'06 - SO 01.4  Športova ha...'!F37</f>
        <v>0</v>
      </c>
      <c r="BC101" s="113">
        <f>'06 - SO 01.4  Športova ha...'!F38</f>
        <v>0</v>
      </c>
      <c r="BD101" s="115">
        <f>'06 - SO 01.4  Športova ha...'!F39</f>
        <v>0</v>
      </c>
      <c r="BE101" s="7"/>
      <c r="BT101" s="116" t="s">
        <v>82</v>
      </c>
      <c r="BV101" s="116" t="s">
        <v>76</v>
      </c>
      <c r="BW101" s="116" t="s">
        <v>101</v>
      </c>
      <c r="BX101" s="116" t="s">
        <v>4</v>
      </c>
      <c r="CL101" s="116" t="s">
        <v>1</v>
      </c>
      <c r="CM101" s="116" t="s">
        <v>74</v>
      </c>
    </row>
    <row r="102" s="7" customFormat="1" ht="24.75" customHeight="1">
      <c r="A102" s="105" t="s">
        <v>78</v>
      </c>
      <c r="B102" s="106"/>
      <c r="C102" s="107"/>
      <c r="D102" s="108" t="s">
        <v>102</v>
      </c>
      <c r="E102" s="108"/>
      <c r="F102" s="108"/>
      <c r="G102" s="108"/>
      <c r="H102" s="108"/>
      <c r="I102" s="109"/>
      <c r="J102" s="108" t="s">
        <v>103</v>
      </c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10">
        <f>'07 - SO 01.5  Športova ha...'!J32</f>
        <v>0</v>
      </c>
      <c r="AH102" s="109"/>
      <c r="AI102" s="109"/>
      <c r="AJ102" s="109"/>
      <c r="AK102" s="109"/>
      <c r="AL102" s="109"/>
      <c r="AM102" s="109"/>
      <c r="AN102" s="110">
        <f>SUM(AG102,AT102)</f>
        <v>0</v>
      </c>
      <c r="AO102" s="109"/>
      <c r="AP102" s="109"/>
      <c r="AQ102" s="111" t="s">
        <v>81</v>
      </c>
      <c r="AR102" s="106"/>
      <c r="AS102" s="112">
        <v>0</v>
      </c>
      <c r="AT102" s="113">
        <f>ROUND(SUM(AV102:AW102),2)</f>
        <v>0</v>
      </c>
      <c r="AU102" s="114">
        <f>'07 - SO 01.5  Športova ha...'!P135</f>
        <v>0</v>
      </c>
      <c r="AV102" s="113">
        <f>'07 - SO 01.5  Športova ha...'!J35</f>
        <v>0</v>
      </c>
      <c r="AW102" s="113">
        <f>'07 - SO 01.5  Športova ha...'!J36</f>
        <v>0</v>
      </c>
      <c r="AX102" s="113">
        <f>'07 - SO 01.5  Športova ha...'!J37</f>
        <v>0</v>
      </c>
      <c r="AY102" s="113">
        <f>'07 - SO 01.5  Športova ha...'!J38</f>
        <v>0</v>
      </c>
      <c r="AZ102" s="113">
        <f>'07 - SO 01.5  Športova ha...'!F35</f>
        <v>0</v>
      </c>
      <c r="BA102" s="113">
        <f>'07 - SO 01.5  Športova ha...'!F36</f>
        <v>0</v>
      </c>
      <c r="BB102" s="113">
        <f>'07 - SO 01.5  Športova ha...'!F37</f>
        <v>0</v>
      </c>
      <c r="BC102" s="113">
        <f>'07 - SO 01.5  Športova ha...'!F38</f>
        <v>0</v>
      </c>
      <c r="BD102" s="115">
        <f>'07 - SO 01.5  Športova ha...'!F39</f>
        <v>0</v>
      </c>
      <c r="BE102" s="7"/>
      <c r="BT102" s="116" t="s">
        <v>82</v>
      </c>
      <c r="BV102" s="116" t="s">
        <v>76</v>
      </c>
      <c r="BW102" s="116" t="s">
        <v>104</v>
      </c>
      <c r="BX102" s="116" t="s">
        <v>4</v>
      </c>
      <c r="CL102" s="116" t="s">
        <v>1</v>
      </c>
      <c r="CM102" s="116" t="s">
        <v>74</v>
      </c>
    </row>
    <row r="103" s="7" customFormat="1" ht="24.75" customHeight="1">
      <c r="A103" s="105" t="s">
        <v>78</v>
      </c>
      <c r="B103" s="106"/>
      <c r="C103" s="107"/>
      <c r="D103" s="108" t="s">
        <v>105</v>
      </c>
      <c r="E103" s="108"/>
      <c r="F103" s="108"/>
      <c r="G103" s="108"/>
      <c r="H103" s="108"/>
      <c r="I103" s="109"/>
      <c r="J103" s="108" t="s">
        <v>106</v>
      </c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10">
        <f>'08 - SO 01.6  Športova ha...'!J32</f>
        <v>0</v>
      </c>
      <c r="AH103" s="109"/>
      <c r="AI103" s="109"/>
      <c r="AJ103" s="109"/>
      <c r="AK103" s="109"/>
      <c r="AL103" s="109"/>
      <c r="AM103" s="109"/>
      <c r="AN103" s="110">
        <f>SUM(AG103,AT103)</f>
        <v>0</v>
      </c>
      <c r="AO103" s="109"/>
      <c r="AP103" s="109"/>
      <c r="AQ103" s="111" t="s">
        <v>81</v>
      </c>
      <c r="AR103" s="106"/>
      <c r="AS103" s="112">
        <v>0</v>
      </c>
      <c r="AT103" s="113">
        <f>ROUND(SUM(AV103:AW103),2)</f>
        <v>0</v>
      </c>
      <c r="AU103" s="114">
        <f>'08 - SO 01.6  Športova ha...'!P128</f>
        <v>0</v>
      </c>
      <c r="AV103" s="113">
        <f>'08 - SO 01.6  Športova ha...'!J35</f>
        <v>0</v>
      </c>
      <c r="AW103" s="113">
        <f>'08 - SO 01.6  Športova ha...'!J36</f>
        <v>0</v>
      </c>
      <c r="AX103" s="113">
        <f>'08 - SO 01.6  Športova ha...'!J37</f>
        <v>0</v>
      </c>
      <c r="AY103" s="113">
        <f>'08 - SO 01.6  Športova ha...'!J38</f>
        <v>0</v>
      </c>
      <c r="AZ103" s="113">
        <f>'08 - SO 01.6  Športova ha...'!F35</f>
        <v>0</v>
      </c>
      <c r="BA103" s="113">
        <f>'08 - SO 01.6  Športova ha...'!F36</f>
        <v>0</v>
      </c>
      <c r="BB103" s="113">
        <f>'08 - SO 01.6  Športova ha...'!F37</f>
        <v>0</v>
      </c>
      <c r="BC103" s="113">
        <f>'08 - SO 01.6  Športova ha...'!F38</f>
        <v>0</v>
      </c>
      <c r="BD103" s="115">
        <f>'08 - SO 01.6  Športova ha...'!F39</f>
        <v>0</v>
      </c>
      <c r="BE103" s="7"/>
      <c r="BT103" s="116" t="s">
        <v>82</v>
      </c>
      <c r="BV103" s="116" t="s">
        <v>76</v>
      </c>
      <c r="BW103" s="116" t="s">
        <v>107</v>
      </c>
      <c r="BX103" s="116" t="s">
        <v>4</v>
      </c>
      <c r="CL103" s="116" t="s">
        <v>1</v>
      </c>
      <c r="CM103" s="116" t="s">
        <v>74</v>
      </c>
    </row>
    <row r="104" s="7" customFormat="1" ht="16.5" customHeight="1">
      <c r="A104" s="105" t="s">
        <v>78</v>
      </c>
      <c r="B104" s="106"/>
      <c r="C104" s="107"/>
      <c r="D104" s="108" t="s">
        <v>108</v>
      </c>
      <c r="E104" s="108"/>
      <c r="F104" s="108"/>
      <c r="G104" s="108"/>
      <c r="H104" s="108"/>
      <c r="I104" s="109"/>
      <c r="J104" s="108" t="s">
        <v>109</v>
      </c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10">
        <f>'09 - SO 01.7  Športova ha...'!J32</f>
        <v>0</v>
      </c>
      <c r="AH104" s="109"/>
      <c r="AI104" s="109"/>
      <c r="AJ104" s="109"/>
      <c r="AK104" s="109"/>
      <c r="AL104" s="109"/>
      <c r="AM104" s="109"/>
      <c r="AN104" s="110">
        <f>SUM(AG104,AT104)</f>
        <v>0</v>
      </c>
      <c r="AO104" s="109"/>
      <c r="AP104" s="109"/>
      <c r="AQ104" s="111" t="s">
        <v>81</v>
      </c>
      <c r="AR104" s="106"/>
      <c r="AS104" s="112">
        <v>0</v>
      </c>
      <c r="AT104" s="113">
        <f>ROUND(SUM(AV104:AW104),2)</f>
        <v>0</v>
      </c>
      <c r="AU104" s="114">
        <f>'09 - SO 01.7  Športova ha...'!P129</f>
        <v>0</v>
      </c>
      <c r="AV104" s="113">
        <f>'09 - SO 01.7  Športova ha...'!J35</f>
        <v>0</v>
      </c>
      <c r="AW104" s="113">
        <f>'09 - SO 01.7  Športova ha...'!J36</f>
        <v>0</v>
      </c>
      <c r="AX104" s="113">
        <f>'09 - SO 01.7  Športova ha...'!J37</f>
        <v>0</v>
      </c>
      <c r="AY104" s="113">
        <f>'09 - SO 01.7  Športova ha...'!J38</f>
        <v>0</v>
      </c>
      <c r="AZ104" s="113">
        <f>'09 - SO 01.7  Športova ha...'!F35</f>
        <v>0</v>
      </c>
      <c r="BA104" s="113">
        <f>'09 - SO 01.7  Športova ha...'!F36</f>
        <v>0</v>
      </c>
      <c r="BB104" s="113">
        <f>'09 - SO 01.7  Športova ha...'!F37</f>
        <v>0</v>
      </c>
      <c r="BC104" s="113">
        <f>'09 - SO 01.7  Športova ha...'!F38</f>
        <v>0</v>
      </c>
      <c r="BD104" s="115">
        <f>'09 - SO 01.7  Športova ha...'!F39</f>
        <v>0</v>
      </c>
      <c r="BE104" s="7"/>
      <c r="BT104" s="116" t="s">
        <v>82</v>
      </c>
      <c r="BV104" s="116" t="s">
        <v>76</v>
      </c>
      <c r="BW104" s="116" t="s">
        <v>110</v>
      </c>
      <c r="BX104" s="116" t="s">
        <v>4</v>
      </c>
      <c r="CL104" s="116" t="s">
        <v>1</v>
      </c>
      <c r="CM104" s="116" t="s">
        <v>74</v>
      </c>
    </row>
    <row r="105" s="7" customFormat="1" ht="16.5" customHeight="1">
      <c r="A105" s="105" t="s">
        <v>78</v>
      </c>
      <c r="B105" s="106"/>
      <c r="C105" s="107"/>
      <c r="D105" s="108" t="s">
        <v>111</v>
      </c>
      <c r="E105" s="108"/>
      <c r="F105" s="108"/>
      <c r="G105" s="108"/>
      <c r="H105" s="108"/>
      <c r="I105" s="109"/>
      <c r="J105" s="108" t="s">
        <v>112</v>
      </c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10">
        <f>'10 - SO 01.8  Športova ha...'!J32</f>
        <v>0</v>
      </c>
      <c r="AH105" s="109"/>
      <c r="AI105" s="109"/>
      <c r="AJ105" s="109"/>
      <c r="AK105" s="109"/>
      <c r="AL105" s="109"/>
      <c r="AM105" s="109"/>
      <c r="AN105" s="110">
        <f>SUM(AG105,AT105)</f>
        <v>0</v>
      </c>
      <c r="AO105" s="109"/>
      <c r="AP105" s="109"/>
      <c r="AQ105" s="111" t="s">
        <v>81</v>
      </c>
      <c r="AR105" s="106"/>
      <c r="AS105" s="112">
        <v>0</v>
      </c>
      <c r="AT105" s="113">
        <f>ROUND(SUM(AV105:AW105),2)</f>
        <v>0</v>
      </c>
      <c r="AU105" s="114">
        <f>'10 - SO 01.8  Športova ha...'!P133</f>
        <v>0</v>
      </c>
      <c r="AV105" s="113">
        <f>'10 - SO 01.8  Športova ha...'!J35</f>
        <v>0</v>
      </c>
      <c r="AW105" s="113">
        <f>'10 - SO 01.8  Športova ha...'!J36</f>
        <v>0</v>
      </c>
      <c r="AX105" s="113">
        <f>'10 - SO 01.8  Športova ha...'!J37</f>
        <v>0</v>
      </c>
      <c r="AY105" s="113">
        <f>'10 - SO 01.8  Športova ha...'!J38</f>
        <v>0</v>
      </c>
      <c r="AZ105" s="113">
        <f>'10 - SO 01.8  Športova ha...'!F35</f>
        <v>0</v>
      </c>
      <c r="BA105" s="113">
        <f>'10 - SO 01.8  Športova ha...'!F36</f>
        <v>0</v>
      </c>
      <c r="BB105" s="113">
        <f>'10 - SO 01.8  Športova ha...'!F37</f>
        <v>0</v>
      </c>
      <c r="BC105" s="113">
        <f>'10 - SO 01.8  Športova ha...'!F38</f>
        <v>0</v>
      </c>
      <c r="BD105" s="115">
        <f>'10 - SO 01.8  Športova ha...'!F39</f>
        <v>0</v>
      </c>
      <c r="BE105" s="7"/>
      <c r="BT105" s="116" t="s">
        <v>82</v>
      </c>
      <c r="BV105" s="116" t="s">
        <v>76</v>
      </c>
      <c r="BW105" s="116" t="s">
        <v>113</v>
      </c>
      <c r="BX105" s="116" t="s">
        <v>4</v>
      </c>
      <c r="CL105" s="116" t="s">
        <v>1</v>
      </c>
      <c r="CM105" s="116" t="s">
        <v>74</v>
      </c>
    </row>
    <row r="106" s="7" customFormat="1" ht="16.5" customHeight="1">
      <c r="A106" s="105" t="s">
        <v>78</v>
      </c>
      <c r="B106" s="106"/>
      <c r="C106" s="107"/>
      <c r="D106" s="108" t="s">
        <v>114</v>
      </c>
      <c r="E106" s="108"/>
      <c r="F106" s="108"/>
      <c r="G106" s="108"/>
      <c r="H106" s="108"/>
      <c r="I106" s="109"/>
      <c r="J106" s="108" t="s">
        <v>115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10">
        <f>'12 - SO 05 Prekládka NN v...'!J32</f>
        <v>0</v>
      </c>
      <c r="AH106" s="109"/>
      <c r="AI106" s="109"/>
      <c r="AJ106" s="109"/>
      <c r="AK106" s="109"/>
      <c r="AL106" s="109"/>
      <c r="AM106" s="109"/>
      <c r="AN106" s="110">
        <f>SUM(AG106,AT106)</f>
        <v>0</v>
      </c>
      <c r="AO106" s="109"/>
      <c r="AP106" s="109"/>
      <c r="AQ106" s="111" t="s">
        <v>81</v>
      </c>
      <c r="AR106" s="106"/>
      <c r="AS106" s="112">
        <v>0</v>
      </c>
      <c r="AT106" s="113">
        <f>ROUND(SUM(AV106:AW106),2)</f>
        <v>0</v>
      </c>
      <c r="AU106" s="114">
        <f>'12 - SO 05 Prekládka NN v...'!P131</f>
        <v>0</v>
      </c>
      <c r="AV106" s="113">
        <f>'12 - SO 05 Prekládka NN v...'!J35</f>
        <v>0</v>
      </c>
      <c r="AW106" s="113">
        <f>'12 - SO 05 Prekládka NN v...'!J36</f>
        <v>0</v>
      </c>
      <c r="AX106" s="113">
        <f>'12 - SO 05 Prekládka NN v...'!J37</f>
        <v>0</v>
      </c>
      <c r="AY106" s="113">
        <f>'12 - SO 05 Prekládka NN v...'!J38</f>
        <v>0</v>
      </c>
      <c r="AZ106" s="113">
        <f>'12 - SO 05 Prekládka NN v...'!F35</f>
        <v>0</v>
      </c>
      <c r="BA106" s="113">
        <f>'12 - SO 05 Prekládka NN v...'!F36</f>
        <v>0</v>
      </c>
      <c r="BB106" s="113">
        <f>'12 - SO 05 Prekládka NN v...'!F37</f>
        <v>0</v>
      </c>
      <c r="BC106" s="113">
        <f>'12 - SO 05 Prekládka NN v...'!F38</f>
        <v>0</v>
      </c>
      <c r="BD106" s="115">
        <f>'12 - SO 05 Prekládka NN v...'!F39</f>
        <v>0</v>
      </c>
      <c r="BE106" s="7"/>
      <c r="BT106" s="116" t="s">
        <v>82</v>
      </c>
      <c r="BV106" s="116" t="s">
        <v>76</v>
      </c>
      <c r="BW106" s="116" t="s">
        <v>116</v>
      </c>
      <c r="BX106" s="116" t="s">
        <v>4</v>
      </c>
      <c r="CL106" s="116" t="s">
        <v>1</v>
      </c>
      <c r="CM106" s="116" t="s">
        <v>74</v>
      </c>
    </row>
    <row r="107" s="7" customFormat="1" ht="16.5" customHeight="1">
      <c r="A107" s="105" t="s">
        <v>78</v>
      </c>
      <c r="B107" s="106"/>
      <c r="C107" s="107"/>
      <c r="D107" s="108" t="s">
        <v>117</v>
      </c>
      <c r="E107" s="108"/>
      <c r="F107" s="108"/>
      <c r="G107" s="108"/>
      <c r="H107" s="108"/>
      <c r="I107" s="109"/>
      <c r="J107" s="108" t="s">
        <v>118</v>
      </c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10">
        <f>'13 - SO 06 Odberné elektr...'!J32</f>
        <v>0</v>
      </c>
      <c r="AH107" s="109"/>
      <c r="AI107" s="109"/>
      <c r="AJ107" s="109"/>
      <c r="AK107" s="109"/>
      <c r="AL107" s="109"/>
      <c r="AM107" s="109"/>
      <c r="AN107" s="110">
        <f>SUM(AG107,AT107)</f>
        <v>0</v>
      </c>
      <c r="AO107" s="109"/>
      <c r="AP107" s="109"/>
      <c r="AQ107" s="111" t="s">
        <v>81</v>
      </c>
      <c r="AR107" s="106"/>
      <c r="AS107" s="112">
        <v>0</v>
      </c>
      <c r="AT107" s="113">
        <f>ROUND(SUM(AV107:AW107),2)</f>
        <v>0</v>
      </c>
      <c r="AU107" s="114">
        <f>'13 - SO 06 Odberné elektr...'!P131</f>
        <v>0</v>
      </c>
      <c r="AV107" s="113">
        <f>'13 - SO 06 Odberné elektr...'!J35</f>
        <v>0</v>
      </c>
      <c r="AW107" s="113">
        <f>'13 - SO 06 Odberné elektr...'!J36</f>
        <v>0</v>
      </c>
      <c r="AX107" s="113">
        <f>'13 - SO 06 Odberné elektr...'!J37</f>
        <v>0</v>
      </c>
      <c r="AY107" s="113">
        <f>'13 - SO 06 Odberné elektr...'!J38</f>
        <v>0</v>
      </c>
      <c r="AZ107" s="113">
        <f>'13 - SO 06 Odberné elektr...'!F35</f>
        <v>0</v>
      </c>
      <c r="BA107" s="113">
        <f>'13 - SO 06 Odberné elektr...'!F36</f>
        <v>0</v>
      </c>
      <c r="BB107" s="113">
        <f>'13 - SO 06 Odberné elektr...'!F37</f>
        <v>0</v>
      </c>
      <c r="BC107" s="113">
        <f>'13 - SO 06 Odberné elektr...'!F38</f>
        <v>0</v>
      </c>
      <c r="BD107" s="115">
        <f>'13 - SO 06 Odberné elektr...'!F39</f>
        <v>0</v>
      </c>
      <c r="BE107" s="7"/>
      <c r="BT107" s="116" t="s">
        <v>82</v>
      </c>
      <c r="BV107" s="116" t="s">
        <v>76</v>
      </c>
      <c r="BW107" s="116" t="s">
        <v>119</v>
      </c>
      <c r="BX107" s="116" t="s">
        <v>4</v>
      </c>
      <c r="CL107" s="116" t="s">
        <v>1</v>
      </c>
      <c r="CM107" s="116" t="s">
        <v>74</v>
      </c>
    </row>
    <row r="108" s="7" customFormat="1" ht="16.5" customHeight="1">
      <c r="A108" s="105" t="s">
        <v>78</v>
      </c>
      <c r="B108" s="106"/>
      <c r="C108" s="107"/>
      <c r="D108" s="108" t="s">
        <v>120</v>
      </c>
      <c r="E108" s="108"/>
      <c r="F108" s="108"/>
      <c r="G108" s="108"/>
      <c r="H108" s="108"/>
      <c r="I108" s="109"/>
      <c r="J108" s="108" t="s">
        <v>121</v>
      </c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10">
        <f>'14 - SO 07 Dieselagregát'!J32</f>
        <v>0</v>
      </c>
      <c r="AH108" s="109"/>
      <c r="AI108" s="109"/>
      <c r="AJ108" s="109"/>
      <c r="AK108" s="109"/>
      <c r="AL108" s="109"/>
      <c r="AM108" s="109"/>
      <c r="AN108" s="110">
        <f>SUM(AG108,AT108)</f>
        <v>0</v>
      </c>
      <c r="AO108" s="109"/>
      <c r="AP108" s="109"/>
      <c r="AQ108" s="111" t="s">
        <v>81</v>
      </c>
      <c r="AR108" s="106"/>
      <c r="AS108" s="117">
        <v>0</v>
      </c>
      <c r="AT108" s="118">
        <f>ROUND(SUM(AV108:AW108),2)</f>
        <v>0</v>
      </c>
      <c r="AU108" s="119">
        <f>'14 - SO 07 Dieselagregát'!P130</f>
        <v>0</v>
      </c>
      <c r="AV108" s="118">
        <f>'14 - SO 07 Dieselagregát'!J35</f>
        <v>0</v>
      </c>
      <c r="AW108" s="118">
        <f>'14 - SO 07 Dieselagregát'!J36</f>
        <v>0</v>
      </c>
      <c r="AX108" s="118">
        <f>'14 - SO 07 Dieselagregát'!J37</f>
        <v>0</v>
      </c>
      <c r="AY108" s="118">
        <f>'14 - SO 07 Dieselagregát'!J38</f>
        <v>0</v>
      </c>
      <c r="AZ108" s="118">
        <f>'14 - SO 07 Dieselagregát'!F35</f>
        <v>0</v>
      </c>
      <c r="BA108" s="118">
        <f>'14 - SO 07 Dieselagregát'!F36</f>
        <v>0</v>
      </c>
      <c r="BB108" s="118">
        <f>'14 - SO 07 Dieselagregát'!F37</f>
        <v>0</v>
      </c>
      <c r="BC108" s="118">
        <f>'14 - SO 07 Dieselagregát'!F38</f>
        <v>0</v>
      </c>
      <c r="BD108" s="120">
        <f>'14 - SO 07 Dieselagregát'!F39</f>
        <v>0</v>
      </c>
      <c r="BE108" s="7"/>
      <c r="BT108" s="116" t="s">
        <v>82</v>
      </c>
      <c r="BV108" s="116" t="s">
        <v>76</v>
      </c>
      <c r="BW108" s="116" t="s">
        <v>122</v>
      </c>
      <c r="BX108" s="116" t="s">
        <v>4</v>
      </c>
      <c r="CL108" s="116" t="s">
        <v>1</v>
      </c>
      <c r="CM108" s="116" t="s">
        <v>74</v>
      </c>
    </row>
    <row r="109" s="2" customFormat="1" ht="30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5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35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 Športova h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2982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J101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ROUND((SUM(BE101:BE108) + SUM(BE128:BE135)),  2)</f>
        <v>0</v>
      </c>
      <c r="G35" s="131"/>
      <c r="H35" s="131"/>
      <c r="I35" s="132">
        <v>0.20000000000000001</v>
      </c>
      <c r="J35" s="130">
        <f>ROUND(((SUM(BE101:BE108) + SUM(BE128:BE135))*I35),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ROUND((SUM(BF101:BF108) + SUM(BF128:BF135)),  2)</f>
        <v>0</v>
      </c>
      <c r="G36" s="131"/>
      <c r="H36" s="131"/>
      <c r="I36" s="132">
        <v>0.20000000000000001</v>
      </c>
      <c r="J36" s="130">
        <f>ROUND(((SUM(BF101:BF108) + SUM(BF128:BF135))*I36),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ROUND((SUM(BG101:BG108) + SUM(BG128:BG135)),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ROUND((SUM(BH101:BH108) + SUM(BH128:BH135)),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ROUND((SUM(BI101:BI108) + SUM(BI128:BI135)),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 xml:space="preserve">08 - SO 01.6  Športova hala - zariadenie na odvod dymu a tepla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2983</v>
      </c>
      <c r="E97" s="148"/>
      <c r="F97" s="148"/>
      <c r="G97" s="148"/>
      <c r="H97" s="148"/>
      <c r="I97" s="148"/>
      <c r="J97" s="149">
        <f>J129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1250</v>
      </c>
      <c r="E98" s="148"/>
      <c r="F98" s="148"/>
      <c r="G98" s="148"/>
      <c r="H98" s="148"/>
      <c r="I98" s="148"/>
      <c r="J98" s="149">
        <f>J135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29.28" customHeight="1">
      <c r="A101" s="34"/>
      <c r="B101" s="35"/>
      <c r="C101" s="145" t="s">
        <v>149</v>
      </c>
      <c r="D101" s="34"/>
      <c r="E101" s="34"/>
      <c r="F101" s="34"/>
      <c r="G101" s="34"/>
      <c r="H101" s="34"/>
      <c r="I101" s="34"/>
      <c r="J101" s="154">
        <f>ROUND(J102 + J103 + J104 + J105 + J106 + J107,2)</f>
        <v>0</v>
      </c>
      <c r="K101" s="34"/>
      <c r="L101" s="56"/>
      <c r="N101" s="155" t="s">
        <v>38</v>
      </c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18" customHeight="1">
      <c r="A102" s="34"/>
      <c r="B102" s="156"/>
      <c r="C102" s="157"/>
      <c r="D102" s="158" t="s">
        <v>150</v>
      </c>
      <c r="E102" s="159"/>
      <c r="F102" s="159"/>
      <c r="G102" s="157"/>
      <c r="H102" s="157"/>
      <c r="I102" s="157"/>
      <c r="J102" s="160">
        <v>0</v>
      </c>
      <c r="K102" s="157"/>
      <c r="L102" s="161"/>
      <c r="M102" s="162"/>
      <c r="N102" s="163" t="s">
        <v>40</v>
      </c>
      <c r="O102" s="162"/>
      <c r="P102" s="162"/>
      <c r="Q102" s="162"/>
      <c r="R102" s="162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4" t="s">
        <v>151</v>
      </c>
      <c r="AZ102" s="162"/>
      <c r="BA102" s="162"/>
      <c r="BB102" s="162"/>
      <c r="BC102" s="162"/>
      <c r="BD102" s="162"/>
      <c r="BE102" s="165">
        <f>IF(N102="základná",J102,0)</f>
        <v>0</v>
      </c>
      <c r="BF102" s="165">
        <f>IF(N102="znížená",J102,0)</f>
        <v>0</v>
      </c>
      <c r="BG102" s="165">
        <f>IF(N102="zákl. prenesená",J102,0)</f>
        <v>0</v>
      </c>
      <c r="BH102" s="165">
        <f>IF(N102="zníž. prenesená",J102,0)</f>
        <v>0</v>
      </c>
      <c r="BI102" s="165">
        <f>IF(N102="nulová",J102,0)</f>
        <v>0</v>
      </c>
      <c r="BJ102" s="164" t="s">
        <v>152</v>
      </c>
      <c r="BK102" s="162"/>
      <c r="BL102" s="162"/>
      <c r="BM102" s="162"/>
    </row>
    <row r="103" s="2" customFormat="1" ht="18" customHeight="1">
      <c r="A103" s="34"/>
      <c r="B103" s="156"/>
      <c r="C103" s="157"/>
      <c r="D103" s="158" t="s">
        <v>153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40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151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152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154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151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152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155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156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9" t="s">
        <v>157</v>
      </c>
      <c r="E107" s="157"/>
      <c r="F107" s="157"/>
      <c r="G107" s="157"/>
      <c r="H107" s="157"/>
      <c r="I107" s="157"/>
      <c r="J107" s="160">
        <f>ROUND(J30*T107,2)</f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158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66" t="s">
        <v>159</v>
      </c>
      <c r="D109" s="135"/>
      <c r="E109" s="135"/>
      <c r="F109" s="135"/>
      <c r="G109" s="135"/>
      <c r="H109" s="135"/>
      <c r="I109" s="135"/>
      <c r="J109" s="167">
        <f>ROUND(J96+J101,2)</f>
        <v>0</v>
      </c>
      <c r="K109" s="135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160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14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 xml:space="preserve"> ŠH Angels Aréna  Rekonštrukcia a Modernizácia pre VO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124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30" customHeight="1">
      <c r="A120" s="34"/>
      <c r="B120" s="35"/>
      <c r="C120" s="34"/>
      <c r="D120" s="34"/>
      <c r="E120" s="68" t="str">
        <f>E9</f>
        <v xml:space="preserve">08 - SO 01.6  Športova hala - zariadenie na odvod dymu a tepla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18</v>
      </c>
      <c r="D122" s="34"/>
      <c r="E122" s="34"/>
      <c r="F122" s="23" t="str">
        <f>F12</f>
        <v>Košice</v>
      </c>
      <c r="G122" s="34"/>
      <c r="H122" s="34"/>
      <c r="I122" s="28" t="s">
        <v>20</v>
      </c>
      <c r="J122" s="70" t="str">
        <f>IF(J12="","",J12)</f>
        <v>16. 7. 2021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22</v>
      </c>
      <c r="D124" s="34"/>
      <c r="E124" s="34"/>
      <c r="F124" s="23" t="str">
        <f>E15</f>
        <v>Mesto Košice</v>
      </c>
      <c r="G124" s="34"/>
      <c r="H124" s="34"/>
      <c r="I124" s="28" t="s">
        <v>28</v>
      </c>
      <c r="J124" s="32" t="str">
        <f>E21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26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8"/>
      <c r="B127" s="169"/>
      <c r="C127" s="170" t="s">
        <v>161</v>
      </c>
      <c r="D127" s="171" t="s">
        <v>59</v>
      </c>
      <c r="E127" s="171" t="s">
        <v>55</v>
      </c>
      <c r="F127" s="171" t="s">
        <v>56</v>
      </c>
      <c r="G127" s="171" t="s">
        <v>162</v>
      </c>
      <c r="H127" s="171" t="s">
        <v>163</v>
      </c>
      <c r="I127" s="171" t="s">
        <v>164</v>
      </c>
      <c r="J127" s="172" t="s">
        <v>130</v>
      </c>
      <c r="K127" s="173" t="s">
        <v>165</v>
      </c>
      <c r="L127" s="174"/>
      <c r="M127" s="87" t="s">
        <v>1</v>
      </c>
      <c r="N127" s="88" t="s">
        <v>38</v>
      </c>
      <c r="O127" s="88" t="s">
        <v>166</v>
      </c>
      <c r="P127" s="88" t="s">
        <v>167</v>
      </c>
      <c r="Q127" s="88" t="s">
        <v>168</v>
      </c>
      <c r="R127" s="88" t="s">
        <v>169</v>
      </c>
      <c r="S127" s="88" t="s">
        <v>170</v>
      </c>
      <c r="T127" s="89" t="s">
        <v>171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="2" customFormat="1" ht="22.8" customHeight="1">
      <c r="A128" s="34"/>
      <c r="B128" s="35"/>
      <c r="C128" s="94" t="s">
        <v>126</v>
      </c>
      <c r="D128" s="34"/>
      <c r="E128" s="34"/>
      <c r="F128" s="34"/>
      <c r="G128" s="34"/>
      <c r="H128" s="34"/>
      <c r="I128" s="34"/>
      <c r="J128" s="175">
        <f>BK128</f>
        <v>0</v>
      </c>
      <c r="K128" s="34"/>
      <c r="L128" s="35"/>
      <c r="M128" s="90"/>
      <c r="N128" s="74"/>
      <c r="O128" s="91"/>
      <c r="P128" s="176">
        <f>P129+P135</f>
        <v>0</v>
      </c>
      <c r="Q128" s="91"/>
      <c r="R128" s="176">
        <f>R129+R135</f>
        <v>0</v>
      </c>
      <c r="S128" s="91"/>
      <c r="T128" s="177">
        <f>T129+T135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132</v>
      </c>
      <c r="BK128" s="178">
        <f>BK129+BK135</f>
        <v>0</v>
      </c>
    </row>
    <row r="129" s="12" customFormat="1" ht="25.92" customHeight="1">
      <c r="A129" s="12"/>
      <c r="B129" s="179"/>
      <c r="C129" s="12"/>
      <c r="D129" s="180" t="s">
        <v>73</v>
      </c>
      <c r="E129" s="181" t="s">
        <v>1950</v>
      </c>
      <c r="F129" s="181" t="s">
        <v>2984</v>
      </c>
      <c r="G129" s="12"/>
      <c r="H129" s="12"/>
      <c r="I129" s="182"/>
      <c r="J129" s="183">
        <f>BK129</f>
        <v>0</v>
      </c>
      <c r="K129" s="12"/>
      <c r="L129" s="179"/>
      <c r="M129" s="184"/>
      <c r="N129" s="185"/>
      <c r="O129" s="185"/>
      <c r="P129" s="186">
        <f>SUM(P130:P134)</f>
        <v>0</v>
      </c>
      <c r="Q129" s="185"/>
      <c r="R129" s="186">
        <f>SUM(R130:R134)</f>
        <v>0</v>
      </c>
      <c r="S129" s="185"/>
      <c r="T129" s="187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0" t="s">
        <v>82</v>
      </c>
      <c r="AT129" s="188" t="s">
        <v>73</v>
      </c>
      <c r="AU129" s="188" t="s">
        <v>74</v>
      </c>
      <c r="AY129" s="180" t="s">
        <v>174</v>
      </c>
      <c r="BK129" s="189">
        <f>SUM(BK130:BK134)</f>
        <v>0</v>
      </c>
    </row>
    <row r="130" s="2" customFormat="1" ht="24.15" customHeight="1">
      <c r="A130" s="34"/>
      <c r="B130" s="156"/>
      <c r="C130" s="192" t="s">
        <v>82</v>
      </c>
      <c r="D130" s="192" t="s">
        <v>177</v>
      </c>
      <c r="E130" s="193" t="s">
        <v>2985</v>
      </c>
      <c r="F130" s="194" t="s">
        <v>2986</v>
      </c>
      <c r="G130" s="195" t="s">
        <v>246</v>
      </c>
      <c r="H130" s="196">
        <v>4</v>
      </c>
      <c r="I130" s="197"/>
      <c r="J130" s="196">
        <f>ROUND(I130*H130,3)</f>
        <v>0</v>
      </c>
      <c r="K130" s="198"/>
      <c r="L130" s="35"/>
      <c r="M130" s="199" t="s">
        <v>1</v>
      </c>
      <c r="N130" s="200" t="s">
        <v>40</v>
      </c>
      <c r="O130" s="78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3" t="s">
        <v>181</v>
      </c>
      <c r="AT130" s="203" t="s">
        <v>177</v>
      </c>
      <c r="AU130" s="203" t="s">
        <v>82</v>
      </c>
      <c r="AY130" s="15" t="s">
        <v>174</v>
      </c>
      <c r="BE130" s="204">
        <f>IF(N130="základná",J130,0)</f>
        <v>0</v>
      </c>
      <c r="BF130" s="204">
        <f>IF(N130="znížená",J130,0)</f>
        <v>0</v>
      </c>
      <c r="BG130" s="204">
        <f>IF(N130="zákl. prenesená",J130,0)</f>
        <v>0</v>
      </c>
      <c r="BH130" s="204">
        <f>IF(N130="zníž. prenesená",J130,0)</f>
        <v>0</v>
      </c>
      <c r="BI130" s="204">
        <f>IF(N130="nulová",J130,0)</f>
        <v>0</v>
      </c>
      <c r="BJ130" s="15" t="s">
        <v>152</v>
      </c>
      <c r="BK130" s="205">
        <f>ROUND(I130*H130,3)</f>
        <v>0</v>
      </c>
      <c r="BL130" s="15" t="s">
        <v>181</v>
      </c>
      <c r="BM130" s="203" t="s">
        <v>152</v>
      </c>
    </row>
    <row r="131" s="2" customFormat="1" ht="37.8" customHeight="1">
      <c r="A131" s="34"/>
      <c r="B131" s="156"/>
      <c r="C131" s="192" t="s">
        <v>152</v>
      </c>
      <c r="D131" s="192" t="s">
        <v>177</v>
      </c>
      <c r="E131" s="193" t="s">
        <v>2987</v>
      </c>
      <c r="F131" s="194" t="s">
        <v>2988</v>
      </c>
      <c r="G131" s="195" t="s">
        <v>246</v>
      </c>
      <c r="H131" s="196">
        <v>4</v>
      </c>
      <c r="I131" s="197"/>
      <c r="J131" s="196">
        <f>ROUND(I131*H131,3)</f>
        <v>0</v>
      </c>
      <c r="K131" s="198"/>
      <c r="L131" s="35"/>
      <c r="M131" s="199" t="s">
        <v>1</v>
      </c>
      <c r="N131" s="200" t="s">
        <v>40</v>
      </c>
      <c r="O131" s="78"/>
      <c r="P131" s="201">
        <f>O131*H131</f>
        <v>0</v>
      </c>
      <c r="Q131" s="201">
        <v>0</v>
      </c>
      <c r="R131" s="201">
        <f>Q131*H131</f>
        <v>0</v>
      </c>
      <c r="S131" s="201">
        <v>0</v>
      </c>
      <c r="T131" s="20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3" t="s">
        <v>181</v>
      </c>
      <c r="AT131" s="203" t="s">
        <v>177</v>
      </c>
      <c r="AU131" s="203" t="s">
        <v>82</v>
      </c>
      <c r="AY131" s="15" t="s">
        <v>174</v>
      </c>
      <c r="BE131" s="204">
        <f>IF(N131="základná",J131,0)</f>
        <v>0</v>
      </c>
      <c r="BF131" s="204">
        <f>IF(N131="znížená",J131,0)</f>
        <v>0</v>
      </c>
      <c r="BG131" s="204">
        <f>IF(N131="zákl. prenesená",J131,0)</f>
        <v>0</v>
      </c>
      <c r="BH131" s="204">
        <f>IF(N131="zníž. prenesená",J131,0)</f>
        <v>0</v>
      </c>
      <c r="BI131" s="204">
        <f>IF(N131="nulová",J131,0)</f>
        <v>0</v>
      </c>
      <c r="BJ131" s="15" t="s">
        <v>152</v>
      </c>
      <c r="BK131" s="205">
        <f>ROUND(I131*H131,3)</f>
        <v>0</v>
      </c>
      <c r="BL131" s="15" t="s">
        <v>181</v>
      </c>
      <c r="BM131" s="203" t="s">
        <v>181</v>
      </c>
    </row>
    <row r="132" s="2" customFormat="1" ht="49.05" customHeight="1">
      <c r="A132" s="34"/>
      <c r="B132" s="156"/>
      <c r="C132" s="192" t="s">
        <v>184</v>
      </c>
      <c r="D132" s="192" t="s">
        <v>177</v>
      </c>
      <c r="E132" s="193" t="s">
        <v>2989</v>
      </c>
      <c r="F132" s="194" t="s">
        <v>2990</v>
      </c>
      <c r="G132" s="195" t="s">
        <v>1962</v>
      </c>
      <c r="H132" s="196">
        <v>13</v>
      </c>
      <c r="I132" s="197"/>
      <c r="J132" s="196">
        <f>ROUND(I132*H132,3)</f>
        <v>0</v>
      </c>
      <c r="K132" s="198"/>
      <c r="L132" s="35"/>
      <c r="M132" s="199" t="s">
        <v>1</v>
      </c>
      <c r="N132" s="200" t="s">
        <v>40</v>
      </c>
      <c r="O132" s="78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181</v>
      </c>
      <c r="AT132" s="203" t="s">
        <v>177</v>
      </c>
      <c r="AU132" s="203" t="s">
        <v>82</v>
      </c>
      <c r="AY132" s="15" t="s">
        <v>174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152</v>
      </c>
      <c r="BK132" s="205">
        <f>ROUND(I132*H132,3)</f>
        <v>0</v>
      </c>
      <c r="BL132" s="15" t="s">
        <v>181</v>
      </c>
      <c r="BM132" s="203" t="s">
        <v>188</v>
      </c>
    </row>
    <row r="133" s="2" customFormat="1" ht="16.5" customHeight="1">
      <c r="A133" s="34"/>
      <c r="B133" s="156"/>
      <c r="C133" s="192" t="s">
        <v>181</v>
      </c>
      <c r="D133" s="192" t="s">
        <v>177</v>
      </c>
      <c r="E133" s="193" t="s">
        <v>2991</v>
      </c>
      <c r="F133" s="194" t="s">
        <v>2992</v>
      </c>
      <c r="G133" s="195" t="s">
        <v>246</v>
      </c>
      <c r="H133" s="196">
        <v>1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181</v>
      </c>
      <c r="AT133" s="203" t="s">
        <v>177</v>
      </c>
      <c r="AU133" s="203" t="s">
        <v>82</v>
      </c>
      <c r="AY133" s="15" t="s">
        <v>174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152</v>
      </c>
      <c r="BK133" s="205">
        <f>ROUND(I133*H133,3)</f>
        <v>0</v>
      </c>
      <c r="BL133" s="15" t="s">
        <v>181</v>
      </c>
      <c r="BM133" s="203" t="s">
        <v>191</v>
      </c>
    </row>
    <row r="134" s="2" customFormat="1" ht="24.15" customHeight="1">
      <c r="A134" s="34"/>
      <c r="B134" s="156"/>
      <c r="C134" s="192" t="s">
        <v>192</v>
      </c>
      <c r="D134" s="192" t="s">
        <v>177</v>
      </c>
      <c r="E134" s="193" t="s">
        <v>2993</v>
      </c>
      <c r="F134" s="194" t="s">
        <v>2994</v>
      </c>
      <c r="G134" s="195" t="s">
        <v>1547</v>
      </c>
      <c r="H134" s="196">
        <v>1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181</v>
      </c>
      <c r="AT134" s="203" t="s">
        <v>177</v>
      </c>
      <c r="AU134" s="203" t="s">
        <v>82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181</v>
      </c>
      <c r="BM134" s="203" t="s">
        <v>111</v>
      </c>
    </row>
    <row r="135" s="12" customFormat="1" ht="25.92" customHeight="1">
      <c r="A135" s="12"/>
      <c r="B135" s="179"/>
      <c r="C135" s="12"/>
      <c r="D135" s="180" t="s">
        <v>73</v>
      </c>
      <c r="E135" s="181" t="s">
        <v>151</v>
      </c>
      <c r="F135" s="181" t="s">
        <v>1237</v>
      </c>
      <c r="G135" s="12"/>
      <c r="H135" s="12"/>
      <c r="I135" s="182"/>
      <c r="J135" s="183">
        <f>BK135</f>
        <v>0</v>
      </c>
      <c r="K135" s="12"/>
      <c r="L135" s="179"/>
      <c r="M135" s="221"/>
      <c r="N135" s="222"/>
      <c r="O135" s="222"/>
      <c r="P135" s="223">
        <v>0</v>
      </c>
      <c r="Q135" s="222"/>
      <c r="R135" s="223">
        <v>0</v>
      </c>
      <c r="S135" s="222"/>
      <c r="T135" s="224"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0" t="s">
        <v>192</v>
      </c>
      <c r="AT135" s="188" t="s">
        <v>73</v>
      </c>
      <c r="AU135" s="188" t="s">
        <v>74</v>
      </c>
      <c r="AY135" s="180" t="s">
        <v>174</v>
      </c>
      <c r="BK135" s="189">
        <v>0</v>
      </c>
    </row>
    <row r="136" s="2" customFormat="1" ht="6.96" customHeight="1">
      <c r="A136" s="34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35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autoFilter ref="C127:K135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2995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J102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ROUND((SUM(BE102:BE109) + SUM(BE129:BE180)),  2)</f>
        <v>0</v>
      </c>
      <c r="G35" s="131"/>
      <c r="H35" s="131"/>
      <c r="I35" s="132">
        <v>0.20000000000000001</v>
      </c>
      <c r="J35" s="130">
        <f>ROUND(((SUM(BE102:BE109) + SUM(BE129:BE180))*I35),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ROUND((SUM(BF102:BF109) + SUM(BF129:BF180)),  2)</f>
        <v>0</v>
      </c>
      <c r="G36" s="131"/>
      <c r="H36" s="131"/>
      <c r="I36" s="132">
        <v>0.20000000000000001</v>
      </c>
      <c r="J36" s="130">
        <f>ROUND(((SUM(BF102:BF109) + SUM(BF129:BF180))*I36),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ROUND((SUM(BG102:BG109) + SUM(BG129:BG180)),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ROUND((SUM(BH102:BH109) + SUM(BH129:BH180)),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ROUND((SUM(BI102:BI109) + SUM(BI129:BI180)),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09 - SO 01.7  Športova hala - EPS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J129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2167</v>
      </c>
      <c r="E97" s="148"/>
      <c r="F97" s="148"/>
      <c r="G97" s="148"/>
      <c r="H97" s="148"/>
      <c r="I97" s="148"/>
      <c r="J97" s="149">
        <f>J130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2829</v>
      </c>
      <c r="E98" s="152"/>
      <c r="F98" s="152"/>
      <c r="G98" s="152"/>
      <c r="H98" s="152"/>
      <c r="I98" s="152"/>
      <c r="J98" s="153">
        <f>J131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1250</v>
      </c>
      <c r="E99" s="148"/>
      <c r="F99" s="148"/>
      <c r="G99" s="148"/>
      <c r="H99" s="148"/>
      <c r="I99" s="148"/>
      <c r="J99" s="149">
        <f>J180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29.28" customHeight="1">
      <c r="A102" s="34"/>
      <c r="B102" s="35"/>
      <c r="C102" s="145" t="s">
        <v>149</v>
      </c>
      <c r="D102" s="34"/>
      <c r="E102" s="34"/>
      <c r="F102" s="34"/>
      <c r="G102" s="34"/>
      <c r="H102" s="34"/>
      <c r="I102" s="34"/>
      <c r="J102" s="154">
        <f>ROUND(J103 + J104 + J105 + J106 + J107 + J108,2)</f>
        <v>0</v>
      </c>
      <c r="K102" s="34"/>
      <c r="L102" s="56"/>
      <c r="N102" s="155" t="s">
        <v>38</v>
      </c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18" customHeight="1">
      <c r="A103" s="34"/>
      <c r="B103" s="156"/>
      <c r="C103" s="157"/>
      <c r="D103" s="158" t="s">
        <v>150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40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151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152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153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151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152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154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155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156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9" t="s">
        <v>157</v>
      </c>
      <c r="E108" s="157"/>
      <c r="F108" s="157"/>
      <c r="G108" s="157"/>
      <c r="H108" s="157"/>
      <c r="I108" s="157"/>
      <c r="J108" s="160">
        <f>ROUND(J30*T108,2)</f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158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9.28" customHeight="1">
      <c r="A110" s="34"/>
      <c r="B110" s="35"/>
      <c r="C110" s="166" t="s">
        <v>159</v>
      </c>
      <c r="D110" s="135"/>
      <c r="E110" s="135"/>
      <c r="F110" s="135"/>
      <c r="G110" s="135"/>
      <c r="H110" s="135"/>
      <c r="I110" s="135"/>
      <c r="J110" s="167">
        <f>ROUND(J96+J102,2)</f>
        <v>0</v>
      </c>
      <c r="K110" s="135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160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14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122" t="str">
        <f>E7</f>
        <v xml:space="preserve"> ŠH Angels Aréna  Rekonštrukcia a Modernizácia pre VO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124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E9</f>
        <v xml:space="preserve">09 - SO 01.7  Športova hala - EPS 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18</v>
      </c>
      <c r="D123" s="34"/>
      <c r="E123" s="34"/>
      <c r="F123" s="23" t="str">
        <f>F12</f>
        <v>Košice</v>
      </c>
      <c r="G123" s="34"/>
      <c r="H123" s="34"/>
      <c r="I123" s="28" t="s">
        <v>20</v>
      </c>
      <c r="J123" s="70" t="str">
        <f>IF(J12="","",J12)</f>
        <v>16. 7. 2021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22</v>
      </c>
      <c r="D125" s="34"/>
      <c r="E125" s="34"/>
      <c r="F125" s="23" t="str">
        <f>E15</f>
        <v>Mesto Košice</v>
      </c>
      <c r="G125" s="34"/>
      <c r="H125" s="34"/>
      <c r="I125" s="28" t="s">
        <v>28</v>
      </c>
      <c r="J125" s="32" t="str">
        <f>E21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26</v>
      </c>
      <c r="D126" s="34"/>
      <c r="E126" s="34"/>
      <c r="F126" s="23" t="str">
        <f>IF(E18="","",E18)</f>
        <v>Vyplň údaj</v>
      </c>
      <c r="G126" s="34"/>
      <c r="H126" s="34"/>
      <c r="I126" s="28" t="s">
        <v>32</v>
      </c>
      <c r="J126" s="32" t="str">
        <f>E24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8"/>
      <c r="B128" s="169"/>
      <c r="C128" s="170" t="s">
        <v>161</v>
      </c>
      <c r="D128" s="171" t="s">
        <v>59</v>
      </c>
      <c r="E128" s="171" t="s">
        <v>55</v>
      </c>
      <c r="F128" s="171" t="s">
        <v>56</v>
      </c>
      <c r="G128" s="171" t="s">
        <v>162</v>
      </c>
      <c r="H128" s="171" t="s">
        <v>163</v>
      </c>
      <c r="I128" s="171" t="s">
        <v>164</v>
      </c>
      <c r="J128" s="172" t="s">
        <v>130</v>
      </c>
      <c r="K128" s="173" t="s">
        <v>165</v>
      </c>
      <c r="L128" s="174"/>
      <c r="M128" s="87" t="s">
        <v>1</v>
      </c>
      <c r="N128" s="88" t="s">
        <v>38</v>
      </c>
      <c r="O128" s="88" t="s">
        <v>166</v>
      </c>
      <c r="P128" s="88" t="s">
        <v>167</v>
      </c>
      <c r="Q128" s="88" t="s">
        <v>168</v>
      </c>
      <c r="R128" s="88" t="s">
        <v>169</v>
      </c>
      <c r="S128" s="88" t="s">
        <v>170</v>
      </c>
      <c r="T128" s="89" t="s">
        <v>171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="2" customFormat="1" ht="22.8" customHeight="1">
      <c r="A129" s="34"/>
      <c r="B129" s="35"/>
      <c r="C129" s="94" t="s">
        <v>126</v>
      </c>
      <c r="D129" s="34"/>
      <c r="E129" s="34"/>
      <c r="F129" s="34"/>
      <c r="G129" s="34"/>
      <c r="H129" s="34"/>
      <c r="I129" s="34"/>
      <c r="J129" s="175">
        <f>BK129</f>
        <v>0</v>
      </c>
      <c r="K129" s="34"/>
      <c r="L129" s="35"/>
      <c r="M129" s="90"/>
      <c r="N129" s="74"/>
      <c r="O129" s="91"/>
      <c r="P129" s="176">
        <f>P130+P180</f>
        <v>0</v>
      </c>
      <c r="Q129" s="91"/>
      <c r="R129" s="176">
        <f>R130+R180</f>
        <v>0</v>
      </c>
      <c r="S129" s="91"/>
      <c r="T129" s="177">
        <f>T130+T180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73</v>
      </c>
      <c r="AU129" s="15" t="s">
        <v>132</v>
      </c>
      <c r="BK129" s="178">
        <f>BK130+BK180</f>
        <v>0</v>
      </c>
    </row>
    <row r="130" s="12" customFormat="1" ht="25.92" customHeight="1">
      <c r="A130" s="12"/>
      <c r="B130" s="179"/>
      <c r="C130" s="12"/>
      <c r="D130" s="180" t="s">
        <v>73</v>
      </c>
      <c r="E130" s="181" t="s">
        <v>408</v>
      </c>
      <c r="F130" s="181" t="s">
        <v>2183</v>
      </c>
      <c r="G130" s="12"/>
      <c r="H130" s="12"/>
      <c r="I130" s="182"/>
      <c r="J130" s="183">
        <f>BK130</f>
        <v>0</v>
      </c>
      <c r="K130" s="12"/>
      <c r="L130" s="179"/>
      <c r="M130" s="184"/>
      <c r="N130" s="185"/>
      <c r="O130" s="185"/>
      <c r="P130" s="186">
        <f>P131</f>
        <v>0</v>
      </c>
      <c r="Q130" s="185"/>
      <c r="R130" s="186">
        <f>R131</f>
        <v>0</v>
      </c>
      <c r="S130" s="185"/>
      <c r="T130" s="187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0" t="s">
        <v>184</v>
      </c>
      <c r="AT130" s="188" t="s">
        <v>73</v>
      </c>
      <c r="AU130" s="188" t="s">
        <v>74</v>
      </c>
      <c r="AY130" s="180" t="s">
        <v>174</v>
      </c>
      <c r="BK130" s="189">
        <f>BK131</f>
        <v>0</v>
      </c>
    </row>
    <row r="131" s="12" customFormat="1" ht="22.8" customHeight="1">
      <c r="A131" s="12"/>
      <c r="B131" s="179"/>
      <c r="C131" s="12"/>
      <c r="D131" s="180" t="s">
        <v>73</v>
      </c>
      <c r="E131" s="190" t="s">
        <v>2836</v>
      </c>
      <c r="F131" s="190" t="s">
        <v>2837</v>
      </c>
      <c r="G131" s="12"/>
      <c r="H131" s="12"/>
      <c r="I131" s="182"/>
      <c r="J131" s="191">
        <f>BK131</f>
        <v>0</v>
      </c>
      <c r="K131" s="12"/>
      <c r="L131" s="179"/>
      <c r="M131" s="184"/>
      <c r="N131" s="185"/>
      <c r="O131" s="185"/>
      <c r="P131" s="186">
        <f>SUM(P132:P179)</f>
        <v>0</v>
      </c>
      <c r="Q131" s="185"/>
      <c r="R131" s="186">
        <f>SUM(R132:R179)</f>
        <v>0</v>
      </c>
      <c r="S131" s="185"/>
      <c r="T131" s="187">
        <f>SUM(T132:T179)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0" t="s">
        <v>184</v>
      </c>
      <c r="AT131" s="188" t="s">
        <v>73</v>
      </c>
      <c r="AU131" s="188" t="s">
        <v>82</v>
      </c>
      <c r="AY131" s="180" t="s">
        <v>174</v>
      </c>
      <c r="BK131" s="189">
        <f>SUM(BK132:BK179)</f>
        <v>0</v>
      </c>
    </row>
    <row r="132" s="2" customFormat="1" ht="66.75" customHeight="1">
      <c r="A132" s="34"/>
      <c r="B132" s="156"/>
      <c r="C132" s="211" t="s">
        <v>82</v>
      </c>
      <c r="D132" s="211" t="s">
        <v>408</v>
      </c>
      <c r="E132" s="212" t="s">
        <v>2996</v>
      </c>
      <c r="F132" s="213" t="s">
        <v>2997</v>
      </c>
      <c r="G132" s="214" t="s">
        <v>246</v>
      </c>
      <c r="H132" s="215">
        <v>1</v>
      </c>
      <c r="I132" s="216"/>
      <c r="J132" s="215">
        <f>ROUND(I132*H132,3)</f>
        <v>0</v>
      </c>
      <c r="K132" s="217"/>
      <c r="L132" s="218"/>
      <c r="M132" s="219" t="s">
        <v>1</v>
      </c>
      <c r="N132" s="220" t="s">
        <v>40</v>
      </c>
      <c r="O132" s="78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811</v>
      </c>
      <c r="AT132" s="203" t="s">
        <v>408</v>
      </c>
      <c r="AU132" s="203" t="s">
        <v>152</v>
      </c>
      <c r="AY132" s="15" t="s">
        <v>174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152</v>
      </c>
      <c r="BK132" s="205">
        <f>ROUND(I132*H132,3)</f>
        <v>0</v>
      </c>
      <c r="BL132" s="15" t="s">
        <v>286</v>
      </c>
      <c r="BM132" s="203" t="s">
        <v>152</v>
      </c>
    </row>
    <row r="133" s="2" customFormat="1" ht="37.8" customHeight="1">
      <c r="A133" s="34"/>
      <c r="B133" s="156"/>
      <c r="C133" s="211" t="s">
        <v>152</v>
      </c>
      <c r="D133" s="211" t="s">
        <v>408</v>
      </c>
      <c r="E133" s="212" t="s">
        <v>2998</v>
      </c>
      <c r="F133" s="213" t="s">
        <v>2999</v>
      </c>
      <c r="G133" s="214" t="s">
        <v>246</v>
      </c>
      <c r="H133" s="215">
        <v>1</v>
      </c>
      <c r="I133" s="216"/>
      <c r="J133" s="215">
        <f>ROUND(I133*H133,3)</f>
        <v>0</v>
      </c>
      <c r="K133" s="217"/>
      <c r="L133" s="218"/>
      <c r="M133" s="219" t="s">
        <v>1</v>
      </c>
      <c r="N133" s="22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811</v>
      </c>
      <c r="AT133" s="203" t="s">
        <v>408</v>
      </c>
      <c r="AU133" s="203" t="s">
        <v>152</v>
      </c>
      <c r="AY133" s="15" t="s">
        <v>174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152</v>
      </c>
      <c r="BK133" s="205">
        <f>ROUND(I133*H133,3)</f>
        <v>0</v>
      </c>
      <c r="BL133" s="15" t="s">
        <v>286</v>
      </c>
      <c r="BM133" s="203" t="s">
        <v>181</v>
      </c>
    </row>
    <row r="134" s="2" customFormat="1" ht="66.75" customHeight="1">
      <c r="A134" s="34"/>
      <c r="B134" s="156"/>
      <c r="C134" s="211" t="s">
        <v>184</v>
      </c>
      <c r="D134" s="211" t="s">
        <v>408</v>
      </c>
      <c r="E134" s="212" t="s">
        <v>3000</v>
      </c>
      <c r="F134" s="213" t="s">
        <v>3001</v>
      </c>
      <c r="G134" s="214" t="s">
        <v>246</v>
      </c>
      <c r="H134" s="215">
        <v>1</v>
      </c>
      <c r="I134" s="216"/>
      <c r="J134" s="215">
        <f>ROUND(I134*H134,3)</f>
        <v>0</v>
      </c>
      <c r="K134" s="217"/>
      <c r="L134" s="218"/>
      <c r="M134" s="219" t="s">
        <v>1</v>
      </c>
      <c r="N134" s="22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811</v>
      </c>
      <c r="AT134" s="203" t="s">
        <v>408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188</v>
      </c>
    </row>
    <row r="135" s="2" customFormat="1" ht="16.5" customHeight="1">
      <c r="A135" s="34"/>
      <c r="B135" s="156"/>
      <c r="C135" s="211" t="s">
        <v>181</v>
      </c>
      <c r="D135" s="211" t="s">
        <v>408</v>
      </c>
      <c r="E135" s="212" t="s">
        <v>3002</v>
      </c>
      <c r="F135" s="213" t="s">
        <v>3003</v>
      </c>
      <c r="G135" s="214" t="s">
        <v>246</v>
      </c>
      <c r="H135" s="215">
        <v>1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811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191</v>
      </c>
    </row>
    <row r="136" s="2" customFormat="1" ht="21.75" customHeight="1">
      <c r="A136" s="34"/>
      <c r="B136" s="156"/>
      <c r="C136" s="211" t="s">
        <v>192</v>
      </c>
      <c r="D136" s="211" t="s">
        <v>408</v>
      </c>
      <c r="E136" s="212" t="s">
        <v>3004</v>
      </c>
      <c r="F136" s="213" t="s">
        <v>3005</v>
      </c>
      <c r="G136" s="214" t="s">
        <v>246</v>
      </c>
      <c r="H136" s="215">
        <v>2</v>
      </c>
      <c r="I136" s="216"/>
      <c r="J136" s="215">
        <f>ROUND(I136*H136,3)</f>
        <v>0</v>
      </c>
      <c r="K136" s="217"/>
      <c r="L136" s="218"/>
      <c r="M136" s="219" t="s">
        <v>1</v>
      </c>
      <c r="N136" s="22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811</v>
      </c>
      <c r="AT136" s="203" t="s">
        <v>408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111</v>
      </c>
    </row>
    <row r="137" s="2" customFormat="1" ht="37.8" customHeight="1">
      <c r="A137" s="34"/>
      <c r="B137" s="156"/>
      <c r="C137" s="211" t="s">
        <v>188</v>
      </c>
      <c r="D137" s="211" t="s">
        <v>408</v>
      </c>
      <c r="E137" s="212" t="s">
        <v>3006</v>
      </c>
      <c r="F137" s="213" t="s">
        <v>3007</v>
      </c>
      <c r="G137" s="214" t="s">
        <v>246</v>
      </c>
      <c r="H137" s="215">
        <v>45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811</v>
      </c>
      <c r="AT137" s="203" t="s">
        <v>408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114</v>
      </c>
    </row>
    <row r="138" s="2" customFormat="1" ht="24.15" customHeight="1">
      <c r="A138" s="34"/>
      <c r="B138" s="156"/>
      <c r="C138" s="211" t="s">
        <v>197</v>
      </c>
      <c r="D138" s="211" t="s">
        <v>408</v>
      </c>
      <c r="E138" s="212" t="s">
        <v>3008</v>
      </c>
      <c r="F138" s="213" t="s">
        <v>3009</v>
      </c>
      <c r="G138" s="214" t="s">
        <v>246</v>
      </c>
      <c r="H138" s="215">
        <v>40</v>
      </c>
      <c r="I138" s="216"/>
      <c r="J138" s="215">
        <f>ROUND(I138*H138,3)</f>
        <v>0</v>
      </c>
      <c r="K138" s="217"/>
      <c r="L138" s="218"/>
      <c r="M138" s="219" t="s">
        <v>1</v>
      </c>
      <c r="N138" s="22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811</v>
      </c>
      <c r="AT138" s="203" t="s">
        <v>408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286</v>
      </c>
      <c r="BM138" s="203" t="s">
        <v>120</v>
      </c>
    </row>
    <row r="139" s="2" customFormat="1" ht="37.8" customHeight="1">
      <c r="A139" s="34"/>
      <c r="B139" s="156"/>
      <c r="C139" s="211" t="s">
        <v>191</v>
      </c>
      <c r="D139" s="211" t="s">
        <v>408</v>
      </c>
      <c r="E139" s="212" t="s">
        <v>3010</v>
      </c>
      <c r="F139" s="213" t="s">
        <v>3011</v>
      </c>
      <c r="G139" s="214" t="s">
        <v>246</v>
      </c>
      <c r="H139" s="215">
        <v>5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811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202</v>
      </c>
    </row>
    <row r="140" s="2" customFormat="1" ht="44.25" customHeight="1">
      <c r="A140" s="34"/>
      <c r="B140" s="156"/>
      <c r="C140" s="211" t="s">
        <v>175</v>
      </c>
      <c r="D140" s="211" t="s">
        <v>408</v>
      </c>
      <c r="E140" s="212" t="s">
        <v>3012</v>
      </c>
      <c r="F140" s="213" t="s">
        <v>3013</v>
      </c>
      <c r="G140" s="214" t="s">
        <v>246</v>
      </c>
      <c r="H140" s="215">
        <v>13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811</v>
      </c>
      <c r="AT140" s="203" t="s">
        <v>408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205</v>
      </c>
    </row>
    <row r="141" s="2" customFormat="1" ht="33" customHeight="1">
      <c r="A141" s="34"/>
      <c r="B141" s="156"/>
      <c r="C141" s="211" t="s">
        <v>111</v>
      </c>
      <c r="D141" s="211" t="s">
        <v>408</v>
      </c>
      <c r="E141" s="212" t="s">
        <v>3014</v>
      </c>
      <c r="F141" s="213" t="s">
        <v>3015</v>
      </c>
      <c r="G141" s="214" t="s">
        <v>246</v>
      </c>
      <c r="H141" s="215">
        <v>13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811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7</v>
      </c>
    </row>
    <row r="142" s="2" customFormat="1" ht="44.25" customHeight="1">
      <c r="A142" s="34"/>
      <c r="B142" s="156"/>
      <c r="C142" s="211" t="s">
        <v>208</v>
      </c>
      <c r="D142" s="211" t="s">
        <v>408</v>
      </c>
      <c r="E142" s="212" t="s">
        <v>3016</v>
      </c>
      <c r="F142" s="213" t="s">
        <v>3017</v>
      </c>
      <c r="G142" s="214" t="s">
        <v>246</v>
      </c>
      <c r="H142" s="215">
        <v>2</v>
      </c>
      <c r="I142" s="216"/>
      <c r="J142" s="215">
        <f>ROUND(I142*H142,3)</f>
        <v>0</v>
      </c>
      <c r="K142" s="217"/>
      <c r="L142" s="218"/>
      <c r="M142" s="219" t="s">
        <v>1</v>
      </c>
      <c r="N142" s="22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811</v>
      </c>
      <c r="AT142" s="203" t="s">
        <v>408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211</v>
      </c>
    </row>
    <row r="143" s="2" customFormat="1" ht="37.8" customHeight="1">
      <c r="A143" s="34"/>
      <c r="B143" s="156"/>
      <c r="C143" s="211" t="s">
        <v>114</v>
      </c>
      <c r="D143" s="211" t="s">
        <v>408</v>
      </c>
      <c r="E143" s="212" t="s">
        <v>3018</v>
      </c>
      <c r="F143" s="213" t="s">
        <v>3019</v>
      </c>
      <c r="G143" s="214" t="s">
        <v>246</v>
      </c>
      <c r="H143" s="215">
        <v>1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811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214</v>
      </c>
    </row>
    <row r="144" s="2" customFormat="1" ht="16.5" customHeight="1">
      <c r="A144" s="34"/>
      <c r="B144" s="156"/>
      <c r="C144" s="211" t="s">
        <v>117</v>
      </c>
      <c r="D144" s="211" t="s">
        <v>408</v>
      </c>
      <c r="E144" s="212" t="s">
        <v>3020</v>
      </c>
      <c r="F144" s="213" t="s">
        <v>3021</v>
      </c>
      <c r="G144" s="214" t="s">
        <v>246</v>
      </c>
      <c r="H144" s="215">
        <v>1</v>
      </c>
      <c r="I144" s="216"/>
      <c r="J144" s="215">
        <f>ROUND(I144*H144,3)</f>
        <v>0</v>
      </c>
      <c r="K144" s="217"/>
      <c r="L144" s="218"/>
      <c r="M144" s="219" t="s">
        <v>1</v>
      </c>
      <c r="N144" s="22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811</v>
      </c>
      <c r="AT144" s="203" t="s">
        <v>408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217</v>
      </c>
    </row>
    <row r="145" s="2" customFormat="1" ht="44.25" customHeight="1">
      <c r="A145" s="34"/>
      <c r="B145" s="156"/>
      <c r="C145" s="211" t="s">
        <v>120</v>
      </c>
      <c r="D145" s="211" t="s">
        <v>408</v>
      </c>
      <c r="E145" s="212" t="s">
        <v>3022</v>
      </c>
      <c r="F145" s="213" t="s">
        <v>3023</v>
      </c>
      <c r="G145" s="214" t="s">
        <v>246</v>
      </c>
      <c r="H145" s="215">
        <v>1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811</v>
      </c>
      <c r="AT145" s="203" t="s">
        <v>408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286</v>
      </c>
      <c r="BM145" s="203" t="s">
        <v>220</v>
      </c>
    </row>
    <row r="146" s="2" customFormat="1" ht="21.75" customHeight="1">
      <c r="A146" s="34"/>
      <c r="B146" s="156"/>
      <c r="C146" s="211" t="s">
        <v>221</v>
      </c>
      <c r="D146" s="211" t="s">
        <v>408</v>
      </c>
      <c r="E146" s="212" t="s">
        <v>3024</v>
      </c>
      <c r="F146" s="213" t="s">
        <v>3025</v>
      </c>
      <c r="G146" s="214" t="s">
        <v>246</v>
      </c>
      <c r="H146" s="215">
        <v>2</v>
      </c>
      <c r="I146" s="216"/>
      <c r="J146" s="215">
        <f>ROUND(I146*H146,3)</f>
        <v>0</v>
      </c>
      <c r="K146" s="217"/>
      <c r="L146" s="218"/>
      <c r="M146" s="219" t="s">
        <v>1</v>
      </c>
      <c r="N146" s="22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811</v>
      </c>
      <c r="AT146" s="203" t="s">
        <v>408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286</v>
      </c>
      <c r="BM146" s="203" t="s">
        <v>224</v>
      </c>
    </row>
    <row r="147" s="2" customFormat="1" ht="16.5" customHeight="1">
      <c r="A147" s="34"/>
      <c r="B147" s="156"/>
      <c r="C147" s="211" t="s">
        <v>202</v>
      </c>
      <c r="D147" s="211" t="s">
        <v>408</v>
      </c>
      <c r="E147" s="212" t="s">
        <v>2885</v>
      </c>
      <c r="F147" s="213" t="s">
        <v>2886</v>
      </c>
      <c r="G147" s="214" t="s">
        <v>716</v>
      </c>
      <c r="H147" s="216"/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811</v>
      </c>
      <c r="AT147" s="203" t="s">
        <v>408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286</v>
      </c>
      <c r="BM147" s="203" t="s">
        <v>227</v>
      </c>
    </row>
    <row r="148" s="2" customFormat="1" ht="16.5" customHeight="1">
      <c r="A148" s="34"/>
      <c r="B148" s="156"/>
      <c r="C148" s="192" t="s">
        <v>228</v>
      </c>
      <c r="D148" s="192" t="s">
        <v>177</v>
      </c>
      <c r="E148" s="193" t="s">
        <v>3026</v>
      </c>
      <c r="F148" s="194" t="s">
        <v>3027</v>
      </c>
      <c r="G148" s="195" t="s">
        <v>246</v>
      </c>
      <c r="H148" s="196">
        <v>40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286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286</v>
      </c>
      <c r="BM148" s="203" t="s">
        <v>231</v>
      </c>
    </row>
    <row r="149" s="2" customFormat="1" ht="16.5" customHeight="1">
      <c r="A149" s="34"/>
      <c r="B149" s="156"/>
      <c r="C149" s="192" t="s">
        <v>205</v>
      </c>
      <c r="D149" s="192" t="s">
        <v>177</v>
      </c>
      <c r="E149" s="193" t="s">
        <v>3028</v>
      </c>
      <c r="F149" s="194" t="s">
        <v>3029</v>
      </c>
      <c r="G149" s="195" t="s">
        <v>246</v>
      </c>
      <c r="H149" s="196">
        <v>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286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286</v>
      </c>
      <c r="BM149" s="203" t="s">
        <v>234</v>
      </c>
    </row>
    <row r="150" s="2" customFormat="1" ht="16.5" customHeight="1">
      <c r="A150" s="34"/>
      <c r="B150" s="156"/>
      <c r="C150" s="192" t="s">
        <v>235</v>
      </c>
      <c r="D150" s="192" t="s">
        <v>177</v>
      </c>
      <c r="E150" s="193" t="s">
        <v>3030</v>
      </c>
      <c r="F150" s="194" t="s">
        <v>3031</v>
      </c>
      <c r="G150" s="195" t="s">
        <v>246</v>
      </c>
      <c r="H150" s="196">
        <v>45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286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286</v>
      </c>
      <c r="BM150" s="203" t="s">
        <v>238</v>
      </c>
    </row>
    <row r="151" s="2" customFormat="1" ht="16.5" customHeight="1">
      <c r="A151" s="34"/>
      <c r="B151" s="156"/>
      <c r="C151" s="192" t="s">
        <v>7</v>
      </c>
      <c r="D151" s="192" t="s">
        <v>177</v>
      </c>
      <c r="E151" s="193" t="s">
        <v>3032</v>
      </c>
      <c r="F151" s="194" t="s">
        <v>3033</v>
      </c>
      <c r="G151" s="195" t="s">
        <v>246</v>
      </c>
      <c r="H151" s="196">
        <v>13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286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286</v>
      </c>
      <c r="BM151" s="203" t="s">
        <v>242</v>
      </c>
    </row>
    <row r="152" s="2" customFormat="1" ht="16.5" customHeight="1">
      <c r="A152" s="34"/>
      <c r="B152" s="156"/>
      <c r="C152" s="192" t="s">
        <v>243</v>
      </c>
      <c r="D152" s="192" t="s">
        <v>177</v>
      </c>
      <c r="E152" s="193" t="s">
        <v>3034</v>
      </c>
      <c r="F152" s="194" t="s">
        <v>3035</v>
      </c>
      <c r="G152" s="195" t="s">
        <v>246</v>
      </c>
      <c r="H152" s="196">
        <v>13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286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286</v>
      </c>
      <c r="BM152" s="203" t="s">
        <v>247</v>
      </c>
    </row>
    <row r="153" s="2" customFormat="1" ht="16.5" customHeight="1">
      <c r="A153" s="34"/>
      <c r="B153" s="156"/>
      <c r="C153" s="192" t="s">
        <v>211</v>
      </c>
      <c r="D153" s="192" t="s">
        <v>177</v>
      </c>
      <c r="E153" s="193" t="s">
        <v>3036</v>
      </c>
      <c r="F153" s="194" t="s">
        <v>3037</v>
      </c>
      <c r="G153" s="195" t="s">
        <v>246</v>
      </c>
      <c r="H153" s="196">
        <v>3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286</v>
      </c>
      <c r="AT153" s="203" t="s">
        <v>177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286</v>
      </c>
      <c r="BM153" s="203" t="s">
        <v>250</v>
      </c>
    </row>
    <row r="154" s="2" customFormat="1" ht="24.15" customHeight="1">
      <c r="A154" s="34"/>
      <c r="B154" s="156"/>
      <c r="C154" s="192" t="s">
        <v>251</v>
      </c>
      <c r="D154" s="192" t="s">
        <v>177</v>
      </c>
      <c r="E154" s="193" t="s">
        <v>3038</v>
      </c>
      <c r="F154" s="194" t="s">
        <v>3039</v>
      </c>
      <c r="G154" s="195" t="s">
        <v>246</v>
      </c>
      <c r="H154" s="196">
        <v>1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286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286</v>
      </c>
      <c r="BM154" s="203" t="s">
        <v>254</v>
      </c>
    </row>
    <row r="155" s="2" customFormat="1" ht="16.5" customHeight="1">
      <c r="A155" s="34"/>
      <c r="B155" s="156"/>
      <c r="C155" s="192" t="s">
        <v>214</v>
      </c>
      <c r="D155" s="192" t="s">
        <v>177</v>
      </c>
      <c r="E155" s="193" t="s">
        <v>3040</v>
      </c>
      <c r="F155" s="194" t="s">
        <v>3041</v>
      </c>
      <c r="G155" s="195" t="s">
        <v>246</v>
      </c>
      <c r="H155" s="196">
        <v>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286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286</v>
      </c>
      <c r="BM155" s="203" t="s">
        <v>257</v>
      </c>
    </row>
    <row r="156" s="2" customFormat="1" ht="16.5" customHeight="1">
      <c r="A156" s="34"/>
      <c r="B156" s="156"/>
      <c r="C156" s="192" t="s">
        <v>258</v>
      </c>
      <c r="D156" s="192" t="s">
        <v>177</v>
      </c>
      <c r="E156" s="193" t="s">
        <v>3042</v>
      </c>
      <c r="F156" s="194" t="s">
        <v>3043</v>
      </c>
      <c r="G156" s="195" t="s">
        <v>246</v>
      </c>
      <c r="H156" s="196">
        <v>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286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286</v>
      </c>
      <c r="BM156" s="203" t="s">
        <v>261</v>
      </c>
    </row>
    <row r="157" s="2" customFormat="1" ht="24.15" customHeight="1">
      <c r="A157" s="34"/>
      <c r="B157" s="156"/>
      <c r="C157" s="192" t="s">
        <v>217</v>
      </c>
      <c r="D157" s="192" t="s">
        <v>177</v>
      </c>
      <c r="E157" s="193" t="s">
        <v>3044</v>
      </c>
      <c r="F157" s="194" t="s">
        <v>3045</v>
      </c>
      <c r="G157" s="195" t="s">
        <v>2914</v>
      </c>
      <c r="H157" s="196">
        <v>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286</v>
      </c>
      <c r="AT157" s="203" t="s">
        <v>177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286</v>
      </c>
      <c r="BM157" s="203" t="s">
        <v>264</v>
      </c>
    </row>
    <row r="158" s="2" customFormat="1" ht="37.8" customHeight="1">
      <c r="A158" s="34"/>
      <c r="B158" s="156"/>
      <c r="C158" s="192" t="s">
        <v>265</v>
      </c>
      <c r="D158" s="192" t="s">
        <v>177</v>
      </c>
      <c r="E158" s="193" t="s">
        <v>3046</v>
      </c>
      <c r="F158" s="194" t="s">
        <v>3047</v>
      </c>
      <c r="G158" s="195" t="s">
        <v>3048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286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286</v>
      </c>
      <c r="BM158" s="203" t="s">
        <v>269</v>
      </c>
    </row>
    <row r="159" s="2" customFormat="1" ht="24.15" customHeight="1">
      <c r="A159" s="34"/>
      <c r="B159" s="156"/>
      <c r="C159" s="211" t="s">
        <v>220</v>
      </c>
      <c r="D159" s="211" t="s">
        <v>408</v>
      </c>
      <c r="E159" s="212" t="s">
        <v>3049</v>
      </c>
      <c r="F159" s="213" t="s">
        <v>3050</v>
      </c>
      <c r="G159" s="214" t="s">
        <v>241</v>
      </c>
      <c r="H159" s="215">
        <v>600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811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286</v>
      </c>
      <c r="BM159" s="203" t="s">
        <v>272</v>
      </c>
    </row>
    <row r="160" s="2" customFormat="1" ht="24.15" customHeight="1">
      <c r="A160" s="34"/>
      <c r="B160" s="156"/>
      <c r="C160" s="211" t="s">
        <v>273</v>
      </c>
      <c r="D160" s="211" t="s">
        <v>408</v>
      </c>
      <c r="E160" s="212" t="s">
        <v>3051</v>
      </c>
      <c r="F160" s="213" t="s">
        <v>3052</v>
      </c>
      <c r="G160" s="214" t="s">
        <v>241</v>
      </c>
      <c r="H160" s="215">
        <v>200</v>
      </c>
      <c r="I160" s="216"/>
      <c r="J160" s="215">
        <f>ROUND(I160*H160,3)</f>
        <v>0</v>
      </c>
      <c r="K160" s="217"/>
      <c r="L160" s="218"/>
      <c r="M160" s="219" t="s">
        <v>1</v>
      </c>
      <c r="N160" s="22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811</v>
      </c>
      <c r="AT160" s="203" t="s">
        <v>408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286</v>
      </c>
      <c r="BM160" s="203" t="s">
        <v>276</v>
      </c>
    </row>
    <row r="161" s="2" customFormat="1" ht="24.15" customHeight="1">
      <c r="A161" s="34"/>
      <c r="B161" s="156"/>
      <c r="C161" s="211" t="s">
        <v>224</v>
      </c>
      <c r="D161" s="211" t="s">
        <v>408</v>
      </c>
      <c r="E161" s="212" t="s">
        <v>3053</v>
      </c>
      <c r="F161" s="213" t="s">
        <v>3054</v>
      </c>
      <c r="G161" s="214" t="s">
        <v>241</v>
      </c>
      <c r="H161" s="215">
        <v>250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811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286</v>
      </c>
      <c r="BM161" s="203" t="s">
        <v>279</v>
      </c>
    </row>
    <row r="162" s="2" customFormat="1" ht="24.15" customHeight="1">
      <c r="A162" s="34"/>
      <c r="B162" s="156"/>
      <c r="C162" s="211" t="s">
        <v>280</v>
      </c>
      <c r="D162" s="211" t="s">
        <v>408</v>
      </c>
      <c r="E162" s="212" t="s">
        <v>3055</v>
      </c>
      <c r="F162" s="213" t="s">
        <v>3056</v>
      </c>
      <c r="G162" s="214" t="s">
        <v>241</v>
      </c>
      <c r="H162" s="215">
        <v>50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811</v>
      </c>
      <c r="AT162" s="203" t="s">
        <v>408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286</v>
      </c>
      <c r="BM162" s="203" t="s">
        <v>283</v>
      </c>
    </row>
    <row r="163" s="2" customFormat="1" ht="24.15" customHeight="1">
      <c r="A163" s="34"/>
      <c r="B163" s="156"/>
      <c r="C163" s="211" t="s">
        <v>227</v>
      </c>
      <c r="D163" s="211" t="s">
        <v>408</v>
      </c>
      <c r="E163" s="212" t="s">
        <v>3057</v>
      </c>
      <c r="F163" s="213" t="s">
        <v>3058</v>
      </c>
      <c r="G163" s="214" t="s">
        <v>246</v>
      </c>
      <c r="H163" s="215">
        <v>100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811</v>
      </c>
      <c r="AT163" s="203" t="s">
        <v>408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286</v>
      </c>
      <c r="BM163" s="203" t="s">
        <v>286</v>
      </c>
    </row>
    <row r="164" s="2" customFormat="1" ht="16.5" customHeight="1">
      <c r="A164" s="34"/>
      <c r="B164" s="156"/>
      <c r="C164" s="211" t="s">
        <v>291</v>
      </c>
      <c r="D164" s="211" t="s">
        <v>408</v>
      </c>
      <c r="E164" s="212" t="s">
        <v>3059</v>
      </c>
      <c r="F164" s="213" t="s">
        <v>3060</v>
      </c>
      <c r="G164" s="214" t="s">
        <v>246</v>
      </c>
      <c r="H164" s="215">
        <v>800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811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286</v>
      </c>
      <c r="BM164" s="203" t="s">
        <v>295</v>
      </c>
    </row>
    <row r="165" s="2" customFormat="1" ht="16.5" customHeight="1">
      <c r="A165" s="34"/>
      <c r="B165" s="156"/>
      <c r="C165" s="211" t="s">
        <v>231</v>
      </c>
      <c r="D165" s="211" t="s">
        <v>408</v>
      </c>
      <c r="E165" s="212" t="s">
        <v>3061</v>
      </c>
      <c r="F165" s="213" t="s">
        <v>3062</v>
      </c>
      <c r="G165" s="214" t="s">
        <v>246</v>
      </c>
      <c r="H165" s="215">
        <v>800</v>
      </c>
      <c r="I165" s="216"/>
      <c r="J165" s="215">
        <f>ROUND(I165*H165,3)</f>
        <v>0</v>
      </c>
      <c r="K165" s="217"/>
      <c r="L165" s="218"/>
      <c r="M165" s="219" t="s">
        <v>1</v>
      </c>
      <c r="N165" s="22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811</v>
      </c>
      <c r="AT165" s="203" t="s">
        <v>408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286</v>
      </c>
      <c r="BM165" s="203" t="s">
        <v>298</v>
      </c>
    </row>
    <row r="166" s="2" customFormat="1" ht="16.5" customHeight="1">
      <c r="A166" s="34"/>
      <c r="B166" s="156"/>
      <c r="C166" s="211" t="s">
        <v>299</v>
      </c>
      <c r="D166" s="211" t="s">
        <v>408</v>
      </c>
      <c r="E166" s="212" t="s">
        <v>2885</v>
      </c>
      <c r="F166" s="213" t="s">
        <v>2886</v>
      </c>
      <c r="G166" s="214" t="s">
        <v>716</v>
      </c>
      <c r="H166" s="216"/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811</v>
      </c>
      <c r="AT166" s="203" t="s">
        <v>408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286</v>
      </c>
      <c r="BM166" s="203" t="s">
        <v>302</v>
      </c>
    </row>
    <row r="167" s="2" customFormat="1" ht="16.5" customHeight="1">
      <c r="A167" s="34"/>
      <c r="B167" s="156"/>
      <c r="C167" s="211" t="s">
        <v>234</v>
      </c>
      <c r="D167" s="211" t="s">
        <v>408</v>
      </c>
      <c r="E167" s="212" t="s">
        <v>3063</v>
      </c>
      <c r="F167" s="213" t="s">
        <v>3064</v>
      </c>
      <c r="G167" s="214" t="s">
        <v>246</v>
      </c>
      <c r="H167" s="215">
        <v>1</v>
      </c>
      <c r="I167" s="216"/>
      <c r="J167" s="215">
        <f>ROUND(I167*H167,3)</f>
        <v>0</v>
      </c>
      <c r="K167" s="217"/>
      <c r="L167" s="218"/>
      <c r="M167" s="219" t="s">
        <v>1</v>
      </c>
      <c r="N167" s="22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811</v>
      </c>
      <c r="AT167" s="203" t="s">
        <v>408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286</v>
      </c>
      <c r="BM167" s="203" t="s">
        <v>305</v>
      </c>
    </row>
    <row r="168" s="2" customFormat="1" ht="21.75" customHeight="1">
      <c r="A168" s="34"/>
      <c r="B168" s="156"/>
      <c r="C168" s="192" t="s">
        <v>306</v>
      </c>
      <c r="D168" s="192" t="s">
        <v>177</v>
      </c>
      <c r="E168" s="193" t="s">
        <v>2966</v>
      </c>
      <c r="F168" s="194" t="s">
        <v>2967</v>
      </c>
      <c r="G168" s="195" t="s">
        <v>241</v>
      </c>
      <c r="H168" s="196">
        <v>250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286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286</v>
      </c>
      <c r="BM168" s="203" t="s">
        <v>309</v>
      </c>
    </row>
    <row r="169" s="2" customFormat="1" ht="16.5" customHeight="1">
      <c r="A169" s="34"/>
      <c r="B169" s="156"/>
      <c r="C169" s="192" t="s">
        <v>238</v>
      </c>
      <c r="D169" s="192" t="s">
        <v>177</v>
      </c>
      <c r="E169" s="193" t="s">
        <v>3065</v>
      </c>
      <c r="F169" s="194" t="s">
        <v>3066</v>
      </c>
      <c r="G169" s="195" t="s">
        <v>246</v>
      </c>
      <c r="H169" s="196">
        <v>60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286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286</v>
      </c>
      <c r="BM169" s="203" t="s">
        <v>312</v>
      </c>
    </row>
    <row r="170" s="2" customFormat="1" ht="16.5" customHeight="1">
      <c r="A170" s="34"/>
      <c r="B170" s="156"/>
      <c r="C170" s="192" t="s">
        <v>315</v>
      </c>
      <c r="D170" s="192" t="s">
        <v>177</v>
      </c>
      <c r="E170" s="193" t="s">
        <v>3067</v>
      </c>
      <c r="F170" s="194" t="s">
        <v>3068</v>
      </c>
      <c r="G170" s="195" t="s">
        <v>246</v>
      </c>
      <c r="H170" s="196">
        <v>10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286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286</v>
      </c>
      <c r="BM170" s="203" t="s">
        <v>318</v>
      </c>
    </row>
    <row r="171" s="2" customFormat="1" ht="24.15" customHeight="1">
      <c r="A171" s="34"/>
      <c r="B171" s="156"/>
      <c r="C171" s="192" t="s">
        <v>242</v>
      </c>
      <c r="D171" s="192" t="s">
        <v>177</v>
      </c>
      <c r="E171" s="193" t="s">
        <v>3069</v>
      </c>
      <c r="F171" s="194" t="s">
        <v>3070</v>
      </c>
      <c r="G171" s="195" t="s">
        <v>241</v>
      </c>
      <c r="H171" s="196">
        <v>800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286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286</v>
      </c>
      <c r="BM171" s="203" t="s">
        <v>323</v>
      </c>
    </row>
    <row r="172" s="2" customFormat="1" ht="21.75" customHeight="1">
      <c r="A172" s="34"/>
      <c r="B172" s="156"/>
      <c r="C172" s="192" t="s">
        <v>324</v>
      </c>
      <c r="D172" s="192" t="s">
        <v>177</v>
      </c>
      <c r="E172" s="193" t="s">
        <v>3071</v>
      </c>
      <c r="F172" s="194" t="s">
        <v>3072</v>
      </c>
      <c r="G172" s="195" t="s">
        <v>241</v>
      </c>
      <c r="H172" s="196">
        <v>300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286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286</v>
      </c>
      <c r="BM172" s="203" t="s">
        <v>327</v>
      </c>
    </row>
    <row r="173" s="2" customFormat="1" ht="24.15" customHeight="1">
      <c r="A173" s="34"/>
      <c r="B173" s="156"/>
      <c r="C173" s="192" t="s">
        <v>247</v>
      </c>
      <c r="D173" s="192" t="s">
        <v>177</v>
      </c>
      <c r="E173" s="193" t="s">
        <v>3073</v>
      </c>
      <c r="F173" s="194" t="s">
        <v>3074</v>
      </c>
      <c r="G173" s="195" t="s">
        <v>246</v>
      </c>
      <c r="H173" s="196">
        <v>900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286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286</v>
      </c>
      <c r="BM173" s="203" t="s">
        <v>330</v>
      </c>
    </row>
    <row r="174" s="2" customFormat="1" ht="16.5" customHeight="1">
      <c r="A174" s="34"/>
      <c r="B174" s="156"/>
      <c r="C174" s="192" t="s">
        <v>333</v>
      </c>
      <c r="D174" s="192" t="s">
        <v>177</v>
      </c>
      <c r="E174" s="193" t="s">
        <v>3075</v>
      </c>
      <c r="F174" s="194" t="s">
        <v>3076</v>
      </c>
      <c r="G174" s="195" t="s">
        <v>2914</v>
      </c>
      <c r="H174" s="196">
        <v>71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286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286</v>
      </c>
      <c r="BM174" s="203" t="s">
        <v>336</v>
      </c>
    </row>
    <row r="175" s="2" customFormat="1" ht="16.5" customHeight="1">
      <c r="A175" s="34"/>
      <c r="B175" s="156"/>
      <c r="C175" s="192" t="s">
        <v>250</v>
      </c>
      <c r="D175" s="192" t="s">
        <v>177</v>
      </c>
      <c r="E175" s="193" t="s">
        <v>3077</v>
      </c>
      <c r="F175" s="194" t="s">
        <v>3078</v>
      </c>
      <c r="G175" s="195" t="s">
        <v>246</v>
      </c>
      <c r="H175" s="196">
        <v>15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286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286</v>
      </c>
      <c r="BM175" s="203" t="s">
        <v>341</v>
      </c>
    </row>
    <row r="176" s="2" customFormat="1" ht="21.75" customHeight="1">
      <c r="A176" s="34"/>
      <c r="B176" s="156"/>
      <c r="C176" s="192" t="s">
        <v>342</v>
      </c>
      <c r="D176" s="192" t="s">
        <v>177</v>
      </c>
      <c r="E176" s="193" t="s">
        <v>3079</v>
      </c>
      <c r="F176" s="194" t="s">
        <v>3080</v>
      </c>
      <c r="G176" s="195" t="s">
        <v>663</v>
      </c>
      <c r="H176" s="196">
        <v>24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286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286</v>
      </c>
      <c r="BM176" s="203" t="s">
        <v>345</v>
      </c>
    </row>
    <row r="177" s="2" customFormat="1" ht="16.5" customHeight="1">
      <c r="A177" s="34"/>
      <c r="B177" s="156"/>
      <c r="C177" s="192" t="s">
        <v>254</v>
      </c>
      <c r="D177" s="192" t="s">
        <v>177</v>
      </c>
      <c r="E177" s="193" t="s">
        <v>2975</v>
      </c>
      <c r="F177" s="194" t="s">
        <v>2976</v>
      </c>
      <c r="G177" s="195" t="s">
        <v>246</v>
      </c>
      <c r="H177" s="196">
        <v>1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286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286</v>
      </c>
      <c r="BM177" s="203" t="s">
        <v>350</v>
      </c>
    </row>
    <row r="178" s="2" customFormat="1" ht="16.5" customHeight="1">
      <c r="A178" s="34"/>
      <c r="B178" s="156"/>
      <c r="C178" s="192" t="s">
        <v>351</v>
      </c>
      <c r="D178" s="192" t="s">
        <v>177</v>
      </c>
      <c r="E178" s="193" t="s">
        <v>2978</v>
      </c>
      <c r="F178" s="194" t="s">
        <v>2979</v>
      </c>
      <c r="G178" s="195" t="s">
        <v>716</v>
      </c>
      <c r="H178" s="197"/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286</v>
      </c>
      <c r="AT178" s="203" t="s">
        <v>177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286</v>
      </c>
      <c r="BM178" s="203" t="s">
        <v>354</v>
      </c>
    </row>
    <row r="179" s="2" customFormat="1" ht="16.5" customHeight="1">
      <c r="A179" s="34"/>
      <c r="B179" s="156"/>
      <c r="C179" s="192" t="s">
        <v>257</v>
      </c>
      <c r="D179" s="192" t="s">
        <v>177</v>
      </c>
      <c r="E179" s="193" t="s">
        <v>2980</v>
      </c>
      <c r="F179" s="194" t="s">
        <v>2981</v>
      </c>
      <c r="G179" s="195" t="s">
        <v>716</v>
      </c>
      <c r="H179" s="197"/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286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286</v>
      </c>
      <c r="BM179" s="203" t="s">
        <v>359</v>
      </c>
    </row>
    <row r="180" s="12" customFormat="1" ht="25.92" customHeight="1">
      <c r="A180" s="12"/>
      <c r="B180" s="179"/>
      <c r="C180" s="12"/>
      <c r="D180" s="180" t="s">
        <v>73</v>
      </c>
      <c r="E180" s="181" t="s">
        <v>151</v>
      </c>
      <c r="F180" s="181" t="s">
        <v>1237</v>
      </c>
      <c r="G180" s="12"/>
      <c r="H180" s="12"/>
      <c r="I180" s="182"/>
      <c r="J180" s="183">
        <f>BK180</f>
        <v>0</v>
      </c>
      <c r="K180" s="12"/>
      <c r="L180" s="179"/>
      <c r="M180" s="221"/>
      <c r="N180" s="222"/>
      <c r="O180" s="222"/>
      <c r="P180" s="223">
        <v>0</v>
      </c>
      <c r="Q180" s="222"/>
      <c r="R180" s="223">
        <v>0</v>
      </c>
      <c r="S180" s="222"/>
      <c r="T180" s="224"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0" t="s">
        <v>192</v>
      </c>
      <c r="AT180" s="188" t="s">
        <v>73</v>
      </c>
      <c r="AU180" s="188" t="s">
        <v>74</v>
      </c>
      <c r="AY180" s="180" t="s">
        <v>174</v>
      </c>
      <c r="BK180" s="189">
        <v>0</v>
      </c>
    </row>
    <row r="181" s="2" customFormat="1" ht="6.96" customHeight="1">
      <c r="A181" s="34"/>
      <c r="B181" s="61"/>
      <c r="C181" s="62"/>
      <c r="D181" s="62"/>
      <c r="E181" s="62"/>
      <c r="F181" s="62"/>
      <c r="G181" s="62"/>
      <c r="H181" s="62"/>
      <c r="I181" s="62"/>
      <c r="J181" s="62"/>
      <c r="K181" s="62"/>
      <c r="L181" s="35"/>
      <c r="M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</row>
  </sheetData>
  <autoFilter ref="C128:K180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3081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J106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ROUND((SUM(BE106:BE113) + SUM(BE133:BE174)),  2)</f>
        <v>0</v>
      </c>
      <c r="G35" s="131"/>
      <c r="H35" s="131"/>
      <c r="I35" s="132">
        <v>0.20000000000000001</v>
      </c>
      <c r="J35" s="130">
        <f>ROUND(((SUM(BE106:BE113) + SUM(BE133:BE174))*I35),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ROUND((SUM(BF106:BF113) + SUM(BF133:BF174)),  2)</f>
        <v>0</v>
      </c>
      <c r="G36" s="131"/>
      <c r="H36" s="131"/>
      <c r="I36" s="132">
        <v>0.20000000000000001</v>
      </c>
      <c r="J36" s="130">
        <f>ROUND(((SUM(BF106:BF113) + SUM(BF133:BF174))*I36),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ROUND((SUM(BG106:BG113) + SUM(BG133:BG174)),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ROUND((SUM(BH106:BH113) + SUM(BH133:BH174)),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ROUND((SUM(BI106:BI113) + SUM(BI133:BI174)),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10 - SO 01.8  Športova hala - HSP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3082</v>
      </c>
      <c r="E97" s="148"/>
      <c r="F97" s="148"/>
      <c r="G97" s="148"/>
      <c r="H97" s="148"/>
      <c r="I97" s="148"/>
      <c r="J97" s="149">
        <f>J134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3083</v>
      </c>
      <c r="E98" s="148"/>
      <c r="F98" s="148"/>
      <c r="G98" s="148"/>
      <c r="H98" s="148"/>
      <c r="I98" s="148"/>
      <c r="J98" s="149">
        <f>J143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6"/>
      <c r="C99" s="9"/>
      <c r="D99" s="147" t="s">
        <v>3084</v>
      </c>
      <c r="E99" s="148"/>
      <c r="F99" s="148"/>
      <c r="G99" s="148"/>
      <c r="H99" s="148"/>
      <c r="I99" s="148"/>
      <c r="J99" s="149">
        <f>J152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3085</v>
      </c>
      <c r="E100" s="148"/>
      <c r="F100" s="148"/>
      <c r="G100" s="148"/>
      <c r="H100" s="148"/>
      <c r="I100" s="148"/>
      <c r="J100" s="149">
        <f>J159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3086</v>
      </c>
      <c r="E101" s="148"/>
      <c r="F101" s="148"/>
      <c r="G101" s="148"/>
      <c r="H101" s="148"/>
      <c r="I101" s="148"/>
      <c r="J101" s="149">
        <f>J169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6"/>
      <c r="C102" s="9"/>
      <c r="D102" s="147" t="s">
        <v>3087</v>
      </c>
      <c r="E102" s="148"/>
      <c r="F102" s="148"/>
      <c r="G102" s="148"/>
      <c r="H102" s="148"/>
      <c r="I102" s="148"/>
      <c r="J102" s="149">
        <f>J171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6"/>
      <c r="C103" s="9"/>
      <c r="D103" s="147" t="s">
        <v>1250</v>
      </c>
      <c r="E103" s="148"/>
      <c r="F103" s="148"/>
      <c r="G103" s="148"/>
      <c r="H103" s="148"/>
      <c r="I103" s="148"/>
      <c r="J103" s="149">
        <f>J174</f>
        <v>0</v>
      </c>
      <c r="K103" s="9"/>
      <c r="L103" s="14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9.28" customHeight="1">
      <c r="A106" s="34"/>
      <c r="B106" s="35"/>
      <c r="C106" s="145" t="s">
        <v>149</v>
      </c>
      <c r="D106" s="34"/>
      <c r="E106" s="34"/>
      <c r="F106" s="34"/>
      <c r="G106" s="34"/>
      <c r="H106" s="34"/>
      <c r="I106" s="34"/>
      <c r="J106" s="154">
        <f>ROUND(J107 + J108 + J109 + J110 + J111 + J112,2)</f>
        <v>0</v>
      </c>
      <c r="K106" s="34"/>
      <c r="L106" s="56"/>
      <c r="N106" s="155" t="s">
        <v>38</v>
      </c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8" customHeight="1">
      <c r="A107" s="34"/>
      <c r="B107" s="156"/>
      <c r="C107" s="157"/>
      <c r="D107" s="158" t="s">
        <v>150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153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154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155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156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9" t="s">
        <v>157</v>
      </c>
      <c r="E112" s="157"/>
      <c r="F112" s="157"/>
      <c r="G112" s="157"/>
      <c r="H112" s="157"/>
      <c r="I112" s="157"/>
      <c r="J112" s="160">
        <f>ROUND(J30*T112,2)</f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158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9.28" customHeight="1">
      <c r="A114" s="34"/>
      <c r="B114" s="35"/>
      <c r="C114" s="166" t="s">
        <v>159</v>
      </c>
      <c r="D114" s="135"/>
      <c r="E114" s="135"/>
      <c r="F114" s="135"/>
      <c r="G114" s="135"/>
      <c r="H114" s="135"/>
      <c r="I114" s="135"/>
      <c r="J114" s="167">
        <f>ROUND(J96+J106,2)</f>
        <v>0</v>
      </c>
      <c r="K114" s="135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9" s="2" customFormat="1" ht="6.96" customHeight="1">
      <c r="A119" s="34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4.96" customHeight="1">
      <c r="A120" s="34"/>
      <c r="B120" s="35"/>
      <c r="C120" s="19" t="s">
        <v>160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14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122" t="str">
        <f>E7</f>
        <v xml:space="preserve"> ŠH Angels Aréna  Rekonštrukcia a Modernizácia pre VO</v>
      </c>
      <c r="F123" s="28"/>
      <c r="G123" s="28"/>
      <c r="H123" s="28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124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68" t="str">
        <f>E9</f>
        <v xml:space="preserve">10 - SO 01.8  Športova hala - HSP </v>
      </c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18</v>
      </c>
      <c r="D127" s="34"/>
      <c r="E127" s="34"/>
      <c r="F127" s="23" t="str">
        <f>F12</f>
        <v>Košice</v>
      </c>
      <c r="G127" s="34"/>
      <c r="H127" s="34"/>
      <c r="I127" s="28" t="s">
        <v>20</v>
      </c>
      <c r="J127" s="70" t="str">
        <f>IF(J12="","",J12)</f>
        <v>16. 7. 2021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22</v>
      </c>
      <c r="D129" s="34"/>
      <c r="E129" s="34"/>
      <c r="F129" s="23" t="str">
        <f>E15</f>
        <v>Mesto Košice</v>
      </c>
      <c r="G129" s="34"/>
      <c r="H129" s="34"/>
      <c r="I129" s="28" t="s">
        <v>28</v>
      </c>
      <c r="J129" s="32" t="str">
        <f>E21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26</v>
      </c>
      <c r="D130" s="34"/>
      <c r="E130" s="34"/>
      <c r="F130" s="23" t="str">
        <f>IF(E18="","",E18)</f>
        <v>Vyplň údaj</v>
      </c>
      <c r="G130" s="34"/>
      <c r="H130" s="34"/>
      <c r="I130" s="28" t="s">
        <v>32</v>
      </c>
      <c r="J130" s="32" t="str">
        <f>E24</f>
        <v xml:space="preserve"> 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0.32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11" customFormat="1" ht="29.28" customHeight="1">
      <c r="A132" s="168"/>
      <c r="B132" s="169"/>
      <c r="C132" s="170" t="s">
        <v>161</v>
      </c>
      <c r="D132" s="171" t="s">
        <v>59</v>
      </c>
      <c r="E132" s="171" t="s">
        <v>55</v>
      </c>
      <c r="F132" s="171" t="s">
        <v>56</v>
      </c>
      <c r="G132" s="171" t="s">
        <v>162</v>
      </c>
      <c r="H132" s="171" t="s">
        <v>163</v>
      </c>
      <c r="I132" s="171" t="s">
        <v>164</v>
      </c>
      <c r="J132" s="172" t="s">
        <v>130</v>
      </c>
      <c r="K132" s="173" t="s">
        <v>165</v>
      </c>
      <c r="L132" s="174"/>
      <c r="M132" s="87" t="s">
        <v>1</v>
      </c>
      <c r="N132" s="88" t="s">
        <v>38</v>
      </c>
      <c r="O132" s="88" t="s">
        <v>166</v>
      </c>
      <c r="P132" s="88" t="s">
        <v>167</v>
      </c>
      <c r="Q132" s="88" t="s">
        <v>168</v>
      </c>
      <c r="R132" s="88" t="s">
        <v>169</v>
      </c>
      <c r="S132" s="88" t="s">
        <v>170</v>
      </c>
      <c r="T132" s="89" t="s">
        <v>171</v>
      </c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</row>
    <row r="133" s="2" customFormat="1" ht="22.8" customHeight="1">
      <c r="A133" s="34"/>
      <c r="B133" s="35"/>
      <c r="C133" s="94" t="s">
        <v>126</v>
      </c>
      <c r="D133" s="34"/>
      <c r="E133" s="34"/>
      <c r="F133" s="34"/>
      <c r="G133" s="34"/>
      <c r="H133" s="34"/>
      <c r="I133" s="34"/>
      <c r="J133" s="175">
        <f>BK133</f>
        <v>0</v>
      </c>
      <c r="K133" s="34"/>
      <c r="L133" s="35"/>
      <c r="M133" s="90"/>
      <c r="N133" s="74"/>
      <c r="O133" s="91"/>
      <c r="P133" s="176">
        <f>P134+P143+P152+P159+P169+P171+P174</f>
        <v>0</v>
      </c>
      <c r="Q133" s="91"/>
      <c r="R133" s="176">
        <f>R134+R143+R152+R159+R169+R171+R174</f>
        <v>0</v>
      </c>
      <c r="S133" s="91"/>
      <c r="T133" s="177">
        <f>T134+T143+T152+T159+T169+T171+T174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73</v>
      </c>
      <c r="AU133" s="15" t="s">
        <v>132</v>
      </c>
      <c r="BK133" s="178">
        <f>BK134+BK143+BK152+BK159+BK169+BK171+BK174</f>
        <v>0</v>
      </c>
    </row>
    <row r="134" s="12" customFormat="1" ht="25.92" customHeight="1">
      <c r="A134" s="12"/>
      <c r="B134" s="179"/>
      <c r="C134" s="12"/>
      <c r="D134" s="180" t="s">
        <v>73</v>
      </c>
      <c r="E134" s="181" t="s">
        <v>3088</v>
      </c>
      <c r="F134" s="181" t="s">
        <v>3088</v>
      </c>
      <c r="G134" s="12"/>
      <c r="H134" s="12"/>
      <c r="I134" s="182"/>
      <c r="J134" s="183">
        <f>BK134</f>
        <v>0</v>
      </c>
      <c r="K134" s="12"/>
      <c r="L134" s="179"/>
      <c r="M134" s="184"/>
      <c r="N134" s="185"/>
      <c r="O134" s="185"/>
      <c r="P134" s="186">
        <f>SUM(P135:P142)</f>
        <v>0</v>
      </c>
      <c r="Q134" s="185"/>
      <c r="R134" s="186">
        <f>SUM(R135:R142)</f>
        <v>0</v>
      </c>
      <c r="S134" s="185"/>
      <c r="T134" s="187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0" t="s">
        <v>82</v>
      </c>
      <c r="AT134" s="188" t="s">
        <v>73</v>
      </c>
      <c r="AU134" s="188" t="s">
        <v>74</v>
      </c>
      <c r="AY134" s="180" t="s">
        <v>174</v>
      </c>
      <c r="BK134" s="189">
        <f>SUM(BK135:BK142)</f>
        <v>0</v>
      </c>
    </row>
    <row r="135" s="2" customFormat="1" ht="16.5" customHeight="1">
      <c r="A135" s="34"/>
      <c r="B135" s="156"/>
      <c r="C135" s="192" t="s">
        <v>152</v>
      </c>
      <c r="D135" s="192" t="s">
        <v>177</v>
      </c>
      <c r="E135" s="193" t="s">
        <v>3089</v>
      </c>
      <c r="F135" s="194" t="s">
        <v>3090</v>
      </c>
      <c r="G135" s="195" t="s">
        <v>246</v>
      </c>
      <c r="H135" s="196">
        <v>2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181</v>
      </c>
      <c r="AT135" s="203" t="s">
        <v>177</v>
      </c>
      <c r="AU135" s="203" t="s">
        <v>82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181</v>
      </c>
      <c r="BM135" s="203" t="s">
        <v>152</v>
      </c>
    </row>
    <row r="136" s="2" customFormat="1" ht="37.8" customHeight="1">
      <c r="A136" s="34"/>
      <c r="B136" s="156"/>
      <c r="C136" s="192" t="s">
        <v>188</v>
      </c>
      <c r="D136" s="192" t="s">
        <v>177</v>
      </c>
      <c r="E136" s="193" t="s">
        <v>3091</v>
      </c>
      <c r="F136" s="194" t="s">
        <v>3092</v>
      </c>
      <c r="G136" s="195" t="s">
        <v>246</v>
      </c>
      <c r="H136" s="196">
        <v>4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181</v>
      </c>
      <c r="AT136" s="203" t="s">
        <v>177</v>
      </c>
      <c r="AU136" s="203" t="s">
        <v>82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181</v>
      </c>
      <c r="BM136" s="203" t="s">
        <v>181</v>
      </c>
    </row>
    <row r="137" s="2" customFormat="1" ht="37.8" customHeight="1">
      <c r="A137" s="34"/>
      <c r="B137" s="156"/>
      <c r="C137" s="192" t="s">
        <v>192</v>
      </c>
      <c r="D137" s="192" t="s">
        <v>177</v>
      </c>
      <c r="E137" s="193" t="s">
        <v>3093</v>
      </c>
      <c r="F137" s="194" t="s">
        <v>3094</v>
      </c>
      <c r="G137" s="195" t="s">
        <v>246</v>
      </c>
      <c r="H137" s="196">
        <v>4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181</v>
      </c>
      <c r="AT137" s="203" t="s">
        <v>177</v>
      </c>
      <c r="AU137" s="203" t="s">
        <v>82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181</v>
      </c>
      <c r="BM137" s="203" t="s">
        <v>188</v>
      </c>
    </row>
    <row r="138" s="2" customFormat="1" ht="37.8" customHeight="1">
      <c r="A138" s="34"/>
      <c r="B138" s="156"/>
      <c r="C138" s="192" t="s">
        <v>181</v>
      </c>
      <c r="D138" s="192" t="s">
        <v>177</v>
      </c>
      <c r="E138" s="193" t="s">
        <v>3095</v>
      </c>
      <c r="F138" s="194" t="s">
        <v>3096</v>
      </c>
      <c r="G138" s="195" t="s">
        <v>246</v>
      </c>
      <c r="H138" s="196">
        <v>28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181</v>
      </c>
      <c r="AT138" s="203" t="s">
        <v>177</v>
      </c>
      <c r="AU138" s="203" t="s">
        <v>82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181</v>
      </c>
      <c r="BM138" s="203" t="s">
        <v>191</v>
      </c>
    </row>
    <row r="139" s="2" customFormat="1" ht="44.25" customHeight="1">
      <c r="A139" s="34"/>
      <c r="B139" s="156"/>
      <c r="C139" s="192" t="s">
        <v>184</v>
      </c>
      <c r="D139" s="192" t="s">
        <v>177</v>
      </c>
      <c r="E139" s="193" t="s">
        <v>3097</v>
      </c>
      <c r="F139" s="194" t="s">
        <v>3098</v>
      </c>
      <c r="G139" s="195" t="s">
        <v>246</v>
      </c>
      <c r="H139" s="196">
        <v>20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181</v>
      </c>
      <c r="AT139" s="203" t="s">
        <v>177</v>
      </c>
      <c r="AU139" s="203" t="s">
        <v>82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111</v>
      </c>
    </row>
    <row r="140" s="2" customFormat="1" ht="66.75" customHeight="1">
      <c r="A140" s="34"/>
      <c r="B140" s="156"/>
      <c r="C140" s="192" t="s">
        <v>82</v>
      </c>
      <c r="D140" s="192" t="s">
        <v>177</v>
      </c>
      <c r="E140" s="193" t="s">
        <v>3099</v>
      </c>
      <c r="F140" s="194" t="s">
        <v>3100</v>
      </c>
      <c r="G140" s="195" t="s">
        <v>246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181</v>
      </c>
      <c r="AT140" s="203" t="s">
        <v>177</v>
      </c>
      <c r="AU140" s="203" t="s">
        <v>82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114</v>
      </c>
    </row>
    <row r="141" s="2" customFormat="1" ht="16.5" customHeight="1">
      <c r="A141" s="34"/>
      <c r="B141" s="156"/>
      <c r="C141" s="192" t="s">
        <v>197</v>
      </c>
      <c r="D141" s="192" t="s">
        <v>177</v>
      </c>
      <c r="E141" s="193" t="s">
        <v>3101</v>
      </c>
      <c r="F141" s="194" t="s">
        <v>3102</v>
      </c>
      <c r="G141" s="195" t="s">
        <v>246</v>
      </c>
      <c r="H141" s="196">
        <v>4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181</v>
      </c>
      <c r="AT141" s="203" t="s">
        <v>177</v>
      </c>
      <c r="AU141" s="203" t="s">
        <v>82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120</v>
      </c>
    </row>
    <row r="142" s="2" customFormat="1" ht="16.5" customHeight="1">
      <c r="A142" s="34"/>
      <c r="B142" s="156"/>
      <c r="C142" s="192" t="s">
        <v>191</v>
      </c>
      <c r="D142" s="192" t="s">
        <v>177</v>
      </c>
      <c r="E142" s="193" t="s">
        <v>3103</v>
      </c>
      <c r="F142" s="194" t="s">
        <v>2886</v>
      </c>
      <c r="G142" s="195" t="s">
        <v>716</v>
      </c>
      <c r="H142" s="197"/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82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202</v>
      </c>
    </row>
    <row r="143" s="12" customFormat="1" ht="25.92" customHeight="1">
      <c r="A143" s="12"/>
      <c r="B143" s="179"/>
      <c r="C143" s="12"/>
      <c r="D143" s="180" t="s">
        <v>73</v>
      </c>
      <c r="E143" s="181" t="s">
        <v>3104</v>
      </c>
      <c r="F143" s="181" t="s">
        <v>3104</v>
      </c>
      <c r="G143" s="12"/>
      <c r="H143" s="12"/>
      <c r="I143" s="182"/>
      <c r="J143" s="183">
        <f>BK143</f>
        <v>0</v>
      </c>
      <c r="K143" s="12"/>
      <c r="L143" s="179"/>
      <c r="M143" s="184"/>
      <c r="N143" s="185"/>
      <c r="O143" s="185"/>
      <c r="P143" s="186">
        <f>SUM(P144:P151)</f>
        <v>0</v>
      </c>
      <c r="Q143" s="185"/>
      <c r="R143" s="186">
        <f>SUM(R144:R151)</f>
        <v>0</v>
      </c>
      <c r="S143" s="185"/>
      <c r="T143" s="187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73</v>
      </c>
      <c r="AU143" s="188" t="s">
        <v>74</v>
      </c>
      <c r="AY143" s="180" t="s">
        <v>174</v>
      </c>
      <c r="BK143" s="189">
        <f>SUM(BK144:BK151)</f>
        <v>0</v>
      </c>
    </row>
    <row r="144" s="2" customFormat="1" ht="24.15" customHeight="1">
      <c r="A144" s="34"/>
      <c r="B144" s="156"/>
      <c r="C144" s="192" t="s">
        <v>175</v>
      </c>
      <c r="D144" s="192" t="s">
        <v>177</v>
      </c>
      <c r="E144" s="193" t="s">
        <v>3105</v>
      </c>
      <c r="F144" s="194" t="s">
        <v>3106</v>
      </c>
      <c r="G144" s="195" t="s">
        <v>246</v>
      </c>
      <c r="H144" s="196">
        <v>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82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205</v>
      </c>
    </row>
    <row r="145" s="2" customFormat="1" ht="16.5" customHeight="1">
      <c r="A145" s="34"/>
      <c r="B145" s="156"/>
      <c r="C145" s="192" t="s">
        <v>111</v>
      </c>
      <c r="D145" s="192" t="s">
        <v>177</v>
      </c>
      <c r="E145" s="193" t="s">
        <v>3107</v>
      </c>
      <c r="F145" s="194" t="s">
        <v>3108</v>
      </c>
      <c r="G145" s="195" t="s">
        <v>246</v>
      </c>
      <c r="H145" s="196">
        <v>4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82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7</v>
      </c>
    </row>
    <row r="146" s="2" customFormat="1" ht="24.15" customHeight="1">
      <c r="A146" s="34"/>
      <c r="B146" s="156"/>
      <c r="C146" s="192" t="s">
        <v>208</v>
      </c>
      <c r="D146" s="192" t="s">
        <v>177</v>
      </c>
      <c r="E146" s="193" t="s">
        <v>3109</v>
      </c>
      <c r="F146" s="194" t="s">
        <v>3110</v>
      </c>
      <c r="G146" s="195" t="s">
        <v>246</v>
      </c>
      <c r="H146" s="196">
        <v>20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82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211</v>
      </c>
    </row>
    <row r="147" s="2" customFormat="1" ht="24.15" customHeight="1">
      <c r="A147" s="34"/>
      <c r="B147" s="156"/>
      <c r="C147" s="192" t="s">
        <v>114</v>
      </c>
      <c r="D147" s="192" t="s">
        <v>177</v>
      </c>
      <c r="E147" s="193" t="s">
        <v>3111</v>
      </c>
      <c r="F147" s="194" t="s">
        <v>3112</v>
      </c>
      <c r="G147" s="195" t="s">
        <v>246</v>
      </c>
      <c r="H147" s="196">
        <v>28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82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214</v>
      </c>
    </row>
    <row r="148" s="2" customFormat="1" ht="24.15" customHeight="1">
      <c r="A148" s="34"/>
      <c r="B148" s="156"/>
      <c r="C148" s="192" t="s">
        <v>117</v>
      </c>
      <c r="D148" s="192" t="s">
        <v>177</v>
      </c>
      <c r="E148" s="193" t="s">
        <v>3113</v>
      </c>
      <c r="F148" s="194" t="s">
        <v>3114</v>
      </c>
      <c r="G148" s="195" t="s">
        <v>246</v>
      </c>
      <c r="H148" s="196">
        <v>8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82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217</v>
      </c>
    </row>
    <row r="149" s="2" customFormat="1" ht="24.15" customHeight="1">
      <c r="A149" s="34"/>
      <c r="B149" s="156"/>
      <c r="C149" s="192" t="s">
        <v>120</v>
      </c>
      <c r="D149" s="192" t="s">
        <v>177</v>
      </c>
      <c r="E149" s="193" t="s">
        <v>3115</v>
      </c>
      <c r="F149" s="194" t="s">
        <v>3116</v>
      </c>
      <c r="G149" s="195" t="s">
        <v>2914</v>
      </c>
      <c r="H149" s="196">
        <v>56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82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220</v>
      </c>
    </row>
    <row r="150" s="2" customFormat="1" ht="16.5" customHeight="1">
      <c r="A150" s="34"/>
      <c r="B150" s="156"/>
      <c r="C150" s="192" t="s">
        <v>221</v>
      </c>
      <c r="D150" s="192" t="s">
        <v>177</v>
      </c>
      <c r="E150" s="193" t="s">
        <v>3117</v>
      </c>
      <c r="F150" s="194" t="s">
        <v>3118</v>
      </c>
      <c r="G150" s="195" t="s">
        <v>246</v>
      </c>
      <c r="H150" s="196">
        <v>1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82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224</v>
      </c>
    </row>
    <row r="151" s="2" customFormat="1" ht="24.15" customHeight="1">
      <c r="A151" s="34"/>
      <c r="B151" s="156"/>
      <c r="C151" s="192" t="s">
        <v>202</v>
      </c>
      <c r="D151" s="192" t="s">
        <v>177</v>
      </c>
      <c r="E151" s="193" t="s">
        <v>3119</v>
      </c>
      <c r="F151" s="194" t="s">
        <v>3120</v>
      </c>
      <c r="G151" s="195" t="s">
        <v>1547</v>
      </c>
      <c r="H151" s="196">
        <v>1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82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227</v>
      </c>
    </row>
    <row r="152" s="12" customFormat="1" ht="25.92" customHeight="1">
      <c r="A152" s="12"/>
      <c r="B152" s="179"/>
      <c r="C152" s="12"/>
      <c r="D152" s="180" t="s">
        <v>73</v>
      </c>
      <c r="E152" s="181" t="s">
        <v>3121</v>
      </c>
      <c r="F152" s="181" t="s">
        <v>3121</v>
      </c>
      <c r="G152" s="12"/>
      <c r="H152" s="12"/>
      <c r="I152" s="182"/>
      <c r="J152" s="183">
        <f>BK152</f>
        <v>0</v>
      </c>
      <c r="K152" s="12"/>
      <c r="L152" s="179"/>
      <c r="M152" s="184"/>
      <c r="N152" s="185"/>
      <c r="O152" s="185"/>
      <c r="P152" s="186">
        <f>SUM(P153:P158)</f>
        <v>0</v>
      </c>
      <c r="Q152" s="185"/>
      <c r="R152" s="186">
        <f>SUM(R153:R158)</f>
        <v>0</v>
      </c>
      <c r="S152" s="185"/>
      <c r="T152" s="187">
        <f>SUM(T153:T158)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0" t="s">
        <v>82</v>
      </c>
      <c r="AT152" s="188" t="s">
        <v>73</v>
      </c>
      <c r="AU152" s="188" t="s">
        <v>74</v>
      </c>
      <c r="AY152" s="180" t="s">
        <v>174</v>
      </c>
      <c r="BK152" s="189">
        <f>SUM(BK153:BK158)</f>
        <v>0</v>
      </c>
    </row>
    <row r="153" s="2" customFormat="1" ht="21.75" customHeight="1">
      <c r="A153" s="34"/>
      <c r="B153" s="156"/>
      <c r="C153" s="192" t="s">
        <v>228</v>
      </c>
      <c r="D153" s="192" t="s">
        <v>177</v>
      </c>
      <c r="E153" s="193" t="s">
        <v>3122</v>
      </c>
      <c r="F153" s="194" t="s">
        <v>3123</v>
      </c>
      <c r="G153" s="195" t="s">
        <v>241</v>
      </c>
      <c r="H153" s="196">
        <v>650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82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231</v>
      </c>
    </row>
    <row r="154" s="2" customFormat="1" ht="24.15" customHeight="1">
      <c r="A154" s="34"/>
      <c r="B154" s="156"/>
      <c r="C154" s="211" t="s">
        <v>205</v>
      </c>
      <c r="D154" s="211" t="s">
        <v>408</v>
      </c>
      <c r="E154" s="212" t="s">
        <v>3053</v>
      </c>
      <c r="F154" s="213" t="s">
        <v>3054</v>
      </c>
      <c r="G154" s="214" t="s">
        <v>241</v>
      </c>
      <c r="H154" s="215">
        <v>300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191</v>
      </c>
      <c r="AT154" s="203" t="s">
        <v>408</v>
      </c>
      <c r="AU154" s="203" t="s">
        <v>82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234</v>
      </c>
    </row>
    <row r="155" s="2" customFormat="1" ht="16.5" customHeight="1">
      <c r="A155" s="34"/>
      <c r="B155" s="156"/>
      <c r="C155" s="192" t="s">
        <v>243</v>
      </c>
      <c r="D155" s="192" t="s">
        <v>177</v>
      </c>
      <c r="E155" s="193" t="s">
        <v>2951</v>
      </c>
      <c r="F155" s="194" t="s">
        <v>3124</v>
      </c>
      <c r="G155" s="195" t="s">
        <v>246</v>
      </c>
      <c r="H155" s="196">
        <v>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82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238</v>
      </c>
    </row>
    <row r="156" s="2" customFormat="1" ht="21.75" customHeight="1">
      <c r="A156" s="34"/>
      <c r="B156" s="156"/>
      <c r="C156" s="192" t="s">
        <v>211</v>
      </c>
      <c r="D156" s="192" t="s">
        <v>177</v>
      </c>
      <c r="E156" s="193" t="s">
        <v>3125</v>
      </c>
      <c r="F156" s="194" t="s">
        <v>3126</v>
      </c>
      <c r="G156" s="195" t="s">
        <v>1547</v>
      </c>
      <c r="H156" s="196">
        <v>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82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242</v>
      </c>
    </row>
    <row r="157" s="2" customFormat="1" ht="16.5" customHeight="1">
      <c r="A157" s="34"/>
      <c r="B157" s="156"/>
      <c r="C157" s="192" t="s">
        <v>7</v>
      </c>
      <c r="D157" s="192" t="s">
        <v>177</v>
      </c>
      <c r="E157" s="193" t="s">
        <v>3061</v>
      </c>
      <c r="F157" s="194" t="s">
        <v>3062</v>
      </c>
      <c r="G157" s="195" t="s">
        <v>246</v>
      </c>
      <c r="H157" s="196">
        <v>750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82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247</v>
      </c>
    </row>
    <row r="158" s="2" customFormat="1" ht="16.5" customHeight="1">
      <c r="A158" s="34"/>
      <c r="B158" s="156"/>
      <c r="C158" s="192" t="s">
        <v>235</v>
      </c>
      <c r="D158" s="192" t="s">
        <v>177</v>
      </c>
      <c r="E158" s="193" t="s">
        <v>3059</v>
      </c>
      <c r="F158" s="194" t="s">
        <v>3060</v>
      </c>
      <c r="G158" s="195" t="s">
        <v>246</v>
      </c>
      <c r="H158" s="196">
        <v>750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82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250</v>
      </c>
    </row>
    <row r="159" s="12" customFormat="1" ht="25.92" customHeight="1">
      <c r="A159" s="12"/>
      <c r="B159" s="179"/>
      <c r="C159" s="12"/>
      <c r="D159" s="180" t="s">
        <v>73</v>
      </c>
      <c r="E159" s="181" t="s">
        <v>2953</v>
      </c>
      <c r="F159" s="181" t="s">
        <v>2953</v>
      </c>
      <c r="G159" s="12"/>
      <c r="H159" s="12"/>
      <c r="I159" s="182"/>
      <c r="J159" s="183">
        <f>BK159</f>
        <v>0</v>
      </c>
      <c r="K159" s="12"/>
      <c r="L159" s="179"/>
      <c r="M159" s="184"/>
      <c r="N159" s="185"/>
      <c r="O159" s="185"/>
      <c r="P159" s="186">
        <f>SUM(P160:P168)</f>
        <v>0</v>
      </c>
      <c r="Q159" s="185"/>
      <c r="R159" s="186">
        <f>SUM(R160:R168)</f>
        <v>0</v>
      </c>
      <c r="S159" s="185"/>
      <c r="T159" s="187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74</v>
      </c>
      <c r="AY159" s="180" t="s">
        <v>174</v>
      </c>
      <c r="BK159" s="189">
        <f>SUM(BK160:BK168)</f>
        <v>0</v>
      </c>
    </row>
    <row r="160" s="2" customFormat="1" ht="21.75" customHeight="1">
      <c r="A160" s="34"/>
      <c r="B160" s="156"/>
      <c r="C160" s="192" t="s">
        <v>251</v>
      </c>
      <c r="D160" s="192" t="s">
        <v>177</v>
      </c>
      <c r="E160" s="193" t="s">
        <v>2966</v>
      </c>
      <c r="F160" s="194" t="s">
        <v>2967</v>
      </c>
      <c r="G160" s="195" t="s">
        <v>241</v>
      </c>
      <c r="H160" s="196">
        <v>300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82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254</v>
      </c>
    </row>
    <row r="161" s="2" customFormat="1" ht="16.5" customHeight="1">
      <c r="A161" s="34"/>
      <c r="B161" s="156"/>
      <c r="C161" s="192" t="s">
        <v>214</v>
      </c>
      <c r="D161" s="192" t="s">
        <v>177</v>
      </c>
      <c r="E161" s="193" t="s">
        <v>3065</v>
      </c>
      <c r="F161" s="194" t="s">
        <v>3066</v>
      </c>
      <c r="G161" s="195" t="s">
        <v>246</v>
      </c>
      <c r="H161" s="196">
        <v>60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82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257</v>
      </c>
    </row>
    <row r="162" s="2" customFormat="1" ht="16.5" customHeight="1">
      <c r="A162" s="34"/>
      <c r="B162" s="156"/>
      <c r="C162" s="192" t="s">
        <v>258</v>
      </c>
      <c r="D162" s="192" t="s">
        <v>177</v>
      </c>
      <c r="E162" s="193" t="s">
        <v>3067</v>
      </c>
      <c r="F162" s="194" t="s">
        <v>3068</v>
      </c>
      <c r="G162" s="195" t="s">
        <v>246</v>
      </c>
      <c r="H162" s="196">
        <v>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82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261</v>
      </c>
    </row>
    <row r="163" s="2" customFormat="1" ht="24.15" customHeight="1">
      <c r="A163" s="34"/>
      <c r="B163" s="156"/>
      <c r="C163" s="192" t="s">
        <v>217</v>
      </c>
      <c r="D163" s="192" t="s">
        <v>177</v>
      </c>
      <c r="E163" s="193" t="s">
        <v>3069</v>
      </c>
      <c r="F163" s="194" t="s">
        <v>3070</v>
      </c>
      <c r="G163" s="195" t="s">
        <v>241</v>
      </c>
      <c r="H163" s="196">
        <v>650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82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264</v>
      </c>
    </row>
    <row r="164" s="2" customFormat="1" ht="21.75" customHeight="1">
      <c r="A164" s="34"/>
      <c r="B164" s="156"/>
      <c r="C164" s="192" t="s">
        <v>265</v>
      </c>
      <c r="D164" s="192" t="s">
        <v>177</v>
      </c>
      <c r="E164" s="193" t="s">
        <v>3071</v>
      </c>
      <c r="F164" s="194" t="s">
        <v>3072</v>
      </c>
      <c r="G164" s="195" t="s">
        <v>241</v>
      </c>
      <c r="H164" s="196">
        <v>300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82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269</v>
      </c>
    </row>
    <row r="165" s="2" customFormat="1" ht="21.75" customHeight="1">
      <c r="A165" s="34"/>
      <c r="B165" s="156"/>
      <c r="C165" s="192" t="s">
        <v>280</v>
      </c>
      <c r="D165" s="192" t="s">
        <v>177</v>
      </c>
      <c r="E165" s="193" t="s">
        <v>3079</v>
      </c>
      <c r="F165" s="194" t="s">
        <v>3080</v>
      </c>
      <c r="G165" s="195" t="s">
        <v>663</v>
      </c>
      <c r="H165" s="196">
        <v>24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82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272</v>
      </c>
    </row>
    <row r="166" s="2" customFormat="1" ht="16.5" customHeight="1">
      <c r="A166" s="34"/>
      <c r="B166" s="156"/>
      <c r="C166" s="192" t="s">
        <v>220</v>
      </c>
      <c r="D166" s="192" t="s">
        <v>177</v>
      </c>
      <c r="E166" s="193" t="s">
        <v>3127</v>
      </c>
      <c r="F166" s="194" t="s">
        <v>3128</v>
      </c>
      <c r="G166" s="195" t="s">
        <v>246</v>
      </c>
      <c r="H166" s="196">
        <v>4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82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276</v>
      </c>
    </row>
    <row r="167" s="2" customFormat="1" ht="24.15" customHeight="1">
      <c r="A167" s="34"/>
      <c r="B167" s="156"/>
      <c r="C167" s="192" t="s">
        <v>273</v>
      </c>
      <c r="D167" s="192" t="s">
        <v>177</v>
      </c>
      <c r="E167" s="193" t="s">
        <v>2962</v>
      </c>
      <c r="F167" s="194" t="s">
        <v>2963</v>
      </c>
      <c r="G167" s="195" t="s">
        <v>246</v>
      </c>
      <c r="H167" s="196">
        <v>750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82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279</v>
      </c>
    </row>
    <row r="168" s="2" customFormat="1" ht="33" customHeight="1">
      <c r="A168" s="34"/>
      <c r="B168" s="156"/>
      <c r="C168" s="192" t="s">
        <v>224</v>
      </c>
      <c r="D168" s="192" t="s">
        <v>177</v>
      </c>
      <c r="E168" s="193" t="s">
        <v>2968</v>
      </c>
      <c r="F168" s="194" t="s">
        <v>2969</v>
      </c>
      <c r="G168" s="195" t="s">
        <v>246</v>
      </c>
      <c r="H168" s="196">
        <v>10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82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283</v>
      </c>
    </row>
    <row r="169" s="12" customFormat="1" ht="25.92" customHeight="1">
      <c r="A169" s="12"/>
      <c r="B169" s="179"/>
      <c r="C169" s="12"/>
      <c r="D169" s="180" t="s">
        <v>73</v>
      </c>
      <c r="E169" s="181" t="s">
        <v>2974</v>
      </c>
      <c r="F169" s="181" t="s">
        <v>2974</v>
      </c>
      <c r="G169" s="12"/>
      <c r="H169" s="12"/>
      <c r="I169" s="182"/>
      <c r="J169" s="183">
        <f>BK169</f>
        <v>0</v>
      </c>
      <c r="K169" s="12"/>
      <c r="L169" s="179"/>
      <c r="M169" s="184"/>
      <c r="N169" s="185"/>
      <c r="O169" s="185"/>
      <c r="P169" s="186">
        <f>P170</f>
        <v>0</v>
      </c>
      <c r="Q169" s="185"/>
      <c r="R169" s="186">
        <f>R170</f>
        <v>0</v>
      </c>
      <c r="S169" s="185"/>
      <c r="T169" s="187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0" t="s">
        <v>82</v>
      </c>
      <c r="AT169" s="188" t="s">
        <v>73</v>
      </c>
      <c r="AU169" s="188" t="s">
        <v>74</v>
      </c>
      <c r="AY169" s="180" t="s">
        <v>174</v>
      </c>
      <c r="BK169" s="189">
        <f>BK170</f>
        <v>0</v>
      </c>
    </row>
    <row r="170" s="2" customFormat="1" ht="16.5" customHeight="1">
      <c r="A170" s="34"/>
      <c r="B170" s="156"/>
      <c r="C170" s="192" t="s">
        <v>227</v>
      </c>
      <c r="D170" s="192" t="s">
        <v>177</v>
      </c>
      <c r="E170" s="193" t="s">
        <v>2975</v>
      </c>
      <c r="F170" s="194" t="s">
        <v>2976</v>
      </c>
      <c r="G170" s="195" t="s">
        <v>246</v>
      </c>
      <c r="H170" s="196">
        <v>1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82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286</v>
      </c>
    </row>
    <row r="171" s="12" customFormat="1" ht="25.92" customHeight="1">
      <c r="A171" s="12"/>
      <c r="B171" s="179"/>
      <c r="C171" s="12"/>
      <c r="D171" s="180" t="s">
        <v>73</v>
      </c>
      <c r="E171" s="181" t="s">
        <v>2977</v>
      </c>
      <c r="F171" s="181" t="s">
        <v>2977</v>
      </c>
      <c r="G171" s="12"/>
      <c r="H171" s="12"/>
      <c r="I171" s="182"/>
      <c r="J171" s="183">
        <f>BK171</f>
        <v>0</v>
      </c>
      <c r="K171" s="12"/>
      <c r="L171" s="179"/>
      <c r="M171" s="184"/>
      <c r="N171" s="185"/>
      <c r="O171" s="185"/>
      <c r="P171" s="186">
        <f>SUM(P172:P173)</f>
        <v>0</v>
      </c>
      <c r="Q171" s="185"/>
      <c r="R171" s="186">
        <f>SUM(R172:R173)</f>
        <v>0</v>
      </c>
      <c r="S171" s="185"/>
      <c r="T171" s="187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0" t="s">
        <v>82</v>
      </c>
      <c r="AT171" s="188" t="s">
        <v>73</v>
      </c>
      <c r="AU171" s="188" t="s">
        <v>74</v>
      </c>
      <c r="AY171" s="180" t="s">
        <v>174</v>
      </c>
      <c r="BK171" s="189">
        <f>SUM(BK172:BK173)</f>
        <v>0</v>
      </c>
    </row>
    <row r="172" s="2" customFormat="1" ht="16.5" customHeight="1">
      <c r="A172" s="34"/>
      <c r="B172" s="156"/>
      <c r="C172" s="192" t="s">
        <v>291</v>
      </c>
      <c r="D172" s="192" t="s">
        <v>177</v>
      </c>
      <c r="E172" s="193" t="s">
        <v>2978</v>
      </c>
      <c r="F172" s="194" t="s">
        <v>2979</v>
      </c>
      <c r="G172" s="195" t="s">
        <v>716</v>
      </c>
      <c r="H172" s="197"/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82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295</v>
      </c>
    </row>
    <row r="173" s="2" customFormat="1" ht="16.5" customHeight="1">
      <c r="A173" s="34"/>
      <c r="B173" s="156"/>
      <c r="C173" s="192" t="s">
        <v>231</v>
      </c>
      <c r="D173" s="192" t="s">
        <v>177</v>
      </c>
      <c r="E173" s="193" t="s">
        <v>2980</v>
      </c>
      <c r="F173" s="194" t="s">
        <v>2981</v>
      </c>
      <c r="G173" s="195" t="s">
        <v>716</v>
      </c>
      <c r="H173" s="197"/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82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298</v>
      </c>
    </row>
    <row r="174" s="12" customFormat="1" ht="25.92" customHeight="1">
      <c r="A174" s="12"/>
      <c r="B174" s="179"/>
      <c r="C174" s="12"/>
      <c r="D174" s="180" t="s">
        <v>73</v>
      </c>
      <c r="E174" s="181" t="s">
        <v>151</v>
      </c>
      <c r="F174" s="181" t="s">
        <v>1237</v>
      </c>
      <c r="G174" s="12"/>
      <c r="H174" s="12"/>
      <c r="I174" s="182"/>
      <c r="J174" s="183">
        <f>BK174</f>
        <v>0</v>
      </c>
      <c r="K174" s="12"/>
      <c r="L174" s="179"/>
      <c r="M174" s="221"/>
      <c r="N174" s="222"/>
      <c r="O174" s="222"/>
      <c r="P174" s="223">
        <v>0</v>
      </c>
      <c r="Q174" s="222"/>
      <c r="R174" s="223">
        <v>0</v>
      </c>
      <c r="S174" s="222"/>
      <c r="T174" s="224"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192</v>
      </c>
      <c r="AT174" s="188" t="s">
        <v>73</v>
      </c>
      <c r="AU174" s="188" t="s">
        <v>74</v>
      </c>
      <c r="AY174" s="180" t="s">
        <v>174</v>
      </c>
      <c r="BK174" s="189">
        <v>0</v>
      </c>
    </row>
    <row r="175" s="2" customFormat="1" ht="6.96" customHeight="1">
      <c r="A175" s="34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32:K174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3129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J104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ROUND((SUM(BE104:BE111) + SUM(BE131:BE148)),  2)</f>
        <v>0</v>
      </c>
      <c r="G35" s="131"/>
      <c r="H35" s="131"/>
      <c r="I35" s="132">
        <v>0.20000000000000001</v>
      </c>
      <c r="J35" s="130">
        <f>ROUND(((SUM(BE104:BE111) + SUM(BE131:BE148))*I35),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ROUND((SUM(BF104:BF111) + SUM(BF131:BF148)),  2)</f>
        <v>0</v>
      </c>
      <c r="G36" s="131"/>
      <c r="H36" s="131"/>
      <c r="I36" s="132">
        <v>0.20000000000000001</v>
      </c>
      <c r="J36" s="130">
        <f>ROUND(((SUM(BF104:BF111) + SUM(BF131:BF148))*I36),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ROUND((SUM(BG104:BG111) + SUM(BG131:BG148)),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ROUND((SUM(BH104:BH111) + SUM(BH131:BH148)),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ROUND((SUM(BI104:BI111) + SUM(BI131:BI148)),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12 - SO 05 Prekládka NN vedení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2167</v>
      </c>
      <c r="E97" s="148"/>
      <c r="F97" s="148"/>
      <c r="G97" s="148"/>
      <c r="H97" s="148"/>
      <c r="I97" s="148"/>
      <c r="J97" s="149">
        <f>J132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3130</v>
      </c>
      <c r="E98" s="152"/>
      <c r="F98" s="152"/>
      <c r="G98" s="152"/>
      <c r="H98" s="152"/>
      <c r="I98" s="152"/>
      <c r="J98" s="153">
        <f>J133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2182</v>
      </c>
      <c r="E99" s="152"/>
      <c r="F99" s="152"/>
      <c r="G99" s="152"/>
      <c r="H99" s="152"/>
      <c r="I99" s="152"/>
      <c r="J99" s="153">
        <f>J138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6"/>
      <c r="C100" s="9"/>
      <c r="D100" s="147" t="s">
        <v>1780</v>
      </c>
      <c r="E100" s="148"/>
      <c r="F100" s="148"/>
      <c r="G100" s="148"/>
      <c r="H100" s="148"/>
      <c r="I100" s="148"/>
      <c r="J100" s="149">
        <f>J145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1250</v>
      </c>
      <c r="E101" s="148"/>
      <c r="F101" s="148"/>
      <c r="G101" s="148"/>
      <c r="H101" s="148"/>
      <c r="I101" s="148"/>
      <c r="J101" s="149">
        <f>J148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9.28" customHeight="1">
      <c r="A104" s="34"/>
      <c r="B104" s="35"/>
      <c r="C104" s="145" t="s">
        <v>149</v>
      </c>
      <c r="D104" s="34"/>
      <c r="E104" s="34"/>
      <c r="F104" s="34"/>
      <c r="G104" s="34"/>
      <c r="H104" s="34"/>
      <c r="I104" s="34"/>
      <c r="J104" s="154">
        <f>ROUND(J105 + J106 + J107 + J108 + J109 + J110,2)</f>
        <v>0</v>
      </c>
      <c r="K104" s="34"/>
      <c r="L104" s="56"/>
      <c r="N104" s="155" t="s">
        <v>38</v>
      </c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18" customHeight="1">
      <c r="A105" s="34"/>
      <c r="B105" s="156"/>
      <c r="C105" s="157"/>
      <c r="D105" s="158" t="s">
        <v>150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153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154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155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156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9" t="s">
        <v>157</v>
      </c>
      <c r="E110" s="157"/>
      <c r="F110" s="157"/>
      <c r="G110" s="157"/>
      <c r="H110" s="157"/>
      <c r="I110" s="157"/>
      <c r="J110" s="160">
        <f>ROUND(J30*T110,2)</f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158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66" t="s">
        <v>159</v>
      </c>
      <c r="D112" s="135"/>
      <c r="E112" s="135"/>
      <c r="F112" s="135"/>
      <c r="G112" s="135"/>
      <c r="H112" s="135"/>
      <c r="I112" s="135"/>
      <c r="J112" s="167">
        <f>ROUND(J96+J104,2)</f>
        <v>0</v>
      </c>
      <c r="K112" s="135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="2" customFormat="1" ht="6.96" customHeight="1">
      <c r="A117" s="34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4.96" customHeight="1">
      <c r="A118" s="34"/>
      <c r="B118" s="35"/>
      <c r="C118" s="19" t="s">
        <v>160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122" t="str">
        <f>E7</f>
        <v xml:space="preserve"> ŠH Angels Aréna  Rekonštrukcia a Modernizácia pre VO</v>
      </c>
      <c r="F121" s="28"/>
      <c r="G121" s="28"/>
      <c r="H121" s="28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124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68" t="str">
        <f>E9</f>
        <v>12 - SO 05 Prekládka NN vedení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18</v>
      </c>
      <c r="D125" s="34"/>
      <c r="E125" s="34"/>
      <c r="F125" s="23" t="str">
        <f>F12</f>
        <v>Košice</v>
      </c>
      <c r="G125" s="34"/>
      <c r="H125" s="34"/>
      <c r="I125" s="28" t="s">
        <v>20</v>
      </c>
      <c r="J125" s="70" t="str">
        <f>IF(J12="","",J12)</f>
        <v>16. 7. 2021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22</v>
      </c>
      <c r="D127" s="34"/>
      <c r="E127" s="34"/>
      <c r="F127" s="23" t="str">
        <f>E15</f>
        <v>Mesto Košice</v>
      </c>
      <c r="G127" s="34"/>
      <c r="H127" s="34"/>
      <c r="I127" s="28" t="s">
        <v>28</v>
      </c>
      <c r="J127" s="32" t="str">
        <f>E21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26</v>
      </c>
      <c r="D128" s="34"/>
      <c r="E128" s="34"/>
      <c r="F128" s="23" t="str">
        <f>IF(E18="","",E18)</f>
        <v>Vyplň údaj</v>
      </c>
      <c r="G128" s="34"/>
      <c r="H128" s="34"/>
      <c r="I128" s="28" t="s">
        <v>32</v>
      </c>
      <c r="J128" s="32" t="str">
        <f>E24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0.32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1" customFormat="1" ht="29.28" customHeight="1">
      <c r="A130" s="168"/>
      <c r="B130" s="169"/>
      <c r="C130" s="170" t="s">
        <v>161</v>
      </c>
      <c r="D130" s="171" t="s">
        <v>59</v>
      </c>
      <c r="E130" s="171" t="s">
        <v>55</v>
      </c>
      <c r="F130" s="171" t="s">
        <v>56</v>
      </c>
      <c r="G130" s="171" t="s">
        <v>162</v>
      </c>
      <c r="H130" s="171" t="s">
        <v>163</v>
      </c>
      <c r="I130" s="171" t="s">
        <v>164</v>
      </c>
      <c r="J130" s="172" t="s">
        <v>130</v>
      </c>
      <c r="K130" s="173" t="s">
        <v>165</v>
      </c>
      <c r="L130" s="174"/>
      <c r="M130" s="87" t="s">
        <v>1</v>
      </c>
      <c r="N130" s="88" t="s">
        <v>38</v>
      </c>
      <c r="O130" s="88" t="s">
        <v>166</v>
      </c>
      <c r="P130" s="88" t="s">
        <v>167</v>
      </c>
      <c r="Q130" s="88" t="s">
        <v>168</v>
      </c>
      <c r="R130" s="88" t="s">
        <v>169</v>
      </c>
      <c r="S130" s="88" t="s">
        <v>170</v>
      </c>
      <c r="T130" s="89" t="s">
        <v>171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="2" customFormat="1" ht="22.8" customHeight="1">
      <c r="A131" s="34"/>
      <c r="B131" s="35"/>
      <c r="C131" s="94" t="s">
        <v>126</v>
      </c>
      <c r="D131" s="34"/>
      <c r="E131" s="34"/>
      <c r="F131" s="34"/>
      <c r="G131" s="34"/>
      <c r="H131" s="34"/>
      <c r="I131" s="34"/>
      <c r="J131" s="175">
        <f>BK131</f>
        <v>0</v>
      </c>
      <c r="K131" s="34"/>
      <c r="L131" s="35"/>
      <c r="M131" s="90"/>
      <c r="N131" s="74"/>
      <c r="O131" s="91"/>
      <c r="P131" s="176">
        <f>P132+P145+P148</f>
        <v>0</v>
      </c>
      <c r="Q131" s="91"/>
      <c r="R131" s="176">
        <f>R132+R145+R148</f>
        <v>0</v>
      </c>
      <c r="S131" s="91"/>
      <c r="T131" s="177">
        <f>T132+T145+T148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73</v>
      </c>
      <c r="AU131" s="15" t="s">
        <v>132</v>
      </c>
      <c r="BK131" s="178">
        <f>BK132+BK145+BK148</f>
        <v>0</v>
      </c>
    </row>
    <row r="132" s="12" customFormat="1" ht="25.92" customHeight="1">
      <c r="A132" s="12"/>
      <c r="B132" s="179"/>
      <c r="C132" s="12"/>
      <c r="D132" s="180" t="s">
        <v>73</v>
      </c>
      <c r="E132" s="181" t="s">
        <v>408</v>
      </c>
      <c r="F132" s="181" t="s">
        <v>2183</v>
      </c>
      <c r="G132" s="12"/>
      <c r="H132" s="12"/>
      <c r="I132" s="182"/>
      <c r="J132" s="183">
        <f>BK132</f>
        <v>0</v>
      </c>
      <c r="K132" s="12"/>
      <c r="L132" s="179"/>
      <c r="M132" s="184"/>
      <c r="N132" s="185"/>
      <c r="O132" s="185"/>
      <c r="P132" s="186">
        <f>P133+P138</f>
        <v>0</v>
      </c>
      <c r="Q132" s="185"/>
      <c r="R132" s="186">
        <f>R133+R138</f>
        <v>0</v>
      </c>
      <c r="S132" s="185"/>
      <c r="T132" s="187">
        <f>T133+T138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184</v>
      </c>
      <c r="AT132" s="188" t="s">
        <v>73</v>
      </c>
      <c r="AU132" s="188" t="s">
        <v>74</v>
      </c>
      <c r="AY132" s="180" t="s">
        <v>174</v>
      </c>
      <c r="BK132" s="189">
        <f>BK133+BK138</f>
        <v>0</v>
      </c>
    </row>
    <row r="133" s="12" customFormat="1" ht="22.8" customHeight="1">
      <c r="A133" s="12"/>
      <c r="B133" s="179"/>
      <c r="C133" s="12"/>
      <c r="D133" s="180" t="s">
        <v>73</v>
      </c>
      <c r="E133" s="190" t="s">
        <v>410</v>
      </c>
      <c r="F133" s="190" t="s">
        <v>3131</v>
      </c>
      <c r="G133" s="12"/>
      <c r="H133" s="12"/>
      <c r="I133" s="182"/>
      <c r="J133" s="191">
        <f>BK133</f>
        <v>0</v>
      </c>
      <c r="K133" s="12"/>
      <c r="L133" s="179"/>
      <c r="M133" s="184"/>
      <c r="N133" s="185"/>
      <c r="O133" s="185"/>
      <c r="P133" s="186">
        <f>SUM(P134:P137)</f>
        <v>0</v>
      </c>
      <c r="Q133" s="185"/>
      <c r="R133" s="186">
        <f>SUM(R134:R137)</f>
        <v>0</v>
      </c>
      <c r="S133" s="185"/>
      <c r="T133" s="187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184</v>
      </c>
      <c r="AT133" s="188" t="s">
        <v>73</v>
      </c>
      <c r="AU133" s="188" t="s">
        <v>82</v>
      </c>
      <c r="AY133" s="180" t="s">
        <v>174</v>
      </c>
      <c r="BK133" s="189">
        <f>SUM(BK134:BK137)</f>
        <v>0</v>
      </c>
    </row>
    <row r="134" s="2" customFormat="1" ht="24.15" customHeight="1">
      <c r="A134" s="34"/>
      <c r="B134" s="156"/>
      <c r="C134" s="192" t="s">
        <v>82</v>
      </c>
      <c r="D134" s="192" t="s">
        <v>177</v>
      </c>
      <c r="E134" s="193" t="s">
        <v>3132</v>
      </c>
      <c r="F134" s="194" t="s">
        <v>3133</v>
      </c>
      <c r="G134" s="195" t="s">
        <v>246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286</v>
      </c>
      <c r="AT134" s="203" t="s">
        <v>177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152</v>
      </c>
    </row>
    <row r="135" s="2" customFormat="1" ht="16.5" customHeight="1">
      <c r="A135" s="34"/>
      <c r="B135" s="156"/>
      <c r="C135" s="211" t="s">
        <v>152</v>
      </c>
      <c r="D135" s="211" t="s">
        <v>408</v>
      </c>
      <c r="E135" s="212" t="s">
        <v>3134</v>
      </c>
      <c r="F135" s="213" t="s">
        <v>3135</v>
      </c>
      <c r="G135" s="214" t="s">
        <v>2950</v>
      </c>
      <c r="H135" s="215">
        <v>2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811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181</v>
      </c>
    </row>
    <row r="136" s="2" customFormat="1" ht="24.15" customHeight="1">
      <c r="A136" s="34"/>
      <c r="B136" s="156"/>
      <c r="C136" s="192" t="s">
        <v>184</v>
      </c>
      <c r="D136" s="192" t="s">
        <v>177</v>
      </c>
      <c r="E136" s="193" t="s">
        <v>3136</v>
      </c>
      <c r="F136" s="194" t="s">
        <v>3137</v>
      </c>
      <c r="G136" s="195" t="s">
        <v>241</v>
      </c>
      <c r="H136" s="196">
        <v>30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286</v>
      </c>
      <c r="AT136" s="203" t="s">
        <v>177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188</v>
      </c>
    </row>
    <row r="137" s="2" customFormat="1" ht="16.5" customHeight="1">
      <c r="A137" s="34"/>
      <c r="B137" s="156"/>
      <c r="C137" s="211" t="s">
        <v>181</v>
      </c>
      <c r="D137" s="211" t="s">
        <v>408</v>
      </c>
      <c r="E137" s="212" t="s">
        <v>3138</v>
      </c>
      <c r="F137" s="213" t="s">
        <v>3139</v>
      </c>
      <c r="G137" s="214" t="s">
        <v>241</v>
      </c>
      <c r="H137" s="215">
        <v>30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811</v>
      </c>
      <c r="AT137" s="203" t="s">
        <v>408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191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2806</v>
      </c>
      <c r="F138" s="190" t="s">
        <v>2807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SUM(P139:P144)</f>
        <v>0</v>
      </c>
      <c r="Q138" s="185"/>
      <c r="R138" s="186">
        <f>SUM(R139:R144)</f>
        <v>0</v>
      </c>
      <c r="S138" s="185"/>
      <c r="T138" s="187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184</v>
      </c>
      <c r="AT138" s="188" t="s">
        <v>73</v>
      </c>
      <c r="AU138" s="188" t="s">
        <v>82</v>
      </c>
      <c r="AY138" s="180" t="s">
        <v>174</v>
      </c>
      <c r="BK138" s="189">
        <f>SUM(BK139:BK144)</f>
        <v>0</v>
      </c>
    </row>
    <row r="139" s="2" customFormat="1" ht="24.15" customHeight="1">
      <c r="A139" s="34"/>
      <c r="B139" s="156"/>
      <c r="C139" s="192" t="s">
        <v>192</v>
      </c>
      <c r="D139" s="192" t="s">
        <v>177</v>
      </c>
      <c r="E139" s="193" t="s">
        <v>3140</v>
      </c>
      <c r="F139" s="194" t="s">
        <v>3141</v>
      </c>
      <c r="G139" s="195" t="s">
        <v>241</v>
      </c>
      <c r="H139" s="196">
        <v>15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286</v>
      </c>
      <c r="AT139" s="203" t="s">
        <v>177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111</v>
      </c>
    </row>
    <row r="140" s="2" customFormat="1" ht="33" customHeight="1">
      <c r="A140" s="34"/>
      <c r="B140" s="156"/>
      <c r="C140" s="192" t="s">
        <v>188</v>
      </c>
      <c r="D140" s="192" t="s">
        <v>177</v>
      </c>
      <c r="E140" s="193" t="s">
        <v>3142</v>
      </c>
      <c r="F140" s="194" t="s">
        <v>3143</v>
      </c>
      <c r="G140" s="195" t="s">
        <v>241</v>
      </c>
      <c r="H140" s="196">
        <v>30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286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114</v>
      </c>
    </row>
    <row r="141" s="2" customFormat="1" ht="16.5" customHeight="1">
      <c r="A141" s="34"/>
      <c r="B141" s="156"/>
      <c r="C141" s="211" t="s">
        <v>197</v>
      </c>
      <c r="D141" s="211" t="s">
        <v>408</v>
      </c>
      <c r="E141" s="212" t="s">
        <v>3144</v>
      </c>
      <c r="F141" s="213" t="s">
        <v>3145</v>
      </c>
      <c r="G141" s="214" t="s">
        <v>268</v>
      </c>
      <c r="H141" s="215">
        <v>1.6799999999999999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811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120</v>
      </c>
    </row>
    <row r="142" s="2" customFormat="1" ht="24.15" customHeight="1">
      <c r="A142" s="34"/>
      <c r="B142" s="156"/>
      <c r="C142" s="192" t="s">
        <v>191</v>
      </c>
      <c r="D142" s="192" t="s">
        <v>177</v>
      </c>
      <c r="E142" s="193" t="s">
        <v>3146</v>
      </c>
      <c r="F142" s="194" t="s">
        <v>3147</v>
      </c>
      <c r="G142" s="195" t="s">
        <v>241</v>
      </c>
      <c r="H142" s="196">
        <v>15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286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202</v>
      </c>
    </row>
    <row r="143" s="2" customFormat="1" ht="24.15" customHeight="1">
      <c r="A143" s="34"/>
      <c r="B143" s="156"/>
      <c r="C143" s="211" t="s">
        <v>175</v>
      </c>
      <c r="D143" s="211" t="s">
        <v>408</v>
      </c>
      <c r="E143" s="212" t="s">
        <v>3148</v>
      </c>
      <c r="F143" s="213" t="s">
        <v>3149</v>
      </c>
      <c r="G143" s="214" t="s">
        <v>241</v>
      </c>
      <c r="H143" s="215">
        <v>15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811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205</v>
      </c>
    </row>
    <row r="144" s="2" customFormat="1" ht="33" customHeight="1">
      <c r="A144" s="34"/>
      <c r="B144" s="156"/>
      <c r="C144" s="192" t="s">
        <v>111</v>
      </c>
      <c r="D144" s="192" t="s">
        <v>177</v>
      </c>
      <c r="E144" s="193" t="s">
        <v>3150</v>
      </c>
      <c r="F144" s="194" t="s">
        <v>3151</v>
      </c>
      <c r="G144" s="195" t="s">
        <v>241</v>
      </c>
      <c r="H144" s="196">
        <v>15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286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7</v>
      </c>
    </row>
    <row r="145" s="12" customFormat="1" ht="25.92" customHeight="1">
      <c r="A145" s="12"/>
      <c r="B145" s="179"/>
      <c r="C145" s="12"/>
      <c r="D145" s="180" t="s">
        <v>73</v>
      </c>
      <c r="E145" s="181" t="s">
        <v>1236</v>
      </c>
      <c r="F145" s="181" t="s">
        <v>1937</v>
      </c>
      <c r="G145" s="12"/>
      <c r="H145" s="12"/>
      <c r="I145" s="182"/>
      <c r="J145" s="183">
        <f>BK145</f>
        <v>0</v>
      </c>
      <c r="K145" s="12"/>
      <c r="L145" s="179"/>
      <c r="M145" s="184"/>
      <c r="N145" s="185"/>
      <c r="O145" s="185"/>
      <c r="P145" s="186">
        <f>SUM(P146:P147)</f>
        <v>0</v>
      </c>
      <c r="Q145" s="185"/>
      <c r="R145" s="186">
        <f>SUM(R146:R147)</f>
        <v>0</v>
      </c>
      <c r="S145" s="185"/>
      <c r="T145" s="187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0" t="s">
        <v>181</v>
      </c>
      <c r="AT145" s="188" t="s">
        <v>73</v>
      </c>
      <c r="AU145" s="188" t="s">
        <v>74</v>
      </c>
      <c r="AY145" s="180" t="s">
        <v>174</v>
      </c>
      <c r="BK145" s="189">
        <f>SUM(BK146:BK147)</f>
        <v>0</v>
      </c>
    </row>
    <row r="146" s="2" customFormat="1" ht="24.15" customHeight="1">
      <c r="A146" s="34"/>
      <c r="B146" s="156"/>
      <c r="C146" s="192" t="s">
        <v>208</v>
      </c>
      <c r="D146" s="192" t="s">
        <v>177</v>
      </c>
      <c r="E146" s="193" t="s">
        <v>2819</v>
      </c>
      <c r="F146" s="194" t="s">
        <v>3152</v>
      </c>
      <c r="G146" s="195" t="s">
        <v>663</v>
      </c>
      <c r="H146" s="196">
        <v>20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1940</v>
      </c>
      <c r="AT146" s="203" t="s">
        <v>177</v>
      </c>
      <c r="AU146" s="203" t="s">
        <v>82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1940</v>
      </c>
      <c r="BM146" s="203" t="s">
        <v>211</v>
      </c>
    </row>
    <row r="147" s="2" customFormat="1" ht="16.5" customHeight="1">
      <c r="A147" s="34"/>
      <c r="B147" s="156"/>
      <c r="C147" s="192" t="s">
        <v>114</v>
      </c>
      <c r="D147" s="192" t="s">
        <v>177</v>
      </c>
      <c r="E147" s="193" t="s">
        <v>1938</v>
      </c>
      <c r="F147" s="194" t="s">
        <v>3153</v>
      </c>
      <c r="G147" s="195" t="s">
        <v>663</v>
      </c>
      <c r="H147" s="196">
        <v>20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1940</v>
      </c>
      <c r="AT147" s="203" t="s">
        <v>177</v>
      </c>
      <c r="AU147" s="203" t="s">
        <v>82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1940</v>
      </c>
      <c r="BM147" s="203" t="s">
        <v>214</v>
      </c>
    </row>
    <row r="148" s="12" customFormat="1" ht="25.92" customHeight="1">
      <c r="A148" s="12"/>
      <c r="B148" s="179"/>
      <c r="C148" s="12"/>
      <c r="D148" s="180" t="s">
        <v>73</v>
      </c>
      <c r="E148" s="181" t="s">
        <v>151</v>
      </c>
      <c r="F148" s="181" t="s">
        <v>1237</v>
      </c>
      <c r="G148" s="12"/>
      <c r="H148" s="12"/>
      <c r="I148" s="182"/>
      <c r="J148" s="183">
        <f>BK148</f>
        <v>0</v>
      </c>
      <c r="K148" s="12"/>
      <c r="L148" s="179"/>
      <c r="M148" s="221"/>
      <c r="N148" s="222"/>
      <c r="O148" s="222"/>
      <c r="P148" s="223">
        <v>0</v>
      </c>
      <c r="Q148" s="222"/>
      <c r="R148" s="223">
        <v>0</v>
      </c>
      <c r="S148" s="222"/>
      <c r="T148" s="224"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192</v>
      </c>
      <c r="AT148" s="188" t="s">
        <v>73</v>
      </c>
      <c r="AU148" s="188" t="s">
        <v>74</v>
      </c>
      <c r="AY148" s="180" t="s">
        <v>174</v>
      </c>
      <c r="BK148" s="189">
        <v>0</v>
      </c>
    </row>
    <row r="149" s="2" customFormat="1" ht="6.96" customHeight="1">
      <c r="A149" s="34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35"/>
      <c r="M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</sheetData>
  <autoFilter ref="C130:K148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3154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J104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ROUND((SUM(BE104:BE111) + SUM(BE131:BE169)),  2)</f>
        <v>0</v>
      </c>
      <c r="G35" s="131"/>
      <c r="H35" s="131"/>
      <c r="I35" s="132">
        <v>0.20000000000000001</v>
      </c>
      <c r="J35" s="130">
        <f>ROUND(((SUM(BE104:BE111) + SUM(BE131:BE169))*I35),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ROUND((SUM(BF104:BF111) + SUM(BF131:BF169)),  2)</f>
        <v>0</v>
      </c>
      <c r="G36" s="131"/>
      <c r="H36" s="131"/>
      <c r="I36" s="132">
        <v>0.20000000000000001</v>
      </c>
      <c r="J36" s="130">
        <f>ROUND(((SUM(BF104:BF111) + SUM(BF131:BF169))*I36),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ROUND((SUM(BG104:BG111) + SUM(BG131:BG169)),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ROUND((SUM(BH104:BH111) + SUM(BH131:BH169)),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ROUND((SUM(BI104:BI111) + SUM(BI131:BI169)),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13 - SO 06 Odberné elektrické zariadenie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2167</v>
      </c>
      <c r="E97" s="148"/>
      <c r="F97" s="148"/>
      <c r="G97" s="148"/>
      <c r="H97" s="148"/>
      <c r="I97" s="148"/>
      <c r="J97" s="149">
        <f>J132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3130</v>
      </c>
      <c r="E98" s="152"/>
      <c r="F98" s="152"/>
      <c r="G98" s="152"/>
      <c r="H98" s="152"/>
      <c r="I98" s="152"/>
      <c r="J98" s="153">
        <f>J133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2182</v>
      </c>
      <c r="E99" s="152"/>
      <c r="F99" s="152"/>
      <c r="G99" s="152"/>
      <c r="H99" s="152"/>
      <c r="I99" s="152"/>
      <c r="J99" s="153">
        <f>J158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6"/>
      <c r="C100" s="9"/>
      <c r="D100" s="147" t="s">
        <v>1780</v>
      </c>
      <c r="E100" s="148"/>
      <c r="F100" s="148"/>
      <c r="G100" s="148"/>
      <c r="H100" s="148"/>
      <c r="I100" s="148"/>
      <c r="J100" s="149">
        <f>J165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1250</v>
      </c>
      <c r="E101" s="148"/>
      <c r="F101" s="148"/>
      <c r="G101" s="148"/>
      <c r="H101" s="148"/>
      <c r="I101" s="148"/>
      <c r="J101" s="149">
        <f>J169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9.28" customHeight="1">
      <c r="A104" s="34"/>
      <c r="B104" s="35"/>
      <c r="C104" s="145" t="s">
        <v>149</v>
      </c>
      <c r="D104" s="34"/>
      <c r="E104" s="34"/>
      <c r="F104" s="34"/>
      <c r="G104" s="34"/>
      <c r="H104" s="34"/>
      <c r="I104" s="34"/>
      <c r="J104" s="154">
        <f>ROUND(J105 + J106 + J107 + J108 + J109 + J110,2)</f>
        <v>0</v>
      </c>
      <c r="K104" s="34"/>
      <c r="L104" s="56"/>
      <c r="N104" s="155" t="s">
        <v>38</v>
      </c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18" customHeight="1">
      <c r="A105" s="34"/>
      <c r="B105" s="156"/>
      <c r="C105" s="157"/>
      <c r="D105" s="158" t="s">
        <v>150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153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154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155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156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9" t="s">
        <v>157</v>
      </c>
      <c r="E110" s="157"/>
      <c r="F110" s="157"/>
      <c r="G110" s="157"/>
      <c r="H110" s="157"/>
      <c r="I110" s="157"/>
      <c r="J110" s="160">
        <f>ROUND(J30*T110,2)</f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158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66" t="s">
        <v>159</v>
      </c>
      <c r="D112" s="135"/>
      <c r="E112" s="135"/>
      <c r="F112" s="135"/>
      <c r="G112" s="135"/>
      <c r="H112" s="135"/>
      <c r="I112" s="135"/>
      <c r="J112" s="167">
        <f>ROUND(J96+J104,2)</f>
        <v>0</v>
      </c>
      <c r="K112" s="135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="2" customFormat="1" ht="6.96" customHeight="1">
      <c r="A117" s="34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4.96" customHeight="1">
      <c r="A118" s="34"/>
      <c r="B118" s="35"/>
      <c r="C118" s="19" t="s">
        <v>160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122" t="str">
        <f>E7</f>
        <v xml:space="preserve"> ŠH Angels Aréna  Rekonštrukcia a Modernizácia pre VO</v>
      </c>
      <c r="F121" s="28"/>
      <c r="G121" s="28"/>
      <c r="H121" s="28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124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68" t="str">
        <f>E9</f>
        <v>13 - SO 06 Odberné elektrické zariadenie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18</v>
      </c>
      <c r="D125" s="34"/>
      <c r="E125" s="34"/>
      <c r="F125" s="23" t="str">
        <f>F12</f>
        <v>Košice</v>
      </c>
      <c r="G125" s="34"/>
      <c r="H125" s="34"/>
      <c r="I125" s="28" t="s">
        <v>20</v>
      </c>
      <c r="J125" s="70" t="str">
        <f>IF(J12="","",J12)</f>
        <v>16. 7. 2021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22</v>
      </c>
      <c r="D127" s="34"/>
      <c r="E127" s="34"/>
      <c r="F127" s="23" t="str">
        <f>E15</f>
        <v>Mesto Košice</v>
      </c>
      <c r="G127" s="34"/>
      <c r="H127" s="34"/>
      <c r="I127" s="28" t="s">
        <v>28</v>
      </c>
      <c r="J127" s="32" t="str">
        <f>E21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26</v>
      </c>
      <c r="D128" s="34"/>
      <c r="E128" s="34"/>
      <c r="F128" s="23" t="str">
        <f>IF(E18="","",E18)</f>
        <v>Vyplň údaj</v>
      </c>
      <c r="G128" s="34"/>
      <c r="H128" s="34"/>
      <c r="I128" s="28" t="s">
        <v>32</v>
      </c>
      <c r="J128" s="32" t="str">
        <f>E24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0.32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1" customFormat="1" ht="29.28" customHeight="1">
      <c r="A130" s="168"/>
      <c r="B130" s="169"/>
      <c r="C130" s="170" t="s">
        <v>161</v>
      </c>
      <c r="D130" s="171" t="s">
        <v>59</v>
      </c>
      <c r="E130" s="171" t="s">
        <v>55</v>
      </c>
      <c r="F130" s="171" t="s">
        <v>56</v>
      </c>
      <c r="G130" s="171" t="s">
        <v>162</v>
      </c>
      <c r="H130" s="171" t="s">
        <v>163</v>
      </c>
      <c r="I130" s="171" t="s">
        <v>164</v>
      </c>
      <c r="J130" s="172" t="s">
        <v>130</v>
      </c>
      <c r="K130" s="173" t="s">
        <v>165</v>
      </c>
      <c r="L130" s="174"/>
      <c r="M130" s="87" t="s">
        <v>1</v>
      </c>
      <c r="N130" s="88" t="s">
        <v>38</v>
      </c>
      <c r="O130" s="88" t="s">
        <v>166</v>
      </c>
      <c r="P130" s="88" t="s">
        <v>167</v>
      </c>
      <c r="Q130" s="88" t="s">
        <v>168</v>
      </c>
      <c r="R130" s="88" t="s">
        <v>169</v>
      </c>
      <c r="S130" s="88" t="s">
        <v>170</v>
      </c>
      <c r="T130" s="89" t="s">
        <v>171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="2" customFormat="1" ht="22.8" customHeight="1">
      <c r="A131" s="34"/>
      <c r="B131" s="35"/>
      <c r="C131" s="94" t="s">
        <v>126</v>
      </c>
      <c r="D131" s="34"/>
      <c r="E131" s="34"/>
      <c r="F131" s="34"/>
      <c r="G131" s="34"/>
      <c r="H131" s="34"/>
      <c r="I131" s="34"/>
      <c r="J131" s="175">
        <f>BK131</f>
        <v>0</v>
      </c>
      <c r="K131" s="34"/>
      <c r="L131" s="35"/>
      <c r="M131" s="90"/>
      <c r="N131" s="74"/>
      <c r="O131" s="91"/>
      <c r="P131" s="176">
        <f>P132+P165+P169</f>
        <v>0</v>
      </c>
      <c r="Q131" s="91"/>
      <c r="R131" s="176">
        <f>R132+R165+R169</f>
        <v>0</v>
      </c>
      <c r="S131" s="91"/>
      <c r="T131" s="177">
        <f>T132+T165+T169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73</v>
      </c>
      <c r="AU131" s="15" t="s">
        <v>132</v>
      </c>
      <c r="BK131" s="178">
        <f>BK132+BK165+BK169</f>
        <v>0</v>
      </c>
    </row>
    <row r="132" s="12" customFormat="1" ht="25.92" customHeight="1">
      <c r="A132" s="12"/>
      <c r="B132" s="179"/>
      <c r="C132" s="12"/>
      <c r="D132" s="180" t="s">
        <v>73</v>
      </c>
      <c r="E132" s="181" t="s">
        <v>408</v>
      </c>
      <c r="F132" s="181" t="s">
        <v>2183</v>
      </c>
      <c r="G132" s="12"/>
      <c r="H132" s="12"/>
      <c r="I132" s="182"/>
      <c r="J132" s="183">
        <f>BK132</f>
        <v>0</v>
      </c>
      <c r="K132" s="12"/>
      <c r="L132" s="179"/>
      <c r="M132" s="184"/>
      <c r="N132" s="185"/>
      <c r="O132" s="185"/>
      <c r="P132" s="186">
        <f>P133+P158</f>
        <v>0</v>
      </c>
      <c r="Q132" s="185"/>
      <c r="R132" s="186">
        <f>R133+R158</f>
        <v>0</v>
      </c>
      <c r="S132" s="185"/>
      <c r="T132" s="187">
        <f>T133+T158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184</v>
      </c>
      <c r="AT132" s="188" t="s">
        <v>73</v>
      </c>
      <c r="AU132" s="188" t="s">
        <v>74</v>
      </c>
      <c r="AY132" s="180" t="s">
        <v>174</v>
      </c>
      <c r="BK132" s="189">
        <f>BK133+BK158</f>
        <v>0</v>
      </c>
    </row>
    <row r="133" s="12" customFormat="1" ht="22.8" customHeight="1">
      <c r="A133" s="12"/>
      <c r="B133" s="179"/>
      <c r="C133" s="12"/>
      <c r="D133" s="180" t="s">
        <v>73</v>
      </c>
      <c r="E133" s="190" t="s">
        <v>410</v>
      </c>
      <c r="F133" s="190" t="s">
        <v>3131</v>
      </c>
      <c r="G133" s="12"/>
      <c r="H133" s="12"/>
      <c r="I133" s="182"/>
      <c r="J133" s="191">
        <f>BK133</f>
        <v>0</v>
      </c>
      <c r="K133" s="12"/>
      <c r="L133" s="179"/>
      <c r="M133" s="184"/>
      <c r="N133" s="185"/>
      <c r="O133" s="185"/>
      <c r="P133" s="186">
        <f>SUM(P134:P157)</f>
        <v>0</v>
      </c>
      <c r="Q133" s="185"/>
      <c r="R133" s="186">
        <f>SUM(R134:R157)</f>
        <v>0</v>
      </c>
      <c r="S133" s="185"/>
      <c r="T133" s="187">
        <f>SUM(T134:T157)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184</v>
      </c>
      <c r="AT133" s="188" t="s">
        <v>73</v>
      </c>
      <c r="AU133" s="188" t="s">
        <v>82</v>
      </c>
      <c r="AY133" s="180" t="s">
        <v>174</v>
      </c>
      <c r="BK133" s="189">
        <f>SUM(BK134:BK157)</f>
        <v>0</v>
      </c>
    </row>
    <row r="134" s="2" customFormat="1" ht="24.15" customHeight="1">
      <c r="A134" s="34"/>
      <c r="B134" s="156"/>
      <c r="C134" s="192" t="s">
        <v>82</v>
      </c>
      <c r="D134" s="192" t="s">
        <v>177</v>
      </c>
      <c r="E134" s="193" t="s">
        <v>3155</v>
      </c>
      <c r="F134" s="194" t="s">
        <v>3156</v>
      </c>
      <c r="G134" s="195" t="s">
        <v>246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286</v>
      </c>
      <c r="AT134" s="203" t="s">
        <v>177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152</v>
      </c>
    </row>
    <row r="135" s="2" customFormat="1" ht="24.15" customHeight="1">
      <c r="A135" s="34"/>
      <c r="B135" s="156"/>
      <c r="C135" s="211" t="s">
        <v>152</v>
      </c>
      <c r="D135" s="211" t="s">
        <v>408</v>
      </c>
      <c r="E135" s="212" t="s">
        <v>3157</v>
      </c>
      <c r="F135" s="213" t="s">
        <v>3158</v>
      </c>
      <c r="G135" s="214" t="s">
        <v>246</v>
      </c>
      <c r="H135" s="215">
        <v>2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811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181</v>
      </c>
    </row>
    <row r="136" s="2" customFormat="1" ht="24.15" customHeight="1">
      <c r="A136" s="34"/>
      <c r="B136" s="156"/>
      <c r="C136" s="192" t="s">
        <v>184</v>
      </c>
      <c r="D136" s="192" t="s">
        <v>177</v>
      </c>
      <c r="E136" s="193" t="s">
        <v>3159</v>
      </c>
      <c r="F136" s="194" t="s">
        <v>3160</v>
      </c>
      <c r="G136" s="195" t="s">
        <v>246</v>
      </c>
      <c r="H136" s="196">
        <v>1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286</v>
      </c>
      <c r="AT136" s="203" t="s">
        <v>177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188</v>
      </c>
    </row>
    <row r="137" s="2" customFormat="1" ht="24.15" customHeight="1">
      <c r="A137" s="34"/>
      <c r="B137" s="156"/>
      <c r="C137" s="211" t="s">
        <v>181</v>
      </c>
      <c r="D137" s="211" t="s">
        <v>408</v>
      </c>
      <c r="E137" s="212" t="s">
        <v>3161</v>
      </c>
      <c r="F137" s="213" t="s">
        <v>3162</v>
      </c>
      <c r="G137" s="214" t="s">
        <v>246</v>
      </c>
      <c r="H137" s="215">
        <v>1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811</v>
      </c>
      <c r="AT137" s="203" t="s">
        <v>408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191</v>
      </c>
    </row>
    <row r="138" s="2" customFormat="1" ht="24.15" customHeight="1">
      <c r="A138" s="34"/>
      <c r="B138" s="156"/>
      <c r="C138" s="192" t="s">
        <v>192</v>
      </c>
      <c r="D138" s="192" t="s">
        <v>177</v>
      </c>
      <c r="E138" s="193" t="s">
        <v>3163</v>
      </c>
      <c r="F138" s="194" t="s">
        <v>3164</v>
      </c>
      <c r="G138" s="195" t="s">
        <v>246</v>
      </c>
      <c r="H138" s="196">
        <v>1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286</v>
      </c>
      <c r="AT138" s="203" t="s">
        <v>177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286</v>
      </c>
      <c r="BM138" s="203" t="s">
        <v>111</v>
      </c>
    </row>
    <row r="139" s="2" customFormat="1" ht="24.15" customHeight="1">
      <c r="A139" s="34"/>
      <c r="B139" s="156"/>
      <c r="C139" s="211" t="s">
        <v>188</v>
      </c>
      <c r="D139" s="211" t="s">
        <v>408</v>
      </c>
      <c r="E139" s="212" t="s">
        <v>3165</v>
      </c>
      <c r="F139" s="213" t="s">
        <v>3166</v>
      </c>
      <c r="G139" s="214" t="s">
        <v>246</v>
      </c>
      <c r="H139" s="215">
        <v>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811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114</v>
      </c>
    </row>
    <row r="140" s="2" customFormat="1" ht="24.15" customHeight="1">
      <c r="A140" s="34"/>
      <c r="B140" s="156"/>
      <c r="C140" s="192" t="s">
        <v>197</v>
      </c>
      <c r="D140" s="192" t="s">
        <v>177</v>
      </c>
      <c r="E140" s="193" t="s">
        <v>3167</v>
      </c>
      <c r="F140" s="194" t="s">
        <v>3168</v>
      </c>
      <c r="G140" s="195" t="s">
        <v>246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286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120</v>
      </c>
    </row>
    <row r="141" s="2" customFormat="1" ht="24.15" customHeight="1">
      <c r="A141" s="34"/>
      <c r="B141" s="156"/>
      <c r="C141" s="211" t="s">
        <v>191</v>
      </c>
      <c r="D141" s="211" t="s">
        <v>408</v>
      </c>
      <c r="E141" s="212" t="s">
        <v>3169</v>
      </c>
      <c r="F141" s="213" t="s">
        <v>3170</v>
      </c>
      <c r="G141" s="214" t="s">
        <v>246</v>
      </c>
      <c r="H141" s="215">
        <v>1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811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202</v>
      </c>
    </row>
    <row r="142" s="2" customFormat="1" ht="16.5" customHeight="1">
      <c r="A142" s="34"/>
      <c r="B142" s="156"/>
      <c r="C142" s="192" t="s">
        <v>175</v>
      </c>
      <c r="D142" s="192" t="s">
        <v>177</v>
      </c>
      <c r="E142" s="193" t="s">
        <v>2759</v>
      </c>
      <c r="F142" s="194" t="s">
        <v>3171</v>
      </c>
      <c r="G142" s="195" t="s">
        <v>241</v>
      </c>
      <c r="H142" s="196">
        <v>10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286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205</v>
      </c>
    </row>
    <row r="143" s="2" customFormat="1" ht="24.15" customHeight="1">
      <c r="A143" s="34"/>
      <c r="B143" s="156"/>
      <c r="C143" s="211" t="s">
        <v>111</v>
      </c>
      <c r="D143" s="211" t="s">
        <v>408</v>
      </c>
      <c r="E143" s="212" t="s">
        <v>2763</v>
      </c>
      <c r="F143" s="213" t="s">
        <v>3172</v>
      </c>
      <c r="G143" s="214" t="s">
        <v>246</v>
      </c>
      <c r="H143" s="215">
        <v>8.3330000000000002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811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7</v>
      </c>
    </row>
    <row r="144" s="2" customFormat="1" ht="16.5" customHeight="1">
      <c r="A144" s="34"/>
      <c r="B144" s="156"/>
      <c r="C144" s="192" t="s">
        <v>208</v>
      </c>
      <c r="D144" s="192" t="s">
        <v>177</v>
      </c>
      <c r="E144" s="193" t="s">
        <v>2759</v>
      </c>
      <c r="F144" s="194" t="s">
        <v>3171</v>
      </c>
      <c r="G144" s="195" t="s">
        <v>241</v>
      </c>
      <c r="H144" s="196">
        <v>20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286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211</v>
      </c>
    </row>
    <row r="145" s="2" customFormat="1" ht="16.5" customHeight="1">
      <c r="A145" s="34"/>
      <c r="B145" s="156"/>
      <c r="C145" s="211" t="s">
        <v>114</v>
      </c>
      <c r="D145" s="211" t="s">
        <v>408</v>
      </c>
      <c r="E145" s="212" t="s">
        <v>2768</v>
      </c>
      <c r="F145" s="213" t="s">
        <v>2769</v>
      </c>
      <c r="G145" s="214" t="s">
        <v>246</v>
      </c>
      <c r="H145" s="215">
        <v>16.667000000000002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811</v>
      </c>
      <c r="AT145" s="203" t="s">
        <v>408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286</v>
      </c>
      <c r="BM145" s="203" t="s">
        <v>214</v>
      </c>
    </row>
    <row r="146" s="2" customFormat="1" ht="21.75" customHeight="1">
      <c r="A146" s="34"/>
      <c r="B146" s="156"/>
      <c r="C146" s="192" t="s">
        <v>117</v>
      </c>
      <c r="D146" s="192" t="s">
        <v>177</v>
      </c>
      <c r="E146" s="193" t="s">
        <v>3173</v>
      </c>
      <c r="F146" s="194" t="s">
        <v>3174</v>
      </c>
      <c r="G146" s="195" t="s">
        <v>241</v>
      </c>
      <c r="H146" s="196">
        <v>25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286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286</v>
      </c>
      <c r="BM146" s="203" t="s">
        <v>217</v>
      </c>
    </row>
    <row r="147" s="2" customFormat="1" ht="16.5" customHeight="1">
      <c r="A147" s="34"/>
      <c r="B147" s="156"/>
      <c r="C147" s="211" t="s">
        <v>120</v>
      </c>
      <c r="D147" s="211" t="s">
        <v>408</v>
      </c>
      <c r="E147" s="212" t="s">
        <v>3175</v>
      </c>
      <c r="F147" s="213" t="s">
        <v>3176</v>
      </c>
      <c r="G147" s="214" t="s">
        <v>241</v>
      </c>
      <c r="H147" s="215">
        <v>25</v>
      </c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811</v>
      </c>
      <c r="AT147" s="203" t="s">
        <v>408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286</v>
      </c>
      <c r="BM147" s="203" t="s">
        <v>220</v>
      </c>
    </row>
    <row r="148" s="2" customFormat="1" ht="24.15" customHeight="1">
      <c r="A148" s="34"/>
      <c r="B148" s="156"/>
      <c r="C148" s="192" t="s">
        <v>221</v>
      </c>
      <c r="D148" s="192" t="s">
        <v>177</v>
      </c>
      <c r="E148" s="193" t="s">
        <v>2383</v>
      </c>
      <c r="F148" s="194" t="s">
        <v>3177</v>
      </c>
      <c r="G148" s="195" t="s">
        <v>241</v>
      </c>
      <c r="H148" s="196">
        <v>80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286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286</v>
      </c>
      <c r="BM148" s="203" t="s">
        <v>224</v>
      </c>
    </row>
    <row r="149" s="2" customFormat="1" ht="21.75" customHeight="1">
      <c r="A149" s="34"/>
      <c r="B149" s="156"/>
      <c r="C149" s="211" t="s">
        <v>202</v>
      </c>
      <c r="D149" s="211" t="s">
        <v>408</v>
      </c>
      <c r="E149" s="212" t="s">
        <v>3178</v>
      </c>
      <c r="F149" s="213" t="s">
        <v>3179</v>
      </c>
      <c r="G149" s="214" t="s">
        <v>241</v>
      </c>
      <c r="H149" s="215">
        <v>80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811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286</v>
      </c>
      <c r="BM149" s="203" t="s">
        <v>227</v>
      </c>
    </row>
    <row r="150" s="2" customFormat="1" ht="24.15" customHeight="1">
      <c r="A150" s="34"/>
      <c r="B150" s="156"/>
      <c r="C150" s="192" t="s">
        <v>228</v>
      </c>
      <c r="D150" s="192" t="s">
        <v>177</v>
      </c>
      <c r="E150" s="193" t="s">
        <v>3180</v>
      </c>
      <c r="F150" s="194" t="s">
        <v>3181</v>
      </c>
      <c r="G150" s="195" t="s">
        <v>241</v>
      </c>
      <c r="H150" s="196">
        <v>15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286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286</v>
      </c>
      <c r="BM150" s="203" t="s">
        <v>231</v>
      </c>
    </row>
    <row r="151" s="2" customFormat="1" ht="16.5" customHeight="1">
      <c r="A151" s="34"/>
      <c r="B151" s="156"/>
      <c r="C151" s="211" t="s">
        <v>205</v>
      </c>
      <c r="D151" s="211" t="s">
        <v>408</v>
      </c>
      <c r="E151" s="212" t="s">
        <v>3182</v>
      </c>
      <c r="F151" s="213" t="s">
        <v>3183</v>
      </c>
      <c r="G151" s="214" t="s">
        <v>241</v>
      </c>
      <c r="H151" s="215">
        <v>15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811</v>
      </c>
      <c r="AT151" s="203" t="s">
        <v>408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286</v>
      </c>
      <c r="BM151" s="203" t="s">
        <v>234</v>
      </c>
    </row>
    <row r="152" s="2" customFormat="1" ht="24.15" customHeight="1">
      <c r="A152" s="34"/>
      <c r="B152" s="156"/>
      <c r="C152" s="192" t="s">
        <v>235</v>
      </c>
      <c r="D152" s="192" t="s">
        <v>177</v>
      </c>
      <c r="E152" s="193" t="s">
        <v>3184</v>
      </c>
      <c r="F152" s="194" t="s">
        <v>3185</v>
      </c>
      <c r="G152" s="195" t="s">
        <v>241</v>
      </c>
      <c r="H152" s="196">
        <v>15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286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286</v>
      </c>
      <c r="BM152" s="203" t="s">
        <v>238</v>
      </c>
    </row>
    <row r="153" s="2" customFormat="1" ht="16.5" customHeight="1">
      <c r="A153" s="34"/>
      <c r="B153" s="156"/>
      <c r="C153" s="211" t="s">
        <v>7</v>
      </c>
      <c r="D153" s="211" t="s">
        <v>408</v>
      </c>
      <c r="E153" s="212" t="s">
        <v>3186</v>
      </c>
      <c r="F153" s="213" t="s">
        <v>3187</v>
      </c>
      <c r="G153" s="214" t="s">
        <v>241</v>
      </c>
      <c r="H153" s="215">
        <v>15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811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286</v>
      </c>
      <c r="BM153" s="203" t="s">
        <v>242</v>
      </c>
    </row>
    <row r="154" s="2" customFormat="1" ht="24.15" customHeight="1">
      <c r="A154" s="34"/>
      <c r="B154" s="156"/>
      <c r="C154" s="192" t="s">
        <v>243</v>
      </c>
      <c r="D154" s="192" t="s">
        <v>177</v>
      </c>
      <c r="E154" s="193" t="s">
        <v>3188</v>
      </c>
      <c r="F154" s="194" t="s">
        <v>3189</v>
      </c>
      <c r="G154" s="195" t="s">
        <v>241</v>
      </c>
      <c r="H154" s="196">
        <v>15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286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286</v>
      </c>
      <c r="BM154" s="203" t="s">
        <v>247</v>
      </c>
    </row>
    <row r="155" s="2" customFormat="1" ht="16.5" customHeight="1">
      <c r="A155" s="34"/>
      <c r="B155" s="156"/>
      <c r="C155" s="211" t="s">
        <v>211</v>
      </c>
      <c r="D155" s="211" t="s">
        <v>408</v>
      </c>
      <c r="E155" s="212" t="s">
        <v>3190</v>
      </c>
      <c r="F155" s="213" t="s">
        <v>3191</v>
      </c>
      <c r="G155" s="214" t="s">
        <v>241</v>
      </c>
      <c r="H155" s="215">
        <v>15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811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286</v>
      </c>
      <c r="BM155" s="203" t="s">
        <v>250</v>
      </c>
    </row>
    <row r="156" s="2" customFormat="1" ht="24.15" customHeight="1">
      <c r="A156" s="34"/>
      <c r="B156" s="156"/>
      <c r="C156" s="192" t="s">
        <v>251</v>
      </c>
      <c r="D156" s="192" t="s">
        <v>177</v>
      </c>
      <c r="E156" s="193" t="s">
        <v>3192</v>
      </c>
      <c r="F156" s="194" t="s">
        <v>3193</v>
      </c>
      <c r="G156" s="195" t="s">
        <v>241</v>
      </c>
      <c r="H156" s="196">
        <v>10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286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286</v>
      </c>
      <c r="BM156" s="203" t="s">
        <v>254</v>
      </c>
    </row>
    <row r="157" s="2" customFormat="1" ht="16.5" customHeight="1">
      <c r="A157" s="34"/>
      <c r="B157" s="156"/>
      <c r="C157" s="211" t="s">
        <v>214</v>
      </c>
      <c r="D157" s="211" t="s">
        <v>408</v>
      </c>
      <c r="E157" s="212" t="s">
        <v>3194</v>
      </c>
      <c r="F157" s="213" t="s">
        <v>3195</v>
      </c>
      <c r="G157" s="214" t="s">
        <v>241</v>
      </c>
      <c r="H157" s="215">
        <v>10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811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286</v>
      </c>
      <c r="BM157" s="203" t="s">
        <v>257</v>
      </c>
    </row>
    <row r="158" s="12" customFormat="1" ht="22.8" customHeight="1">
      <c r="A158" s="12"/>
      <c r="B158" s="179"/>
      <c r="C158" s="12"/>
      <c r="D158" s="180" t="s">
        <v>73</v>
      </c>
      <c r="E158" s="190" t="s">
        <v>2806</v>
      </c>
      <c r="F158" s="190" t="s">
        <v>2807</v>
      </c>
      <c r="G158" s="12"/>
      <c r="H158" s="12"/>
      <c r="I158" s="182"/>
      <c r="J158" s="191">
        <f>BK158</f>
        <v>0</v>
      </c>
      <c r="K158" s="12"/>
      <c r="L158" s="179"/>
      <c r="M158" s="184"/>
      <c r="N158" s="185"/>
      <c r="O158" s="185"/>
      <c r="P158" s="186">
        <f>SUM(P159:P164)</f>
        <v>0</v>
      </c>
      <c r="Q158" s="185"/>
      <c r="R158" s="186">
        <f>SUM(R159:R164)</f>
        <v>0</v>
      </c>
      <c r="S158" s="185"/>
      <c r="T158" s="187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0" t="s">
        <v>184</v>
      </c>
      <c r="AT158" s="188" t="s">
        <v>73</v>
      </c>
      <c r="AU158" s="188" t="s">
        <v>82</v>
      </c>
      <c r="AY158" s="180" t="s">
        <v>174</v>
      </c>
      <c r="BK158" s="189">
        <f>SUM(BK159:BK164)</f>
        <v>0</v>
      </c>
    </row>
    <row r="159" s="2" customFormat="1" ht="24.15" customHeight="1">
      <c r="A159" s="34"/>
      <c r="B159" s="156"/>
      <c r="C159" s="192" t="s">
        <v>258</v>
      </c>
      <c r="D159" s="192" t="s">
        <v>177</v>
      </c>
      <c r="E159" s="193" t="s">
        <v>3140</v>
      </c>
      <c r="F159" s="194" t="s">
        <v>3141</v>
      </c>
      <c r="G159" s="195" t="s">
        <v>241</v>
      </c>
      <c r="H159" s="196">
        <v>25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286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286</v>
      </c>
      <c r="BM159" s="203" t="s">
        <v>261</v>
      </c>
    </row>
    <row r="160" s="2" customFormat="1" ht="33" customHeight="1">
      <c r="A160" s="34"/>
      <c r="B160" s="156"/>
      <c r="C160" s="192" t="s">
        <v>217</v>
      </c>
      <c r="D160" s="192" t="s">
        <v>177</v>
      </c>
      <c r="E160" s="193" t="s">
        <v>3142</v>
      </c>
      <c r="F160" s="194" t="s">
        <v>3143</v>
      </c>
      <c r="G160" s="195" t="s">
        <v>241</v>
      </c>
      <c r="H160" s="196">
        <v>50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286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286</v>
      </c>
      <c r="BM160" s="203" t="s">
        <v>264</v>
      </c>
    </row>
    <row r="161" s="2" customFormat="1" ht="16.5" customHeight="1">
      <c r="A161" s="34"/>
      <c r="B161" s="156"/>
      <c r="C161" s="211" t="s">
        <v>265</v>
      </c>
      <c r="D161" s="211" t="s">
        <v>408</v>
      </c>
      <c r="E161" s="212" t="s">
        <v>3144</v>
      </c>
      <c r="F161" s="213" t="s">
        <v>3145</v>
      </c>
      <c r="G161" s="214" t="s">
        <v>268</v>
      </c>
      <c r="H161" s="215">
        <v>2.7999999999999998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811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286</v>
      </c>
      <c r="BM161" s="203" t="s">
        <v>269</v>
      </c>
    </row>
    <row r="162" s="2" customFormat="1" ht="24.15" customHeight="1">
      <c r="A162" s="34"/>
      <c r="B162" s="156"/>
      <c r="C162" s="192" t="s">
        <v>220</v>
      </c>
      <c r="D162" s="192" t="s">
        <v>177</v>
      </c>
      <c r="E162" s="193" t="s">
        <v>3146</v>
      </c>
      <c r="F162" s="194" t="s">
        <v>3147</v>
      </c>
      <c r="G162" s="195" t="s">
        <v>241</v>
      </c>
      <c r="H162" s="196">
        <v>25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286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286</v>
      </c>
      <c r="BM162" s="203" t="s">
        <v>272</v>
      </c>
    </row>
    <row r="163" s="2" customFormat="1" ht="24.15" customHeight="1">
      <c r="A163" s="34"/>
      <c r="B163" s="156"/>
      <c r="C163" s="211" t="s">
        <v>273</v>
      </c>
      <c r="D163" s="211" t="s">
        <v>408</v>
      </c>
      <c r="E163" s="212" t="s">
        <v>3148</v>
      </c>
      <c r="F163" s="213" t="s">
        <v>3149</v>
      </c>
      <c r="G163" s="214" t="s">
        <v>241</v>
      </c>
      <c r="H163" s="215">
        <v>25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811</v>
      </c>
      <c r="AT163" s="203" t="s">
        <v>408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286</v>
      </c>
      <c r="BM163" s="203" t="s">
        <v>276</v>
      </c>
    </row>
    <row r="164" s="2" customFormat="1" ht="33" customHeight="1">
      <c r="A164" s="34"/>
      <c r="B164" s="156"/>
      <c r="C164" s="192" t="s">
        <v>224</v>
      </c>
      <c r="D164" s="192" t="s">
        <v>177</v>
      </c>
      <c r="E164" s="193" t="s">
        <v>3150</v>
      </c>
      <c r="F164" s="194" t="s">
        <v>3151</v>
      </c>
      <c r="G164" s="195" t="s">
        <v>241</v>
      </c>
      <c r="H164" s="196">
        <v>25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286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286</v>
      </c>
      <c r="BM164" s="203" t="s">
        <v>279</v>
      </c>
    </row>
    <row r="165" s="12" customFormat="1" ht="25.92" customHeight="1">
      <c r="A165" s="12"/>
      <c r="B165" s="179"/>
      <c r="C165" s="12"/>
      <c r="D165" s="180" t="s">
        <v>73</v>
      </c>
      <c r="E165" s="181" t="s">
        <v>1236</v>
      </c>
      <c r="F165" s="181" t="s">
        <v>1937</v>
      </c>
      <c r="G165" s="12"/>
      <c r="H165" s="12"/>
      <c r="I165" s="182"/>
      <c r="J165" s="183">
        <f>BK165</f>
        <v>0</v>
      </c>
      <c r="K165" s="12"/>
      <c r="L165" s="179"/>
      <c r="M165" s="184"/>
      <c r="N165" s="185"/>
      <c r="O165" s="185"/>
      <c r="P165" s="186">
        <f>SUM(P166:P168)</f>
        <v>0</v>
      </c>
      <c r="Q165" s="185"/>
      <c r="R165" s="186">
        <f>SUM(R166:R168)</f>
        <v>0</v>
      </c>
      <c r="S165" s="185"/>
      <c r="T165" s="187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0" t="s">
        <v>181</v>
      </c>
      <c r="AT165" s="188" t="s">
        <v>73</v>
      </c>
      <c r="AU165" s="188" t="s">
        <v>74</v>
      </c>
      <c r="AY165" s="180" t="s">
        <v>174</v>
      </c>
      <c r="BK165" s="189">
        <f>SUM(BK166:BK168)</f>
        <v>0</v>
      </c>
    </row>
    <row r="166" s="2" customFormat="1" ht="24.15" customHeight="1">
      <c r="A166" s="34"/>
      <c r="B166" s="156"/>
      <c r="C166" s="192" t="s">
        <v>280</v>
      </c>
      <c r="D166" s="192" t="s">
        <v>177</v>
      </c>
      <c r="E166" s="193" t="s">
        <v>2819</v>
      </c>
      <c r="F166" s="194" t="s">
        <v>3152</v>
      </c>
      <c r="G166" s="195" t="s">
        <v>663</v>
      </c>
      <c r="H166" s="196">
        <v>20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1940</v>
      </c>
      <c r="AT166" s="203" t="s">
        <v>177</v>
      </c>
      <c r="AU166" s="203" t="s">
        <v>82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1940</v>
      </c>
      <c r="BM166" s="203" t="s">
        <v>283</v>
      </c>
    </row>
    <row r="167" s="2" customFormat="1" ht="16.5" customHeight="1">
      <c r="A167" s="34"/>
      <c r="B167" s="156"/>
      <c r="C167" s="192" t="s">
        <v>227</v>
      </c>
      <c r="D167" s="192" t="s">
        <v>177</v>
      </c>
      <c r="E167" s="193" t="s">
        <v>2822</v>
      </c>
      <c r="F167" s="194" t="s">
        <v>3196</v>
      </c>
      <c r="G167" s="195" t="s">
        <v>663</v>
      </c>
      <c r="H167" s="196">
        <v>16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1940</v>
      </c>
      <c r="AT167" s="203" t="s">
        <v>177</v>
      </c>
      <c r="AU167" s="203" t="s">
        <v>82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1940</v>
      </c>
      <c r="BM167" s="203" t="s">
        <v>286</v>
      </c>
    </row>
    <row r="168" s="2" customFormat="1" ht="16.5" customHeight="1">
      <c r="A168" s="34"/>
      <c r="B168" s="156"/>
      <c r="C168" s="192" t="s">
        <v>291</v>
      </c>
      <c r="D168" s="192" t="s">
        <v>177</v>
      </c>
      <c r="E168" s="193" t="s">
        <v>1938</v>
      </c>
      <c r="F168" s="194" t="s">
        <v>3153</v>
      </c>
      <c r="G168" s="195" t="s">
        <v>663</v>
      </c>
      <c r="H168" s="196">
        <v>20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1940</v>
      </c>
      <c r="AT168" s="203" t="s">
        <v>177</v>
      </c>
      <c r="AU168" s="203" t="s">
        <v>82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1940</v>
      </c>
      <c r="BM168" s="203" t="s">
        <v>295</v>
      </c>
    </row>
    <row r="169" s="12" customFormat="1" ht="25.92" customHeight="1">
      <c r="A169" s="12"/>
      <c r="B169" s="179"/>
      <c r="C169" s="12"/>
      <c r="D169" s="180" t="s">
        <v>73</v>
      </c>
      <c r="E169" s="181" t="s">
        <v>151</v>
      </c>
      <c r="F169" s="181" t="s">
        <v>1237</v>
      </c>
      <c r="G169" s="12"/>
      <c r="H169" s="12"/>
      <c r="I169" s="182"/>
      <c r="J169" s="183">
        <f>BK169</f>
        <v>0</v>
      </c>
      <c r="K169" s="12"/>
      <c r="L169" s="179"/>
      <c r="M169" s="221"/>
      <c r="N169" s="222"/>
      <c r="O169" s="222"/>
      <c r="P169" s="223">
        <v>0</v>
      </c>
      <c r="Q169" s="222"/>
      <c r="R169" s="223">
        <v>0</v>
      </c>
      <c r="S169" s="222"/>
      <c r="T169" s="224"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0" t="s">
        <v>192</v>
      </c>
      <c r="AT169" s="188" t="s">
        <v>73</v>
      </c>
      <c r="AU169" s="188" t="s">
        <v>74</v>
      </c>
      <c r="AY169" s="180" t="s">
        <v>174</v>
      </c>
      <c r="BK169" s="189">
        <v>0</v>
      </c>
    </row>
    <row r="170" s="2" customFormat="1" ht="6.96" customHeight="1">
      <c r="A170" s="34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35"/>
      <c r="M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</sheetData>
  <autoFilter ref="C130:K169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3197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J103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ROUND((SUM(BE103:BE110) + SUM(BE130:BE150)),  2)</f>
        <v>0</v>
      </c>
      <c r="G35" s="131"/>
      <c r="H35" s="131"/>
      <c r="I35" s="132">
        <v>0.20000000000000001</v>
      </c>
      <c r="J35" s="130">
        <f>ROUND(((SUM(BE103:BE110) + SUM(BE130:BE150))*I35),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ROUND((SUM(BF103:BF110) + SUM(BF130:BF150)),  2)</f>
        <v>0</v>
      </c>
      <c r="G36" s="131"/>
      <c r="H36" s="131"/>
      <c r="I36" s="132">
        <v>0.20000000000000001</v>
      </c>
      <c r="J36" s="130">
        <f>ROUND(((SUM(BF103:BF110) + SUM(BF130:BF150))*I36),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ROUND((SUM(BG103:BG110) + SUM(BG130:BG150)),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ROUND((SUM(BH103:BH110) + SUM(BH130:BH150)),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ROUND((SUM(BI103:BI110) + SUM(BI130:BI150)),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14 - SO 07 Dieselagregát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2167</v>
      </c>
      <c r="E97" s="148"/>
      <c r="F97" s="148"/>
      <c r="G97" s="148"/>
      <c r="H97" s="148"/>
      <c r="I97" s="148"/>
      <c r="J97" s="149">
        <f>J131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3130</v>
      </c>
      <c r="E98" s="152"/>
      <c r="F98" s="152"/>
      <c r="G98" s="152"/>
      <c r="H98" s="152"/>
      <c r="I98" s="152"/>
      <c r="J98" s="153">
        <f>J132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1780</v>
      </c>
      <c r="E99" s="148"/>
      <c r="F99" s="148"/>
      <c r="G99" s="148"/>
      <c r="H99" s="148"/>
      <c r="I99" s="148"/>
      <c r="J99" s="149">
        <f>J148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1250</v>
      </c>
      <c r="E100" s="148"/>
      <c r="F100" s="148"/>
      <c r="G100" s="148"/>
      <c r="H100" s="148"/>
      <c r="I100" s="148"/>
      <c r="J100" s="149">
        <f>J150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29.28" customHeight="1">
      <c r="A103" s="34"/>
      <c r="B103" s="35"/>
      <c r="C103" s="145" t="s">
        <v>149</v>
      </c>
      <c r="D103" s="34"/>
      <c r="E103" s="34"/>
      <c r="F103" s="34"/>
      <c r="G103" s="34"/>
      <c r="H103" s="34"/>
      <c r="I103" s="34"/>
      <c r="J103" s="154">
        <f>ROUND(J104 + J105 + J106 + J107 + J108 + J109,2)</f>
        <v>0</v>
      </c>
      <c r="K103" s="34"/>
      <c r="L103" s="56"/>
      <c r="N103" s="155" t="s">
        <v>38</v>
      </c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18" customHeight="1">
      <c r="A104" s="34"/>
      <c r="B104" s="156"/>
      <c r="C104" s="157"/>
      <c r="D104" s="158" t="s">
        <v>150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151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152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153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154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155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156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9" t="s">
        <v>157</v>
      </c>
      <c r="E109" s="157"/>
      <c r="F109" s="157"/>
      <c r="G109" s="157"/>
      <c r="H109" s="157"/>
      <c r="I109" s="157"/>
      <c r="J109" s="160">
        <f>ROUND(J30*T109,2)</f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158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9.28" customHeight="1">
      <c r="A111" s="34"/>
      <c r="B111" s="35"/>
      <c r="C111" s="166" t="s">
        <v>159</v>
      </c>
      <c r="D111" s="135"/>
      <c r="E111" s="135"/>
      <c r="F111" s="135"/>
      <c r="G111" s="135"/>
      <c r="H111" s="135"/>
      <c r="I111" s="135"/>
      <c r="J111" s="167">
        <f>ROUND(J96+J103,2)</f>
        <v>0</v>
      </c>
      <c r="K111" s="135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160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14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22" t="str">
        <f>E7</f>
        <v xml:space="preserve"> ŠH Angels Aréna  Rekonštrukcia a Modernizácia pre VO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124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E9</f>
        <v>14 - SO 07 Dieselagregát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18</v>
      </c>
      <c r="D124" s="34"/>
      <c r="E124" s="34"/>
      <c r="F124" s="23" t="str">
        <f>F12</f>
        <v>Košice</v>
      </c>
      <c r="G124" s="34"/>
      <c r="H124" s="34"/>
      <c r="I124" s="28" t="s">
        <v>20</v>
      </c>
      <c r="J124" s="70" t="str">
        <f>IF(J12="","",J12)</f>
        <v>16. 7. 2021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22</v>
      </c>
      <c r="D126" s="34"/>
      <c r="E126" s="34"/>
      <c r="F126" s="23" t="str">
        <f>E15</f>
        <v>Mesto Košice</v>
      </c>
      <c r="G126" s="34"/>
      <c r="H126" s="34"/>
      <c r="I126" s="28" t="s">
        <v>28</v>
      </c>
      <c r="J126" s="32" t="str">
        <f>E21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26</v>
      </c>
      <c r="D127" s="34"/>
      <c r="E127" s="34"/>
      <c r="F127" s="23" t="str">
        <f>IF(E18="","",E18)</f>
        <v>Vyplň údaj</v>
      </c>
      <c r="G127" s="34"/>
      <c r="H127" s="34"/>
      <c r="I127" s="28" t="s">
        <v>32</v>
      </c>
      <c r="J127" s="32" t="str">
        <f>E24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8"/>
      <c r="B129" s="169"/>
      <c r="C129" s="170" t="s">
        <v>161</v>
      </c>
      <c r="D129" s="171" t="s">
        <v>59</v>
      </c>
      <c r="E129" s="171" t="s">
        <v>55</v>
      </c>
      <c r="F129" s="171" t="s">
        <v>56</v>
      </c>
      <c r="G129" s="171" t="s">
        <v>162</v>
      </c>
      <c r="H129" s="171" t="s">
        <v>163</v>
      </c>
      <c r="I129" s="171" t="s">
        <v>164</v>
      </c>
      <c r="J129" s="172" t="s">
        <v>130</v>
      </c>
      <c r="K129" s="173" t="s">
        <v>165</v>
      </c>
      <c r="L129" s="174"/>
      <c r="M129" s="87" t="s">
        <v>1</v>
      </c>
      <c r="N129" s="88" t="s">
        <v>38</v>
      </c>
      <c r="O129" s="88" t="s">
        <v>166</v>
      </c>
      <c r="P129" s="88" t="s">
        <v>167</v>
      </c>
      <c r="Q129" s="88" t="s">
        <v>168</v>
      </c>
      <c r="R129" s="88" t="s">
        <v>169</v>
      </c>
      <c r="S129" s="88" t="s">
        <v>170</v>
      </c>
      <c r="T129" s="89" t="s">
        <v>171</v>
      </c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</row>
    <row r="130" s="2" customFormat="1" ht="22.8" customHeight="1">
      <c r="A130" s="34"/>
      <c r="B130" s="35"/>
      <c r="C130" s="94" t="s">
        <v>126</v>
      </c>
      <c r="D130" s="34"/>
      <c r="E130" s="34"/>
      <c r="F130" s="34"/>
      <c r="G130" s="34"/>
      <c r="H130" s="34"/>
      <c r="I130" s="34"/>
      <c r="J130" s="175">
        <f>BK130</f>
        <v>0</v>
      </c>
      <c r="K130" s="34"/>
      <c r="L130" s="35"/>
      <c r="M130" s="90"/>
      <c r="N130" s="74"/>
      <c r="O130" s="91"/>
      <c r="P130" s="176">
        <f>P131+P148+P150</f>
        <v>0</v>
      </c>
      <c r="Q130" s="91"/>
      <c r="R130" s="176">
        <f>R131+R148+R150</f>
        <v>0</v>
      </c>
      <c r="S130" s="91"/>
      <c r="T130" s="177">
        <f>T131+T148+T150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73</v>
      </c>
      <c r="AU130" s="15" t="s">
        <v>132</v>
      </c>
      <c r="BK130" s="178">
        <f>BK131+BK148+BK150</f>
        <v>0</v>
      </c>
    </row>
    <row r="131" s="12" customFormat="1" ht="25.92" customHeight="1">
      <c r="A131" s="12"/>
      <c r="B131" s="179"/>
      <c r="C131" s="12"/>
      <c r="D131" s="180" t="s">
        <v>73</v>
      </c>
      <c r="E131" s="181" t="s">
        <v>408</v>
      </c>
      <c r="F131" s="181" t="s">
        <v>2183</v>
      </c>
      <c r="G131" s="12"/>
      <c r="H131" s="12"/>
      <c r="I131" s="182"/>
      <c r="J131" s="183">
        <f>BK131</f>
        <v>0</v>
      </c>
      <c r="K131" s="12"/>
      <c r="L131" s="179"/>
      <c r="M131" s="184"/>
      <c r="N131" s="185"/>
      <c r="O131" s="185"/>
      <c r="P131" s="186">
        <f>P132</f>
        <v>0</v>
      </c>
      <c r="Q131" s="185"/>
      <c r="R131" s="186">
        <f>R132</f>
        <v>0</v>
      </c>
      <c r="S131" s="185"/>
      <c r="T131" s="18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0" t="s">
        <v>184</v>
      </c>
      <c r="AT131" s="188" t="s">
        <v>73</v>
      </c>
      <c r="AU131" s="188" t="s">
        <v>74</v>
      </c>
      <c r="AY131" s="180" t="s">
        <v>174</v>
      </c>
      <c r="BK131" s="189">
        <f>BK132</f>
        <v>0</v>
      </c>
    </row>
    <row r="132" s="12" customFormat="1" ht="22.8" customHeight="1">
      <c r="A132" s="12"/>
      <c r="B132" s="179"/>
      <c r="C132" s="12"/>
      <c r="D132" s="180" t="s">
        <v>73</v>
      </c>
      <c r="E132" s="190" t="s">
        <v>410</v>
      </c>
      <c r="F132" s="190" t="s">
        <v>3131</v>
      </c>
      <c r="G132" s="12"/>
      <c r="H132" s="12"/>
      <c r="I132" s="182"/>
      <c r="J132" s="191">
        <f>BK132</f>
        <v>0</v>
      </c>
      <c r="K132" s="12"/>
      <c r="L132" s="179"/>
      <c r="M132" s="184"/>
      <c r="N132" s="185"/>
      <c r="O132" s="185"/>
      <c r="P132" s="186">
        <f>SUM(P133:P147)</f>
        <v>0</v>
      </c>
      <c r="Q132" s="185"/>
      <c r="R132" s="186">
        <f>SUM(R133:R147)</f>
        <v>0</v>
      </c>
      <c r="S132" s="185"/>
      <c r="T132" s="187">
        <f>SUM(T133:T147)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184</v>
      </c>
      <c r="AT132" s="188" t="s">
        <v>73</v>
      </c>
      <c r="AU132" s="188" t="s">
        <v>82</v>
      </c>
      <c r="AY132" s="180" t="s">
        <v>174</v>
      </c>
      <c r="BK132" s="189">
        <f>SUM(BK133:BK147)</f>
        <v>0</v>
      </c>
    </row>
    <row r="133" s="2" customFormat="1" ht="21.75" customHeight="1">
      <c r="A133" s="34"/>
      <c r="B133" s="156"/>
      <c r="C133" s="192" t="s">
        <v>82</v>
      </c>
      <c r="D133" s="192" t="s">
        <v>177</v>
      </c>
      <c r="E133" s="193" t="s">
        <v>3198</v>
      </c>
      <c r="F133" s="194" t="s">
        <v>3199</v>
      </c>
      <c r="G133" s="195" t="s">
        <v>241</v>
      </c>
      <c r="H133" s="196">
        <v>55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286</v>
      </c>
      <c r="AT133" s="203" t="s">
        <v>177</v>
      </c>
      <c r="AU133" s="203" t="s">
        <v>152</v>
      </c>
      <c r="AY133" s="15" t="s">
        <v>174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152</v>
      </c>
      <c r="BK133" s="205">
        <f>ROUND(I133*H133,3)</f>
        <v>0</v>
      </c>
      <c r="BL133" s="15" t="s">
        <v>286</v>
      </c>
      <c r="BM133" s="203" t="s">
        <v>152</v>
      </c>
    </row>
    <row r="134" s="2" customFormat="1" ht="24.15" customHeight="1">
      <c r="A134" s="34"/>
      <c r="B134" s="156"/>
      <c r="C134" s="211" t="s">
        <v>152</v>
      </c>
      <c r="D134" s="211" t="s">
        <v>408</v>
      </c>
      <c r="E134" s="212" t="s">
        <v>3200</v>
      </c>
      <c r="F134" s="213" t="s">
        <v>3201</v>
      </c>
      <c r="G134" s="214" t="s">
        <v>241</v>
      </c>
      <c r="H134" s="215">
        <v>25</v>
      </c>
      <c r="I134" s="216"/>
      <c r="J134" s="215">
        <f>ROUND(I134*H134,3)</f>
        <v>0</v>
      </c>
      <c r="K134" s="217"/>
      <c r="L134" s="218"/>
      <c r="M134" s="219" t="s">
        <v>1</v>
      </c>
      <c r="N134" s="22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811</v>
      </c>
      <c r="AT134" s="203" t="s">
        <v>408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181</v>
      </c>
    </row>
    <row r="135" s="2" customFormat="1" ht="21.75" customHeight="1">
      <c r="A135" s="34"/>
      <c r="B135" s="156"/>
      <c r="C135" s="211" t="s">
        <v>184</v>
      </c>
      <c r="D135" s="211" t="s">
        <v>408</v>
      </c>
      <c r="E135" s="212" t="s">
        <v>3202</v>
      </c>
      <c r="F135" s="213" t="s">
        <v>3203</v>
      </c>
      <c r="G135" s="214" t="s">
        <v>241</v>
      </c>
      <c r="H135" s="215">
        <v>30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811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188</v>
      </c>
    </row>
    <row r="136" s="2" customFormat="1" ht="55.5" customHeight="1">
      <c r="A136" s="34"/>
      <c r="B136" s="156"/>
      <c r="C136" s="192" t="s">
        <v>181</v>
      </c>
      <c r="D136" s="192" t="s">
        <v>177</v>
      </c>
      <c r="E136" s="193" t="s">
        <v>3204</v>
      </c>
      <c r="F136" s="194" t="s">
        <v>3205</v>
      </c>
      <c r="G136" s="195" t="s">
        <v>246</v>
      </c>
      <c r="H136" s="196">
        <v>1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286</v>
      </c>
      <c r="AT136" s="203" t="s">
        <v>177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191</v>
      </c>
    </row>
    <row r="137" s="2" customFormat="1" ht="33" customHeight="1">
      <c r="A137" s="34"/>
      <c r="B137" s="156"/>
      <c r="C137" s="192" t="s">
        <v>117</v>
      </c>
      <c r="D137" s="192" t="s">
        <v>177</v>
      </c>
      <c r="E137" s="193" t="s">
        <v>3206</v>
      </c>
      <c r="F137" s="194" t="s">
        <v>3207</v>
      </c>
      <c r="G137" s="195" t="s">
        <v>1544</v>
      </c>
      <c r="H137" s="196">
        <v>1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286</v>
      </c>
      <c r="AT137" s="203" t="s">
        <v>177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111</v>
      </c>
    </row>
    <row r="138" s="2" customFormat="1" ht="16.5" customHeight="1">
      <c r="A138" s="34"/>
      <c r="B138" s="156"/>
      <c r="C138" s="192" t="s">
        <v>120</v>
      </c>
      <c r="D138" s="192" t="s">
        <v>177</v>
      </c>
      <c r="E138" s="193" t="s">
        <v>3208</v>
      </c>
      <c r="F138" s="194" t="s">
        <v>3209</v>
      </c>
      <c r="G138" s="195" t="s">
        <v>1544</v>
      </c>
      <c r="H138" s="196">
        <v>1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286</v>
      </c>
      <c r="AT138" s="203" t="s">
        <v>177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286</v>
      </c>
      <c r="BM138" s="203" t="s">
        <v>114</v>
      </c>
    </row>
    <row r="139" s="2" customFormat="1" ht="16.5" customHeight="1">
      <c r="A139" s="34"/>
      <c r="B139" s="156"/>
      <c r="C139" s="192" t="s">
        <v>221</v>
      </c>
      <c r="D139" s="192" t="s">
        <v>177</v>
      </c>
      <c r="E139" s="193" t="s">
        <v>3210</v>
      </c>
      <c r="F139" s="194" t="s">
        <v>3211</v>
      </c>
      <c r="G139" s="195" t="s">
        <v>1544</v>
      </c>
      <c r="H139" s="196">
        <v>1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286</v>
      </c>
      <c r="AT139" s="203" t="s">
        <v>177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120</v>
      </c>
    </row>
    <row r="140" s="2" customFormat="1" ht="16.5" customHeight="1">
      <c r="A140" s="34"/>
      <c r="B140" s="156"/>
      <c r="C140" s="192" t="s">
        <v>192</v>
      </c>
      <c r="D140" s="192" t="s">
        <v>177</v>
      </c>
      <c r="E140" s="193" t="s">
        <v>3212</v>
      </c>
      <c r="F140" s="194" t="s">
        <v>3213</v>
      </c>
      <c r="G140" s="195" t="s">
        <v>1544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286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202</v>
      </c>
    </row>
    <row r="141" s="2" customFormat="1" ht="16.5" customHeight="1">
      <c r="A141" s="34"/>
      <c r="B141" s="156"/>
      <c r="C141" s="192" t="s">
        <v>188</v>
      </c>
      <c r="D141" s="192" t="s">
        <v>177</v>
      </c>
      <c r="E141" s="193" t="s">
        <v>3214</v>
      </c>
      <c r="F141" s="194" t="s">
        <v>3215</v>
      </c>
      <c r="G141" s="195" t="s">
        <v>1544</v>
      </c>
      <c r="H141" s="196">
        <v>1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286</v>
      </c>
      <c r="AT141" s="203" t="s">
        <v>177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205</v>
      </c>
    </row>
    <row r="142" s="2" customFormat="1" ht="16.5" customHeight="1">
      <c r="A142" s="34"/>
      <c r="B142" s="156"/>
      <c r="C142" s="192" t="s">
        <v>197</v>
      </c>
      <c r="D142" s="192" t="s">
        <v>177</v>
      </c>
      <c r="E142" s="193" t="s">
        <v>3216</v>
      </c>
      <c r="F142" s="194" t="s">
        <v>3217</v>
      </c>
      <c r="G142" s="195" t="s">
        <v>1256</v>
      </c>
      <c r="H142" s="196">
        <v>500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286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7</v>
      </c>
    </row>
    <row r="143" s="2" customFormat="1" ht="16.5" customHeight="1">
      <c r="A143" s="34"/>
      <c r="B143" s="156"/>
      <c r="C143" s="192" t="s">
        <v>191</v>
      </c>
      <c r="D143" s="192" t="s">
        <v>177</v>
      </c>
      <c r="E143" s="193" t="s">
        <v>3218</v>
      </c>
      <c r="F143" s="194" t="s">
        <v>3219</v>
      </c>
      <c r="G143" s="195" t="s">
        <v>1256</v>
      </c>
      <c r="H143" s="196">
        <v>500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286</v>
      </c>
      <c r="AT143" s="203" t="s">
        <v>177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211</v>
      </c>
    </row>
    <row r="144" s="2" customFormat="1" ht="24.15" customHeight="1">
      <c r="A144" s="34"/>
      <c r="B144" s="156"/>
      <c r="C144" s="192" t="s">
        <v>175</v>
      </c>
      <c r="D144" s="192" t="s">
        <v>177</v>
      </c>
      <c r="E144" s="193" t="s">
        <v>3220</v>
      </c>
      <c r="F144" s="194" t="s">
        <v>3221</v>
      </c>
      <c r="G144" s="195" t="s">
        <v>1544</v>
      </c>
      <c r="H144" s="196">
        <v>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286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214</v>
      </c>
    </row>
    <row r="145" s="2" customFormat="1" ht="24.15" customHeight="1">
      <c r="A145" s="34"/>
      <c r="B145" s="156"/>
      <c r="C145" s="192" t="s">
        <v>111</v>
      </c>
      <c r="D145" s="192" t="s">
        <v>177</v>
      </c>
      <c r="E145" s="193" t="s">
        <v>3222</v>
      </c>
      <c r="F145" s="194" t="s">
        <v>3223</v>
      </c>
      <c r="G145" s="195" t="s">
        <v>1544</v>
      </c>
      <c r="H145" s="196">
        <v>20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286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286</v>
      </c>
      <c r="BM145" s="203" t="s">
        <v>217</v>
      </c>
    </row>
    <row r="146" s="2" customFormat="1" ht="44.25" customHeight="1">
      <c r="A146" s="34"/>
      <c r="B146" s="156"/>
      <c r="C146" s="192" t="s">
        <v>208</v>
      </c>
      <c r="D146" s="192" t="s">
        <v>177</v>
      </c>
      <c r="E146" s="193" t="s">
        <v>3224</v>
      </c>
      <c r="F146" s="194" t="s">
        <v>3225</v>
      </c>
      <c r="G146" s="195" t="s">
        <v>1544</v>
      </c>
      <c r="H146" s="196">
        <v>1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286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286</v>
      </c>
      <c r="BM146" s="203" t="s">
        <v>220</v>
      </c>
    </row>
    <row r="147" s="2" customFormat="1" ht="16.5" customHeight="1">
      <c r="A147" s="34"/>
      <c r="B147" s="156"/>
      <c r="C147" s="192" t="s">
        <v>114</v>
      </c>
      <c r="D147" s="192" t="s">
        <v>177</v>
      </c>
      <c r="E147" s="193" t="s">
        <v>3226</v>
      </c>
      <c r="F147" s="194" t="s">
        <v>3227</v>
      </c>
      <c r="G147" s="195" t="s">
        <v>1544</v>
      </c>
      <c r="H147" s="196">
        <v>25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286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286</v>
      </c>
      <c r="BM147" s="203" t="s">
        <v>224</v>
      </c>
    </row>
    <row r="148" s="12" customFormat="1" ht="25.92" customHeight="1">
      <c r="A148" s="12"/>
      <c r="B148" s="179"/>
      <c r="C148" s="12"/>
      <c r="D148" s="180" t="s">
        <v>73</v>
      </c>
      <c r="E148" s="181" t="s">
        <v>1236</v>
      </c>
      <c r="F148" s="181" t="s">
        <v>1937</v>
      </c>
      <c r="G148" s="12"/>
      <c r="H148" s="12"/>
      <c r="I148" s="182"/>
      <c r="J148" s="183">
        <f>BK148</f>
        <v>0</v>
      </c>
      <c r="K148" s="12"/>
      <c r="L148" s="179"/>
      <c r="M148" s="184"/>
      <c r="N148" s="185"/>
      <c r="O148" s="185"/>
      <c r="P148" s="186">
        <f>P149</f>
        <v>0</v>
      </c>
      <c r="Q148" s="185"/>
      <c r="R148" s="186">
        <f>R149</f>
        <v>0</v>
      </c>
      <c r="S148" s="185"/>
      <c r="T148" s="187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181</v>
      </c>
      <c r="AT148" s="188" t="s">
        <v>73</v>
      </c>
      <c r="AU148" s="188" t="s">
        <v>74</v>
      </c>
      <c r="AY148" s="180" t="s">
        <v>174</v>
      </c>
      <c r="BK148" s="189">
        <f>BK149</f>
        <v>0</v>
      </c>
    </row>
    <row r="149" s="2" customFormat="1" ht="33" customHeight="1">
      <c r="A149" s="34"/>
      <c r="B149" s="156"/>
      <c r="C149" s="192" t="s">
        <v>202</v>
      </c>
      <c r="D149" s="192" t="s">
        <v>177</v>
      </c>
      <c r="E149" s="193" t="s">
        <v>2819</v>
      </c>
      <c r="F149" s="194" t="s">
        <v>3228</v>
      </c>
      <c r="G149" s="195" t="s">
        <v>663</v>
      </c>
      <c r="H149" s="196">
        <v>20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1940</v>
      </c>
      <c r="AT149" s="203" t="s">
        <v>177</v>
      </c>
      <c r="AU149" s="203" t="s">
        <v>82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1940</v>
      </c>
      <c r="BM149" s="203" t="s">
        <v>227</v>
      </c>
    </row>
    <row r="150" s="12" customFormat="1" ht="25.92" customHeight="1">
      <c r="A150" s="12"/>
      <c r="B150" s="179"/>
      <c r="C150" s="12"/>
      <c r="D150" s="180" t="s">
        <v>73</v>
      </c>
      <c r="E150" s="181" t="s">
        <v>151</v>
      </c>
      <c r="F150" s="181" t="s">
        <v>1237</v>
      </c>
      <c r="G150" s="12"/>
      <c r="H150" s="12"/>
      <c r="I150" s="182"/>
      <c r="J150" s="183">
        <f>BK150</f>
        <v>0</v>
      </c>
      <c r="K150" s="12"/>
      <c r="L150" s="179"/>
      <c r="M150" s="221"/>
      <c r="N150" s="222"/>
      <c r="O150" s="222"/>
      <c r="P150" s="223">
        <v>0</v>
      </c>
      <c r="Q150" s="222"/>
      <c r="R150" s="223">
        <v>0</v>
      </c>
      <c r="S150" s="222"/>
      <c r="T150" s="224"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0" t="s">
        <v>192</v>
      </c>
      <c r="AT150" s="188" t="s">
        <v>73</v>
      </c>
      <c r="AU150" s="188" t="s">
        <v>74</v>
      </c>
      <c r="AY150" s="180" t="s">
        <v>174</v>
      </c>
      <c r="BK150" s="189">
        <v>0</v>
      </c>
    </row>
    <row r="151" s="2" customFormat="1" ht="6.96" customHeight="1">
      <c r="A151" s="34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35"/>
      <c r="M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</sheetData>
  <autoFilter ref="C129:K150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J115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ROUND((SUM(BE115:BE122) + SUM(BE142:BE218)),  2)</f>
        <v>0</v>
      </c>
      <c r="G35" s="131"/>
      <c r="H35" s="131"/>
      <c r="I35" s="132">
        <v>0.20000000000000001</v>
      </c>
      <c r="J35" s="130">
        <f>ROUND(((SUM(BE115:BE122) + SUM(BE142:BE218))*I35),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ROUND((SUM(BF115:BF122) + SUM(BF142:BF218)),  2)</f>
        <v>0</v>
      </c>
      <c r="G36" s="131"/>
      <c r="H36" s="131"/>
      <c r="I36" s="132">
        <v>0.20000000000000001</v>
      </c>
      <c r="J36" s="130">
        <f>ROUND(((SUM(BF115:BF122) + SUM(BF142:BF218))*I36),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ROUND((SUM(BG115:BG122) + SUM(BG142:BG218)),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ROUND((SUM(BH115:BH122) + SUM(BH142:BH218)),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ROUND((SUM(BI115:BI122) + SUM(BI142:BI218)),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00 - SO 01 Športova hala - buracie práce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J142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133</v>
      </c>
      <c r="E97" s="148"/>
      <c r="F97" s="148"/>
      <c r="G97" s="148"/>
      <c r="H97" s="148"/>
      <c r="I97" s="148"/>
      <c r="J97" s="149">
        <f>J143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134</v>
      </c>
      <c r="E98" s="152"/>
      <c r="F98" s="152"/>
      <c r="G98" s="152"/>
      <c r="H98" s="152"/>
      <c r="I98" s="152"/>
      <c r="J98" s="153">
        <f>J144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135</v>
      </c>
      <c r="E99" s="148"/>
      <c r="F99" s="148"/>
      <c r="G99" s="148"/>
      <c r="H99" s="148"/>
      <c r="I99" s="148"/>
      <c r="J99" s="149">
        <f>J177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136</v>
      </c>
      <c r="E100" s="152"/>
      <c r="F100" s="152"/>
      <c r="G100" s="152"/>
      <c r="H100" s="152"/>
      <c r="I100" s="152"/>
      <c r="J100" s="153">
        <f>J178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137</v>
      </c>
      <c r="E101" s="152"/>
      <c r="F101" s="152"/>
      <c r="G101" s="152"/>
      <c r="H101" s="152"/>
      <c r="I101" s="152"/>
      <c r="J101" s="153">
        <f>J185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138</v>
      </c>
      <c r="E102" s="152"/>
      <c r="F102" s="152"/>
      <c r="G102" s="152"/>
      <c r="H102" s="152"/>
      <c r="I102" s="152"/>
      <c r="J102" s="153">
        <f>J187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139</v>
      </c>
      <c r="E103" s="152"/>
      <c r="F103" s="152"/>
      <c r="G103" s="152"/>
      <c r="H103" s="152"/>
      <c r="I103" s="152"/>
      <c r="J103" s="153">
        <f>J191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140</v>
      </c>
      <c r="E104" s="152"/>
      <c r="F104" s="152"/>
      <c r="G104" s="152"/>
      <c r="H104" s="152"/>
      <c r="I104" s="152"/>
      <c r="J104" s="153">
        <f>J193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141</v>
      </c>
      <c r="E105" s="152"/>
      <c r="F105" s="152"/>
      <c r="G105" s="152"/>
      <c r="H105" s="152"/>
      <c r="I105" s="152"/>
      <c r="J105" s="153">
        <f>J196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142</v>
      </c>
      <c r="E106" s="152"/>
      <c r="F106" s="152"/>
      <c r="G106" s="152"/>
      <c r="H106" s="152"/>
      <c r="I106" s="152"/>
      <c r="J106" s="153">
        <f>J199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143</v>
      </c>
      <c r="E107" s="152"/>
      <c r="F107" s="152"/>
      <c r="G107" s="152"/>
      <c r="H107" s="152"/>
      <c r="I107" s="152"/>
      <c r="J107" s="153">
        <f>J204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144</v>
      </c>
      <c r="E108" s="152"/>
      <c r="F108" s="152"/>
      <c r="G108" s="152"/>
      <c r="H108" s="152"/>
      <c r="I108" s="152"/>
      <c r="J108" s="153">
        <f>J208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145</v>
      </c>
      <c r="E109" s="152"/>
      <c r="F109" s="152"/>
      <c r="G109" s="152"/>
      <c r="H109" s="152"/>
      <c r="I109" s="152"/>
      <c r="J109" s="153">
        <f>J210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146</v>
      </c>
      <c r="E110" s="152"/>
      <c r="F110" s="152"/>
      <c r="G110" s="152"/>
      <c r="H110" s="152"/>
      <c r="I110" s="152"/>
      <c r="J110" s="153">
        <f>J213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6"/>
      <c r="C111" s="9"/>
      <c r="D111" s="147" t="s">
        <v>147</v>
      </c>
      <c r="E111" s="148"/>
      <c r="F111" s="148"/>
      <c r="G111" s="148"/>
      <c r="H111" s="148"/>
      <c r="I111" s="148"/>
      <c r="J111" s="149">
        <f>J216</f>
        <v>0</v>
      </c>
      <c r="K111" s="9"/>
      <c r="L111" s="14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0"/>
      <c r="C112" s="10"/>
      <c r="D112" s="151" t="s">
        <v>148</v>
      </c>
      <c r="E112" s="152"/>
      <c r="F112" s="152"/>
      <c r="G112" s="152"/>
      <c r="H112" s="152"/>
      <c r="I112" s="152"/>
      <c r="J112" s="153">
        <f>J217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9.28" customHeight="1">
      <c r="A115" s="34"/>
      <c r="B115" s="35"/>
      <c r="C115" s="145" t="s">
        <v>149</v>
      </c>
      <c r="D115" s="34"/>
      <c r="E115" s="34"/>
      <c r="F115" s="34"/>
      <c r="G115" s="34"/>
      <c r="H115" s="34"/>
      <c r="I115" s="34"/>
      <c r="J115" s="154">
        <f>ROUND(J116 + J117 + J118 + J119 + J120 + J121,2)</f>
        <v>0</v>
      </c>
      <c r="K115" s="34"/>
      <c r="L115" s="56"/>
      <c r="N115" s="155" t="s">
        <v>38</v>
      </c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8" customHeight="1">
      <c r="A116" s="34"/>
      <c r="B116" s="156"/>
      <c r="C116" s="157"/>
      <c r="D116" s="158" t="s">
        <v>150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40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151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152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153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40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151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152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8" t="s">
        <v>154</v>
      </c>
      <c r="E118" s="159"/>
      <c r="F118" s="159"/>
      <c r="G118" s="157"/>
      <c r="H118" s="157"/>
      <c r="I118" s="157"/>
      <c r="J118" s="160"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151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152</v>
      </c>
      <c r="BK118" s="162"/>
      <c r="BL118" s="162"/>
      <c r="BM118" s="162"/>
    </row>
    <row r="119" s="2" customFormat="1" ht="18" customHeight="1">
      <c r="A119" s="34"/>
      <c r="B119" s="156"/>
      <c r="C119" s="157"/>
      <c r="D119" s="158" t="s">
        <v>155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40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151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152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156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40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151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152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9" t="s">
        <v>157</v>
      </c>
      <c r="E121" s="157"/>
      <c r="F121" s="157"/>
      <c r="G121" s="157"/>
      <c r="H121" s="157"/>
      <c r="I121" s="157"/>
      <c r="J121" s="160">
        <f>ROUND(J30*T121,2)</f>
        <v>0</v>
      </c>
      <c r="K121" s="157"/>
      <c r="L121" s="161"/>
      <c r="M121" s="162"/>
      <c r="N121" s="163" t="s">
        <v>40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158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152</v>
      </c>
      <c r="BK121" s="162"/>
      <c r="BL121" s="162"/>
      <c r="BM121" s="162"/>
    </row>
    <row r="122" s="2" customForma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9.28" customHeight="1">
      <c r="A123" s="34"/>
      <c r="B123" s="35"/>
      <c r="C123" s="166" t="s">
        <v>159</v>
      </c>
      <c r="D123" s="135"/>
      <c r="E123" s="135"/>
      <c r="F123" s="135"/>
      <c r="G123" s="135"/>
      <c r="H123" s="135"/>
      <c r="I123" s="135"/>
      <c r="J123" s="167">
        <f>ROUND(J96+J115,2)</f>
        <v>0</v>
      </c>
      <c r="K123" s="135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8" s="2" customFormat="1" ht="6.96" customHeight="1">
      <c r="A128" s="34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24.96" customHeight="1">
      <c r="A129" s="34"/>
      <c r="B129" s="35"/>
      <c r="C129" s="19" t="s">
        <v>160</v>
      </c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14</v>
      </c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6.5" customHeight="1">
      <c r="A132" s="34"/>
      <c r="B132" s="35"/>
      <c r="C132" s="34"/>
      <c r="D132" s="34"/>
      <c r="E132" s="122" t="str">
        <f>E7</f>
        <v xml:space="preserve"> ŠH Angels Aréna  Rekonštrukcia a Modernizácia pre VO</v>
      </c>
      <c r="F132" s="28"/>
      <c r="G132" s="28"/>
      <c r="H132" s="28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124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68" t="str">
        <f>E9</f>
        <v xml:space="preserve">00 - SO 01 Športova hala - buracie práce </v>
      </c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6.96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2" customHeight="1">
      <c r="A136" s="34"/>
      <c r="B136" s="35"/>
      <c r="C136" s="28" t="s">
        <v>18</v>
      </c>
      <c r="D136" s="34"/>
      <c r="E136" s="34"/>
      <c r="F136" s="23" t="str">
        <f>F12</f>
        <v>Košice</v>
      </c>
      <c r="G136" s="34"/>
      <c r="H136" s="34"/>
      <c r="I136" s="28" t="s">
        <v>20</v>
      </c>
      <c r="J136" s="70" t="str">
        <f>IF(J12="","",J12)</f>
        <v>16. 7. 2021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15" customHeight="1">
      <c r="A138" s="34"/>
      <c r="B138" s="35"/>
      <c r="C138" s="28" t="s">
        <v>22</v>
      </c>
      <c r="D138" s="34"/>
      <c r="E138" s="34"/>
      <c r="F138" s="23" t="str">
        <f>E15</f>
        <v>Mesto Košice</v>
      </c>
      <c r="G138" s="34"/>
      <c r="H138" s="34"/>
      <c r="I138" s="28" t="s">
        <v>28</v>
      </c>
      <c r="J138" s="32" t="str">
        <f>E21</f>
        <v xml:space="preserve"> 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15" customHeight="1">
      <c r="A139" s="34"/>
      <c r="B139" s="35"/>
      <c r="C139" s="28" t="s">
        <v>26</v>
      </c>
      <c r="D139" s="34"/>
      <c r="E139" s="34"/>
      <c r="F139" s="23" t="str">
        <f>IF(E18="","",E18)</f>
        <v>Vyplň údaj</v>
      </c>
      <c r="G139" s="34"/>
      <c r="H139" s="34"/>
      <c r="I139" s="28" t="s">
        <v>32</v>
      </c>
      <c r="J139" s="32" t="str">
        <f>E24</f>
        <v xml:space="preserve"> </v>
      </c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0.32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11" customFormat="1" ht="29.28" customHeight="1">
      <c r="A141" s="168"/>
      <c r="B141" s="169"/>
      <c r="C141" s="170" t="s">
        <v>161</v>
      </c>
      <c r="D141" s="171" t="s">
        <v>59</v>
      </c>
      <c r="E141" s="171" t="s">
        <v>55</v>
      </c>
      <c r="F141" s="171" t="s">
        <v>56</v>
      </c>
      <c r="G141" s="171" t="s">
        <v>162</v>
      </c>
      <c r="H141" s="171" t="s">
        <v>163</v>
      </c>
      <c r="I141" s="171" t="s">
        <v>164</v>
      </c>
      <c r="J141" s="172" t="s">
        <v>130</v>
      </c>
      <c r="K141" s="173" t="s">
        <v>165</v>
      </c>
      <c r="L141" s="174"/>
      <c r="M141" s="87" t="s">
        <v>1</v>
      </c>
      <c r="N141" s="88" t="s">
        <v>38</v>
      </c>
      <c r="O141" s="88" t="s">
        <v>166</v>
      </c>
      <c r="P141" s="88" t="s">
        <v>167</v>
      </c>
      <c r="Q141" s="88" t="s">
        <v>168</v>
      </c>
      <c r="R141" s="88" t="s">
        <v>169</v>
      </c>
      <c r="S141" s="88" t="s">
        <v>170</v>
      </c>
      <c r="T141" s="89" t="s">
        <v>171</v>
      </c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</row>
    <row r="142" s="2" customFormat="1" ht="22.8" customHeight="1">
      <c r="A142" s="34"/>
      <c r="B142" s="35"/>
      <c r="C142" s="94" t="s">
        <v>126</v>
      </c>
      <c r="D142" s="34"/>
      <c r="E142" s="34"/>
      <c r="F142" s="34"/>
      <c r="G142" s="34"/>
      <c r="H142" s="34"/>
      <c r="I142" s="34"/>
      <c r="J142" s="175">
        <f>BK142</f>
        <v>0</v>
      </c>
      <c r="K142" s="34"/>
      <c r="L142" s="35"/>
      <c r="M142" s="90"/>
      <c r="N142" s="74"/>
      <c r="O142" s="91"/>
      <c r="P142" s="176">
        <f>P143+P177+P216</f>
        <v>0</v>
      </c>
      <c r="Q142" s="91"/>
      <c r="R142" s="176">
        <f>R143+R177+R216</f>
        <v>0</v>
      </c>
      <c r="S142" s="91"/>
      <c r="T142" s="177">
        <f>T143+T177+T216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73</v>
      </c>
      <c r="AU142" s="15" t="s">
        <v>132</v>
      </c>
      <c r="BK142" s="178">
        <f>BK143+BK177+BK216</f>
        <v>0</v>
      </c>
    </row>
    <row r="143" s="12" customFormat="1" ht="25.92" customHeight="1">
      <c r="A143" s="12"/>
      <c r="B143" s="179"/>
      <c r="C143" s="12"/>
      <c r="D143" s="180" t="s">
        <v>73</v>
      </c>
      <c r="E143" s="181" t="s">
        <v>172</v>
      </c>
      <c r="F143" s="181" t="s">
        <v>173</v>
      </c>
      <c r="G143" s="12"/>
      <c r="H143" s="12"/>
      <c r="I143" s="182"/>
      <c r="J143" s="183">
        <f>BK143</f>
        <v>0</v>
      </c>
      <c r="K143" s="12"/>
      <c r="L143" s="179"/>
      <c r="M143" s="184"/>
      <c r="N143" s="185"/>
      <c r="O143" s="185"/>
      <c r="P143" s="186">
        <f>P144</f>
        <v>0</v>
      </c>
      <c r="Q143" s="185"/>
      <c r="R143" s="186">
        <f>R144</f>
        <v>0</v>
      </c>
      <c r="S143" s="185"/>
      <c r="T143" s="187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73</v>
      </c>
      <c r="AU143" s="188" t="s">
        <v>74</v>
      </c>
      <c r="AY143" s="180" t="s">
        <v>174</v>
      </c>
      <c r="BK143" s="189">
        <f>BK144</f>
        <v>0</v>
      </c>
    </row>
    <row r="144" s="12" customFormat="1" ht="22.8" customHeight="1">
      <c r="A144" s="12"/>
      <c r="B144" s="179"/>
      <c r="C144" s="12"/>
      <c r="D144" s="180" t="s">
        <v>73</v>
      </c>
      <c r="E144" s="190" t="s">
        <v>175</v>
      </c>
      <c r="F144" s="190" t="s">
        <v>176</v>
      </c>
      <c r="G144" s="12"/>
      <c r="H144" s="12"/>
      <c r="I144" s="182"/>
      <c r="J144" s="191">
        <f>BK144</f>
        <v>0</v>
      </c>
      <c r="K144" s="12"/>
      <c r="L144" s="179"/>
      <c r="M144" s="184"/>
      <c r="N144" s="185"/>
      <c r="O144" s="185"/>
      <c r="P144" s="186">
        <f>SUM(P145:P176)</f>
        <v>0</v>
      </c>
      <c r="Q144" s="185"/>
      <c r="R144" s="186">
        <f>SUM(R145:R176)</f>
        <v>0</v>
      </c>
      <c r="S144" s="185"/>
      <c r="T144" s="187">
        <f>SUM(T145:T176)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80" t="s">
        <v>82</v>
      </c>
      <c r="AT144" s="188" t="s">
        <v>73</v>
      </c>
      <c r="AU144" s="188" t="s">
        <v>82</v>
      </c>
      <c r="AY144" s="180" t="s">
        <v>174</v>
      </c>
      <c r="BK144" s="189">
        <f>SUM(BK145:BK176)</f>
        <v>0</v>
      </c>
    </row>
    <row r="145" s="2" customFormat="1" ht="24.15" customHeight="1">
      <c r="A145" s="34"/>
      <c r="B145" s="156"/>
      <c r="C145" s="192" t="s">
        <v>82</v>
      </c>
      <c r="D145" s="192" t="s">
        <v>177</v>
      </c>
      <c r="E145" s="193" t="s">
        <v>178</v>
      </c>
      <c r="F145" s="194" t="s">
        <v>179</v>
      </c>
      <c r="G145" s="195" t="s">
        <v>180</v>
      </c>
      <c r="H145" s="196">
        <v>1669.624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152</v>
      </c>
    </row>
    <row r="146" s="2" customFormat="1" ht="16.5" customHeight="1">
      <c r="A146" s="34"/>
      <c r="B146" s="156"/>
      <c r="C146" s="192" t="s">
        <v>152</v>
      </c>
      <c r="D146" s="192" t="s">
        <v>177</v>
      </c>
      <c r="E146" s="193" t="s">
        <v>182</v>
      </c>
      <c r="F146" s="194" t="s">
        <v>183</v>
      </c>
      <c r="G146" s="195" t="s">
        <v>180</v>
      </c>
      <c r="H146" s="196">
        <v>1669.624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181</v>
      </c>
    </row>
    <row r="147" s="2" customFormat="1" ht="24.15" customHeight="1">
      <c r="A147" s="34"/>
      <c r="B147" s="156"/>
      <c r="C147" s="192" t="s">
        <v>184</v>
      </c>
      <c r="D147" s="192" t="s">
        <v>177</v>
      </c>
      <c r="E147" s="193" t="s">
        <v>185</v>
      </c>
      <c r="F147" s="194" t="s">
        <v>186</v>
      </c>
      <c r="G147" s="195" t="s">
        <v>187</v>
      </c>
      <c r="H147" s="196">
        <v>9.3989999999999991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188</v>
      </c>
    </row>
    <row r="148" s="2" customFormat="1" ht="24.15" customHeight="1">
      <c r="A148" s="34"/>
      <c r="B148" s="156"/>
      <c r="C148" s="192" t="s">
        <v>181</v>
      </c>
      <c r="D148" s="192" t="s">
        <v>177</v>
      </c>
      <c r="E148" s="193" t="s">
        <v>189</v>
      </c>
      <c r="F148" s="194" t="s">
        <v>190</v>
      </c>
      <c r="G148" s="195" t="s">
        <v>187</v>
      </c>
      <c r="H148" s="196">
        <v>63.770000000000003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191</v>
      </c>
    </row>
    <row r="149" s="2" customFormat="1" ht="24.15" customHeight="1">
      <c r="A149" s="34"/>
      <c r="B149" s="156"/>
      <c r="C149" s="192" t="s">
        <v>192</v>
      </c>
      <c r="D149" s="192" t="s">
        <v>177</v>
      </c>
      <c r="E149" s="193" t="s">
        <v>193</v>
      </c>
      <c r="F149" s="194" t="s">
        <v>194</v>
      </c>
      <c r="G149" s="195" t="s">
        <v>180</v>
      </c>
      <c r="H149" s="196">
        <v>103.53700000000001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111</v>
      </c>
    </row>
    <row r="150" s="2" customFormat="1" ht="37.8" customHeight="1">
      <c r="A150" s="34"/>
      <c r="B150" s="156"/>
      <c r="C150" s="192" t="s">
        <v>188</v>
      </c>
      <c r="D150" s="192" t="s">
        <v>177</v>
      </c>
      <c r="E150" s="193" t="s">
        <v>195</v>
      </c>
      <c r="F150" s="194" t="s">
        <v>196</v>
      </c>
      <c r="G150" s="195" t="s">
        <v>180</v>
      </c>
      <c r="H150" s="196">
        <v>250.96299999999999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114</v>
      </c>
    </row>
    <row r="151" s="2" customFormat="1" ht="44.25" customHeight="1">
      <c r="A151" s="34"/>
      <c r="B151" s="156"/>
      <c r="C151" s="192" t="s">
        <v>197</v>
      </c>
      <c r="D151" s="192" t="s">
        <v>177</v>
      </c>
      <c r="E151" s="193" t="s">
        <v>198</v>
      </c>
      <c r="F151" s="194" t="s">
        <v>199</v>
      </c>
      <c r="G151" s="195" t="s">
        <v>187</v>
      </c>
      <c r="H151" s="196">
        <v>5.8410000000000002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120</v>
      </c>
    </row>
    <row r="152" s="2" customFormat="1" ht="24.15" customHeight="1">
      <c r="A152" s="34"/>
      <c r="B152" s="156"/>
      <c r="C152" s="192" t="s">
        <v>191</v>
      </c>
      <c r="D152" s="192" t="s">
        <v>177</v>
      </c>
      <c r="E152" s="193" t="s">
        <v>200</v>
      </c>
      <c r="F152" s="194" t="s">
        <v>201</v>
      </c>
      <c r="G152" s="195" t="s">
        <v>187</v>
      </c>
      <c r="H152" s="196">
        <v>6.1200000000000001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202</v>
      </c>
    </row>
    <row r="153" s="2" customFormat="1" ht="24.15" customHeight="1">
      <c r="A153" s="34"/>
      <c r="B153" s="156"/>
      <c r="C153" s="192" t="s">
        <v>175</v>
      </c>
      <c r="D153" s="192" t="s">
        <v>177</v>
      </c>
      <c r="E153" s="193" t="s">
        <v>203</v>
      </c>
      <c r="F153" s="194" t="s">
        <v>204</v>
      </c>
      <c r="G153" s="195" t="s">
        <v>180</v>
      </c>
      <c r="H153" s="196">
        <v>264.60000000000002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205</v>
      </c>
    </row>
    <row r="154" s="2" customFormat="1" ht="24.15" customHeight="1">
      <c r="A154" s="34"/>
      <c r="B154" s="156"/>
      <c r="C154" s="192" t="s">
        <v>111</v>
      </c>
      <c r="D154" s="192" t="s">
        <v>177</v>
      </c>
      <c r="E154" s="193" t="s">
        <v>206</v>
      </c>
      <c r="F154" s="194" t="s">
        <v>207</v>
      </c>
      <c r="G154" s="195" t="s">
        <v>187</v>
      </c>
      <c r="H154" s="196">
        <v>11.289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7</v>
      </c>
    </row>
    <row r="155" s="2" customFormat="1" ht="24.15" customHeight="1">
      <c r="A155" s="34"/>
      <c r="B155" s="156"/>
      <c r="C155" s="192" t="s">
        <v>208</v>
      </c>
      <c r="D155" s="192" t="s">
        <v>177</v>
      </c>
      <c r="E155" s="193" t="s">
        <v>209</v>
      </c>
      <c r="F155" s="194" t="s">
        <v>210</v>
      </c>
      <c r="G155" s="195" t="s">
        <v>180</v>
      </c>
      <c r="H155" s="196">
        <v>394.80000000000001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211</v>
      </c>
    </row>
    <row r="156" s="2" customFormat="1" ht="24.15" customHeight="1">
      <c r="A156" s="34"/>
      <c r="B156" s="156"/>
      <c r="C156" s="192" t="s">
        <v>114</v>
      </c>
      <c r="D156" s="192" t="s">
        <v>177</v>
      </c>
      <c r="E156" s="193" t="s">
        <v>212</v>
      </c>
      <c r="F156" s="194" t="s">
        <v>213</v>
      </c>
      <c r="G156" s="195" t="s">
        <v>187</v>
      </c>
      <c r="H156" s="196">
        <v>1.9470000000000001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214</v>
      </c>
    </row>
    <row r="157" s="2" customFormat="1" ht="37.8" customHeight="1">
      <c r="A157" s="34"/>
      <c r="B157" s="156"/>
      <c r="C157" s="192" t="s">
        <v>117</v>
      </c>
      <c r="D157" s="192" t="s">
        <v>177</v>
      </c>
      <c r="E157" s="193" t="s">
        <v>215</v>
      </c>
      <c r="F157" s="194" t="s">
        <v>216</v>
      </c>
      <c r="G157" s="195" t="s">
        <v>187</v>
      </c>
      <c r="H157" s="196">
        <v>12.699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217</v>
      </c>
    </row>
    <row r="158" s="2" customFormat="1" ht="33" customHeight="1">
      <c r="A158" s="34"/>
      <c r="B158" s="156"/>
      <c r="C158" s="192" t="s">
        <v>120</v>
      </c>
      <c r="D158" s="192" t="s">
        <v>177</v>
      </c>
      <c r="E158" s="193" t="s">
        <v>218</v>
      </c>
      <c r="F158" s="194" t="s">
        <v>219</v>
      </c>
      <c r="G158" s="195" t="s">
        <v>180</v>
      </c>
      <c r="H158" s="196">
        <v>161.05000000000001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220</v>
      </c>
    </row>
    <row r="159" s="2" customFormat="1" ht="37.8" customHeight="1">
      <c r="A159" s="34"/>
      <c r="B159" s="156"/>
      <c r="C159" s="192" t="s">
        <v>221</v>
      </c>
      <c r="D159" s="192" t="s">
        <v>177</v>
      </c>
      <c r="E159" s="193" t="s">
        <v>222</v>
      </c>
      <c r="F159" s="194" t="s">
        <v>223</v>
      </c>
      <c r="G159" s="195" t="s">
        <v>180</v>
      </c>
      <c r="H159" s="196">
        <v>562.22000000000003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181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224</v>
      </c>
    </row>
    <row r="160" s="2" customFormat="1" ht="24.15" customHeight="1">
      <c r="A160" s="34"/>
      <c r="B160" s="156"/>
      <c r="C160" s="192" t="s">
        <v>202</v>
      </c>
      <c r="D160" s="192" t="s">
        <v>177</v>
      </c>
      <c r="E160" s="193" t="s">
        <v>225</v>
      </c>
      <c r="F160" s="194" t="s">
        <v>226</v>
      </c>
      <c r="G160" s="195" t="s">
        <v>180</v>
      </c>
      <c r="H160" s="196">
        <v>31.800000000000001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227</v>
      </c>
    </row>
    <row r="161" s="2" customFormat="1" ht="24.15" customHeight="1">
      <c r="A161" s="34"/>
      <c r="B161" s="156"/>
      <c r="C161" s="192" t="s">
        <v>228</v>
      </c>
      <c r="D161" s="192" t="s">
        <v>177</v>
      </c>
      <c r="E161" s="193" t="s">
        <v>229</v>
      </c>
      <c r="F161" s="194" t="s">
        <v>230</v>
      </c>
      <c r="G161" s="195" t="s">
        <v>180</v>
      </c>
      <c r="H161" s="196">
        <v>42.875999999999998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231</v>
      </c>
    </row>
    <row r="162" s="2" customFormat="1" ht="24.15" customHeight="1">
      <c r="A162" s="34"/>
      <c r="B162" s="156"/>
      <c r="C162" s="192" t="s">
        <v>205</v>
      </c>
      <c r="D162" s="192" t="s">
        <v>177</v>
      </c>
      <c r="E162" s="193" t="s">
        <v>232</v>
      </c>
      <c r="F162" s="194" t="s">
        <v>233</v>
      </c>
      <c r="G162" s="195" t="s">
        <v>180</v>
      </c>
      <c r="H162" s="196">
        <v>47.171999999999997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234</v>
      </c>
    </row>
    <row r="163" s="2" customFormat="1" ht="24.15" customHeight="1">
      <c r="A163" s="34"/>
      <c r="B163" s="156"/>
      <c r="C163" s="192" t="s">
        <v>235</v>
      </c>
      <c r="D163" s="192" t="s">
        <v>177</v>
      </c>
      <c r="E163" s="193" t="s">
        <v>236</v>
      </c>
      <c r="F163" s="194" t="s">
        <v>237</v>
      </c>
      <c r="G163" s="195" t="s">
        <v>187</v>
      </c>
      <c r="H163" s="196">
        <v>21.082999999999998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238</v>
      </c>
    </row>
    <row r="164" s="2" customFormat="1" ht="24.15" customHeight="1">
      <c r="A164" s="34"/>
      <c r="B164" s="156"/>
      <c r="C164" s="192" t="s">
        <v>7</v>
      </c>
      <c r="D164" s="192" t="s">
        <v>177</v>
      </c>
      <c r="E164" s="193" t="s">
        <v>239</v>
      </c>
      <c r="F164" s="194" t="s">
        <v>240</v>
      </c>
      <c r="G164" s="195" t="s">
        <v>241</v>
      </c>
      <c r="H164" s="196">
        <v>193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242</v>
      </c>
    </row>
    <row r="165" s="2" customFormat="1" ht="24.15" customHeight="1">
      <c r="A165" s="34"/>
      <c r="B165" s="156"/>
      <c r="C165" s="192" t="s">
        <v>243</v>
      </c>
      <c r="D165" s="192" t="s">
        <v>177</v>
      </c>
      <c r="E165" s="193" t="s">
        <v>244</v>
      </c>
      <c r="F165" s="194" t="s">
        <v>245</v>
      </c>
      <c r="G165" s="195" t="s">
        <v>246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247</v>
      </c>
    </row>
    <row r="166" s="2" customFormat="1" ht="37.8" customHeight="1">
      <c r="A166" s="34"/>
      <c r="B166" s="156"/>
      <c r="C166" s="192" t="s">
        <v>211</v>
      </c>
      <c r="D166" s="192" t="s">
        <v>177</v>
      </c>
      <c r="E166" s="193" t="s">
        <v>248</v>
      </c>
      <c r="F166" s="194" t="s">
        <v>249</v>
      </c>
      <c r="G166" s="195" t="s">
        <v>180</v>
      </c>
      <c r="H166" s="196">
        <v>275.08999999999997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250</v>
      </c>
    </row>
    <row r="167" s="2" customFormat="1" ht="33" customHeight="1">
      <c r="A167" s="34"/>
      <c r="B167" s="156"/>
      <c r="C167" s="192" t="s">
        <v>251</v>
      </c>
      <c r="D167" s="192" t="s">
        <v>177</v>
      </c>
      <c r="E167" s="193" t="s">
        <v>252</v>
      </c>
      <c r="F167" s="194" t="s">
        <v>253</v>
      </c>
      <c r="G167" s="195" t="s">
        <v>180</v>
      </c>
      <c r="H167" s="196">
        <v>1218.8969999999999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254</v>
      </c>
    </row>
    <row r="168" s="2" customFormat="1" ht="37.8" customHeight="1">
      <c r="A168" s="34"/>
      <c r="B168" s="156"/>
      <c r="C168" s="192" t="s">
        <v>214</v>
      </c>
      <c r="D168" s="192" t="s">
        <v>177</v>
      </c>
      <c r="E168" s="193" t="s">
        <v>255</v>
      </c>
      <c r="F168" s="194" t="s">
        <v>256</v>
      </c>
      <c r="G168" s="195" t="s">
        <v>180</v>
      </c>
      <c r="H168" s="196">
        <v>1701.239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257</v>
      </c>
    </row>
    <row r="169" s="2" customFormat="1" ht="24.15" customHeight="1">
      <c r="A169" s="34"/>
      <c r="B169" s="156"/>
      <c r="C169" s="192" t="s">
        <v>258</v>
      </c>
      <c r="D169" s="192" t="s">
        <v>177</v>
      </c>
      <c r="E169" s="193" t="s">
        <v>259</v>
      </c>
      <c r="F169" s="194" t="s">
        <v>260</v>
      </c>
      <c r="G169" s="195" t="s">
        <v>180</v>
      </c>
      <c r="H169" s="196">
        <v>201.053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261</v>
      </c>
    </row>
    <row r="170" s="2" customFormat="1" ht="37.8" customHeight="1">
      <c r="A170" s="34"/>
      <c r="B170" s="156"/>
      <c r="C170" s="192" t="s">
        <v>217</v>
      </c>
      <c r="D170" s="192" t="s">
        <v>177</v>
      </c>
      <c r="E170" s="193" t="s">
        <v>262</v>
      </c>
      <c r="F170" s="194" t="s">
        <v>263</v>
      </c>
      <c r="G170" s="195" t="s">
        <v>180</v>
      </c>
      <c r="H170" s="196">
        <v>173.16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264</v>
      </c>
    </row>
    <row r="171" s="2" customFormat="1" ht="21.75" customHeight="1">
      <c r="A171" s="34"/>
      <c r="B171" s="156"/>
      <c r="C171" s="192" t="s">
        <v>265</v>
      </c>
      <c r="D171" s="192" t="s">
        <v>177</v>
      </c>
      <c r="E171" s="193" t="s">
        <v>266</v>
      </c>
      <c r="F171" s="194" t="s">
        <v>267</v>
      </c>
      <c r="G171" s="195" t="s">
        <v>268</v>
      </c>
      <c r="H171" s="196">
        <v>819.65800000000002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269</v>
      </c>
    </row>
    <row r="172" s="2" customFormat="1" ht="24.15" customHeight="1">
      <c r="A172" s="34"/>
      <c r="B172" s="156"/>
      <c r="C172" s="192" t="s">
        <v>220</v>
      </c>
      <c r="D172" s="192" t="s">
        <v>177</v>
      </c>
      <c r="E172" s="193" t="s">
        <v>270</v>
      </c>
      <c r="F172" s="194" t="s">
        <v>271</v>
      </c>
      <c r="G172" s="195" t="s">
        <v>268</v>
      </c>
      <c r="H172" s="196">
        <v>8196.5799999999999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272</v>
      </c>
    </row>
    <row r="173" s="2" customFormat="1" ht="24.15" customHeight="1">
      <c r="A173" s="34"/>
      <c r="B173" s="156"/>
      <c r="C173" s="192" t="s">
        <v>273</v>
      </c>
      <c r="D173" s="192" t="s">
        <v>177</v>
      </c>
      <c r="E173" s="193" t="s">
        <v>274</v>
      </c>
      <c r="F173" s="194" t="s">
        <v>275</v>
      </c>
      <c r="G173" s="195" t="s">
        <v>268</v>
      </c>
      <c r="H173" s="196">
        <v>819.65800000000002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276</v>
      </c>
    </row>
    <row r="174" s="2" customFormat="1" ht="24.15" customHeight="1">
      <c r="A174" s="34"/>
      <c r="B174" s="156"/>
      <c r="C174" s="192" t="s">
        <v>224</v>
      </c>
      <c r="D174" s="192" t="s">
        <v>177</v>
      </c>
      <c r="E174" s="193" t="s">
        <v>277</v>
      </c>
      <c r="F174" s="194" t="s">
        <v>278</v>
      </c>
      <c r="G174" s="195" t="s">
        <v>268</v>
      </c>
      <c r="H174" s="196">
        <v>819.65800000000002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181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279</v>
      </c>
    </row>
    <row r="175" s="2" customFormat="1" ht="24.15" customHeight="1">
      <c r="A175" s="34"/>
      <c r="B175" s="156"/>
      <c r="C175" s="192" t="s">
        <v>280</v>
      </c>
      <c r="D175" s="192" t="s">
        <v>177</v>
      </c>
      <c r="E175" s="193" t="s">
        <v>281</v>
      </c>
      <c r="F175" s="194" t="s">
        <v>282</v>
      </c>
      <c r="G175" s="195" t="s">
        <v>268</v>
      </c>
      <c r="H175" s="196">
        <v>819.65800000000002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283</v>
      </c>
    </row>
    <row r="176" s="2" customFormat="1" ht="24.15" customHeight="1">
      <c r="A176" s="34"/>
      <c r="B176" s="156"/>
      <c r="C176" s="192" t="s">
        <v>227</v>
      </c>
      <c r="D176" s="192" t="s">
        <v>177</v>
      </c>
      <c r="E176" s="193" t="s">
        <v>284</v>
      </c>
      <c r="F176" s="194" t="s">
        <v>285</v>
      </c>
      <c r="G176" s="195" t="s">
        <v>246</v>
      </c>
      <c r="H176" s="196">
        <v>1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286</v>
      </c>
    </row>
    <row r="177" s="12" customFormat="1" ht="25.92" customHeight="1">
      <c r="A177" s="12"/>
      <c r="B177" s="179"/>
      <c r="C177" s="12"/>
      <c r="D177" s="180" t="s">
        <v>73</v>
      </c>
      <c r="E177" s="181" t="s">
        <v>287</v>
      </c>
      <c r="F177" s="181" t="s">
        <v>288</v>
      </c>
      <c r="G177" s="12"/>
      <c r="H177" s="12"/>
      <c r="I177" s="182"/>
      <c r="J177" s="183">
        <f>BK177</f>
        <v>0</v>
      </c>
      <c r="K177" s="12"/>
      <c r="L177" s="179"/>
      <c r="M177" s="184"/>
      <c r="N177" s="185"/>
      <c r="O177" s="185"/>
      <c r="P177" s="186">
        <f>P178+P185+P187+P191+P193+P196+P199+P204+P208+P210+P213</f>
        <v>0</v>
      </c>
      <c r="Q177" s="185"/>
      <c r="R177" s="186">
        <f>R178+R185+R187+R191+R193+R196+R199+R204+R208+R210+R213</f>
        <v>0</v>
      </c>
      <c r="S177" s="185"/>
      <c r="T177" s="187">
        <f>T178+T185+T187+T191+T193+T196+T199+T204+T208+T210+T213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80" t="s">
        <v>152</v>
      </c>
      <c r="AT177" s="188" t="s">
        <v>73</v>
      </c>
      <c r="AU177" s="188" t="s">
        <v>74</v>
      </c>
      <c r="AY177" s="180" t="s">
        <v>174</v>
      </c>
      <c r="BK177" s="189">
        <f>BK178+BK185+BK187+BK191+BK193+BK196+BK199+BK204+BK208+BK210+BK213</f>
        <v>0</v>
      </c>
    </row>
    <row r="178" s="12" customFormat="1" ht="22.8" customHeight="1">
      <c r="A178" s="12"/>
      <c r="B178" s="179"/>
      <c r="C178" s="12"/>
      <c r="D178" s="180" t="s">
        <v>73</v>
      </c>
      <c r="E178" s="190" t="s">
        <v>289</v>
      </c>
      <c r="F178" s="190" t="s">
        <v>290</v>
      </c>
      <c r="G178" s="12"/>
      <c r="H178" s="12"/>
      <c r="I178" s="182"/>
      <c r="J178" s="191">
        <f>BK178</f>
        <v>0</v>
      </c>
      <c r="K178" s="12"/>
      <c r="L178" s="179"/>
      <c r="M178" s="184"/>
      <c r="N178" s="185"/>
      <c r="O178" s="185"/>
      <c r="P178" s="186">
        <f>SUM(P179:P184)</f>
        <v>0</v>
      </c>
      <c r="Q178" s="185"/>
      <c r="R178" s="186">
        <f>SUM(R179:R184)</f>
        <v>0</v>
      </c>
      <c r="S178" s="185"/>
      <c r="T178" s="187">
        <f>SUM(T179:T184)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0" t="s">
        <v>152</v>
      </c>
      <c r="AT178" s="188" t="s">
        <v>73</v>
      </c>
      <c r="AU178" s="188" t="s">
        <v>82</v>
      </c>
      <c r="AY178" s="180" t="s">
        <v>174</v>
      </c>
      <c r="BK178" s="189">
        <f>SUM(BK179:BK184)</f>
        <v>0</v>
      </c>
    </row>
    <row r="179" s="2" customFormat="1" ht="24.15" customHeight="1">
      <c r="A179" s="34"/>
      <c r="B179" s="156"/>
      <c r="C179" s="192" t="s">
        <v>291</v>
      </c>
      <c r="D179" s="192" t="s">
        <v>177</v>
      </c>
      <c r="E179" s="193" t="s">
        <v>292</v>
      </c>
      <c r="F179" s="194" t="s">
        <v>293</v>
      </c>
      <c r="G179" s="195" t="s">
        <v>294</v>
      </c>
      <c r="H179" s="196">
        <v>11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202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202</v>
      </c>
      <c r="BM179" s="203" t="s">
        <v>295</v>
      </c>
    </row>
    <row r="180" s="2" customFormat="1" ht="24.15" customHeight="1">
      <c r="A180" s="34"/>
      <c r="B180" s="156"/>
      <c r="C180" s="192" t="s">
        <v>231</v>
      </c>
      <c r="D180" s="192" t="s">
        <v>177</v>
      </c>
      <c r="E180" s="193" t="s">
        <v>296</v>
      </c>
      <c r="F180" s="194" t="s">
        <v>297</v>
      </c>
      <c r="G180" s="195" t="s">
        <v>294</v>
      </c>
      <c r="H180" s="196">
        <v>7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202</v>
      </c>
      <c r="AT180" s="203" t="s">
        <v>177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202</v>
      </c>
      <c r="BM180" s="203" t="s">
        <v>298</v>
      </c>
    </row>
    <row r="181" s="2" customFormat="1" ht="24.15" customHeight="1">
      <c r="A181" s="34"/>
      <c r="B181" s="156"/>
      <c r="C181" s="192" t="s">
        <v>299</v>
      </c>
      <c r="D181" s="192" t="s">
        <v>177</v>
      </c>
      <c r="E181" s="193" t="s">
        <v>300</v>
      </c>
      <c r="F181" s="194" t="s">
        <v>301</v>
      </c>
      <c r="G181" s="195" t="s">
        <v>294</v>
      </c>
      <c r="H181" s="196">
        <v>7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202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202</v>
      </c>
      <c r="BM181" s="203" t="s">
        <v>302</v>
      </c>
    </row>
    <row r="182" s="2" customFormat="1" ht="33" customHeight="1">
      <c r="A182" s="34"/>
      <c r="B182" s="156"/>
      <c r="C182" s="192" t="s">
        <v>234</v>
      </c>
      <c r="D182" s="192" t="s">
        <v>177</v>
      </c>
      <c r="E182" s="193" t="s">
        <v>303</v>
      </c>
      <c r="F182" s="194" t="s">
        <v>304</v>
      </c>
      <c r="G182" s="195" t="s">
        <v>294</v>
      </c>
      <c r="H182" s="196">
        <v>1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202</v>
      </c>
      <c r="AT182" s="203" t="s">
        <v>177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202</v>
      </c>
      <c r="BM182" s="203" t="s">
        <v>305</v>
      </c>
    </row>
    <row r="183" s="2" customFormat="1" ht="21.75" customHeight="1">
      <c r="A183" s="34"/>
      <c r="B183" s="156"/>
      <c r="C183" s="192" t="s">
        <v>306</v>
      </c>
      <c r="D183" s="192" t="s">
        <v>177</v>
      </c>
      <c r="E183" s="193" t="s">
        <v>307</v>
      </c>
      <c r="F183" s="194" t="s">
        <v>308</v>
      </c>
      <c r="G183" s="195" t="s">
        <v>246</v>
      </c>
      <c r="H183" s="196">
        <v>18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202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202</v>
      </c>
      <c r="BM183" s="203" t="s">
        <v>309</v>
      </c>
    </row>
    <row r="184" s="2" customFormat="1" ht="24.15" customHeight="1">
      <c r="A184" s="34"/>
      <c r="B184" s="156"/>
      <c r="C184" s="192" t="s">
        <v>238</v>
      </c>
      <c r="D184" s="192" t="s">
        <v>177</v>
      </c>
      <c r="E184" s="193" t="s">
        <v>310</v>
      </c>
      <c r="F184" s="194" t="s">
        <v>311</v>
      </c>
      <c r="G184" s="195" t="s">
        <v>294</v>
      </c>
      <c r="H184" s="196">
        <v>8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202</v>
      </c>
      <c r="AT184" s="203" t="s">
        <v>177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202</v>
      </c>
      <c r="BM184" s="203" t="s">
        <v>312</v>
      </c>
    </row>
    <row r="185" s="12" customFormat="1" ht="22.8" customHeight="1">
      <c r="A185" s="12"/>
      <c r="B185" s="179"/>
      <c r="C185" s="12"/>
      <c r="D185" s="180" t="s">
        <v>73</v>
      </c>
      <c r="E185" s="190" t="s">
        <v>313</v>
      </c>
      <c r="F185" s="190" t="s">
        <v>314</v>
      </c>
      <c r="G185" s="12"/>
      <c r="H185" s="12"/>
      <c r="I185" s="182"/>
      <c r="J185" s="191">
        <f>BK185</f>
        <v>0</v>
      </c>
      <c r="K185" s="12"/>
      <c r="L185" s="179"/>
      <c r="M185" s="184"/>
      <c r="N185" s="185"/>
      <c r="O185" s="185"/>
      <c r="P185" s="186">
        <f>P186</f>
        <v>0</v>
      </c>
      <c r="Q185" s="185"/>
      <c r="R185" s="186">
        <f>R186</f>
        <v>0</v>
      </c>
      <c r="S185" s="185"/>
      <c r="T185" s="187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80" t="s">
        <v>152</v>
      </c>
      <c r="AT185" s="188" t="s">
        <v>73</v>
      </c>
      <c r="AU185" s="188" t="s">
        <v>82</v>
      </c>
      <c r="AY185" s="180" t="s">
        <v>174</v>
      </c>
      <c r="BK185" s="189">
        <f>BK186</f>
        <v>0</v>
      </c>
    </row>
    <row r="186" s="2" customFormat="1" ht="24.15" customHeight="1">
      <c r="A186" s="34"/>
      <c r="B186" s="156"/>
      <c r="C186" s="192" t="s">
        <v>315</v>
      </c>
      <c r="D186" s="192" t="s">
        <v>177</v>
      </c>
      <c r="E186" s="193" t="s">
        <v>316</v>
      </c>
      <c r="F186" s="194" t="s">
        <v>317</v>
      </c>
      <c r="G186" s="195" t="s">
        <v>241</v>
      </c>
      <c r="H186" s="196">
        <v>400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202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202</v>
      </c>
      <c r="BM186" s="203" t="s">
        <v>318</v>
      </c>
    </row>
    <row r="187" s="12" customFormat="1" ht="22.8" customHeight="1">
      <c r="A187" s="12"/>
      <c r="B187" s="179"/>
      <c r="C187" s="12"/>
      <c r="D187" s="180" t="s">
        <v>73</v>
      </c>
      <c r="E187" s="190" t="s">
        <v>319</v>
      </c>
      <c r="F187" s="190" t="s">
        <v>320</v>
      </c>
      <c r="G187" s="12"/>
      <c r="H187" s="12"/>
      <c r="I187" s="182"/>
      <c r="J187" s="191">
        <f>BK187</f>
        <v>0</v>
      </c>
      <c r="K187" s="12"/>
      <c r="L187" s="179"/>
      <c r="M187" s="184"/>
      <c r="N187" s="185"/>
      <c r="O187" s="185"/>
      <c r="P187" s="186">
        <f>SUM(P188:P190)</f>
        <v>0</v>
      </c>
      <c r="Q187" s="185"/>
      <c r="R187" s="186">
        <f>SUM(R188:R190)</f>
        <v>0</v>
      </c>
      <c r="S187" s="185"/>
      <c r="T187" s="187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0" t="s">
        <v>152</v>
      </c>
      <c r="AT187" s="188" t="s">
        <v>73</v>
      </c>
      <c r="AU187" s="188" t="s">
        <v>82</v>
      </c>
      <c r="AY187" s="180" t="s">
        <v>174</v>
      </c>
      <c r="BK187" s="189">
        <f>SUM(BK188:BK190)</f>
        <v>0</v>
      </c>
    </row>
    <row r="188" s="2" customFormat="1" ht="24.15" customHeight="1">
      <c r="A188" s="34"/>
      <c r="B188" s="156"/>
      <c r="C188" s="192" t="s">
        <v>242</v>
      </c>
      <c r="D188" s="192" t="s">
        <v>177</v>
      </c>
      <c r="E188" s="193" t="s">
        <v>321</v>
      </c>
      <c r="F188" s="194" t="s">
        <v>322</v>
      </c>
      <c r="G188" s="195" t="s">
        <v>246</v>
      </c>
      <c r="H188" s="196">
        <v>4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202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202</v>
      </c>
      <c r="BM188" s="203" t="s">
        <v>323</v>
      </c>
    </row>
    <row r="189" s="2" customFormat="1" ht="33" customHeight="1">
      <c r="A189" s="34"/>
      <c r="B189" s="156"/>
      <c r="C189" s="192" t="s">
        <v>324</v>
      </c>
      <c r="D189" s="192" t="s">
        <v>177</v>
      </c>
      <c r="E189" s="193" t="s">
        <v>325</v>
      </c>
      <c r="F189" s="194" t="s">
        <v>326</v>
      </c>
      <c r="G189" s="195" t="s">
        <v>246</v>
      </c>
      <c r="H189" s="196">
        <v>39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202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202</v>
      </c>
      <c r="BM189" s="203" t="s">
        <v>327</v>
      </c>
    </row>
    <row r="190" s="2" customFormat="1" ht="33" customHeight="1">
      <c r="A190" s="34"/>
      <c r="B190" s="156"/>
      <c r="C190" s="192" t="s">
        <v>247</v>
      </c>
      <c r="D190" s="192" t="s">
        <v>177</v>
      </c>
      <c r="E190" s="193" t="s">
        <v>328</v>
      </c>
      <c r="F190" s="194" t="s">
        <v>329</v>
      </c>
      <c r="G190" s="195" t="s">
        <v>246</v>
      </c>
      <c r="H190" s="196">
        <v>48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202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330</v>
      </c>
    </row>
    <row r="191" s="12" customFormat="1" ht="22.8" customHeight="1">
      <c r="A191" s="12"/>
      <c r="B191" s="179"/>
      <c r="C191" s="12"/>
      <c r="D191" s="180" t="s">
        <v>73</v>
      </c>
      <c r="E191" s="190" t="s">
        <v>331</v>
      </c>
      <c r="F191" s="190" t="s">
        <v>332</v>
      </c>
      <c r="G191" s="12"/>
      <c r="H191" s="12"/>
      <c r="I191" s="182"/>
      <c r="J191" s="191">
        <f>BK191</f>
        <v>0</v>
      </c>
      <c r="K191" s="12"/>
      <c r="L191" s="179"/>
      <c r="M191" s="184"/>
      <c r="N191" s="185"/>
      <c r="O191" s="185"/>
      <c r="P191" s="186">
        <f>P192</f>
        <v>0</v>
      </c>
      <c r="Q191" s="185"/>
      <c r="R191" s="186">
        <f>R192</f>
        <v>0</v>
      </c>
      <c r="S191" s="185"/>
      <c r="T191" s="187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80" t="s">
        <v>152</v>
      </c>
      <c r="AT191" s="188" t="s">
        <v>73</v>
      </c>
      <c r="AU191" s="188" t="s">
        <v>82</v>
      </c>
      <c r="AY191" s="180" t="s">
        <v>174</v>
      </c>
      <c r="BK191" s="189">
        <f>BK192</f>
        <v>0</v>
      </c>
    </row>
    <row r="192" s="2" customFormat="1" ht="37.8" customHeight="1">
      <c r="A192" s="34"/>
      <c r="B192" s="156"/>
      <c r="C192" s="192" t="s">
        <v>333</v>
      </c>
      <c r="D192" s="192" t="s">
        <v>177</v>
      </c>
      <c r="E192" s="193" t="s">
        <v>334</v>
      </c>
      <c r="F192" s="194" t="s">
        <v>335</v>
      </c>
      <c r="G192" s="195" t="s">
        <v>180</v>
      </c>
      <c r="H192" s="196">
        <v>509.71499999999998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202</v>
      </c>
      <c r="AT192" s="203" t="s">
        <v>177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336</v>
      </c>
    </row>
    <row r="193" s="12" customFormat="1" ht="22.8" customHeight="1">
      <c r="A193" s="12"/>
      <c r="B193" s="179"/>
      <c r="C193" s="12"/>
      <c r="D193" s="180" t="s">
        <v>73</v>
      </c>
      <c r="E193" s="190" t="s">
        <v>337</v>
      </c>
      <c r="F193" s="190" t="s">
        <v>338</v>
      </c>
      <c r="G193" s="12"/>
      <c r="H193" s="12"/>
      <c r="I193" s="182"/>
      <c r="J193" s="191">
        <f>BK193</f>
        <v>0</v>
      </c>
      <c r="K193" s="12"/>
      <c r="L193" s="179"/>
      <c r="M193" s="184"/>
      <c r="N193" s="185"/>
      <c r="O193" s="185"/>
      <c r="P193" s="186">
        <f>SUM(P194:P195)</f>
        <v>0</v>
      </c>
      <c r="Q193" s="185"/>
      <c r="R193" s="186">
        <f>SUM(R194:R195)</f>
        <v>0</v>
      </c>
      <c r="S193" s="185"/>
      <c r="T193" s="187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80" t="s">
        <v>152</v>
      </c>
      <c r="AT193" s="188" t="s">
        <v>73</v>
      </c>
      <c r="AU193" s="188" t="s">
        <v>82</v>
      </c>
      <c r="AY193" s="180" t="s">
        <v>174</v>
      </c>
      <c r="BK193" s="189">
        <f>SUM(BK194:BK195)</f>
        <v>0</v>
      </c>
    </row>
    <row r="194" s="2" customFormat="1" ht="37.8" customHeight="1">
      <c r="A194" s="34"/>
      <c r="B194" s="156"/>
      <c r="C194" s="192" t="s">
        <v>250</v>
      </c>
      <c r="D194" s="192" t="s">
        <v>177</v>
      </c>
      <c r="E194" s="193" t="s">
        <v>339</v>
      </c>
      <c r="F194" s="194" t="s">
        <v>340</v>
      </c>
      <c r="G194" s="195" t="s">
        <v>180</v>
      </c>
      <c r="H194" s="196">
        <v>34.259999999999998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202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341</v>
      </c>
    </row>
    <row r="195" s="2" customFormat="1" ht="37.8" customHeight="1">
      <c r="A195" s="34"/>
      <c r="B195" s="156"/>
      <c r="C195" s="192" t="s">
        <v>342</v>
      </c>
      <c r="D195" s="192" t="s">
        <v>177</v>
      </c>
      <c r="E195" s="193" t="s">
        <v>343</v>
      </c>
      <c r="F195" s="194" t="s">
        <v>344</v>
      </c>
      <c r="G195" s="195" t="s">
        <v>180</v>
      </c>
      <c r="H195" s="196">
        <v>500.38999999999999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202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345</v>
      </c>
    </row>
    <row r="196" s="12" customFormat="1" ht="22.8" customHeight="1">
      <c r="A196" s="12"/>
      <c r="B196" s="179"/>
      <c r="C196" s="12"/>
      <c r="D196" s="180" t="s">
        <v>73</v>
      </c>
      <c r="E196" s="190" t="s">
        <v>346</v>
      </c>
      <c r="F196" s="190" t="s">
        <v>347</v>
      </c>
      <c r="G196" s="12"/>
      <c r="H196" s="12"/>
      <c r="I196" s="182"/>
      <c r="J196" s="191">
        <f>BK196</f>
        <v>0</v>
      </c>
      <c r="K196" s="12"/>
      <c r="L196" s="179"/>
      <c r="M196" s="184"/>
      <c r="N196" s="185"/>
      <c r="O196" s="185"/>
      <c r="P196" s="186">
        <f>SUM(P197:P198)</f>
        <v>0</v>
      </c>
      <c r="Q196" s="185"/>
      <c r="R196" s="186">
        <f>SUM(R197:R198)</f>
        <v>0</v>
      </c>
      <c r="S196" s="185"/>
      <c r="T196" s="187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80" t="s">
        <v>152</v>
      </c>
      <c r="AT196" s="188" t="s">
        <v>73</v>
      </c>
      <c r="AU196" s="188" t="s">
        <v>82</v>
      </c>
      <c r="AY196" s="180" t="s">
        <v>174</v>
      </c>
      <c r="BK196" s="189">
        <f>SUM(BK197:BK198)</f>
        <v>0</v>
      </c>
    </row>
    <row r="197" s="2" customFormat="1" ht="33" customHeight="1">
      <c r="A197" s="34"/>
      <c r="B197" s="156"/>
      <c r="C197" s="192" t="s">
        <v>254</v>
      </c>
      <c r="D197" s="192" t="s">
        <v>177</v>
      </c>
      <c r="E197" s="193" t="s">
        <v>348</v>
      </c>
      <c r="F197" s="194" t="s">
        <v>349</v>
      </c>
      <c r="G197" s="195" t="s">
        <v>241</v>
      </c>
      <c r="H197" s="196">
        <v>124.5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202</v>
      </c>
      <c r="AT197" s="203" t="s">
        <v>177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202</v>
      </c>
      <c r="BM197" s="203" t="s">
        <v>350</v>
      </c>
    </row>
    <row r="198" s="2" customFormat="1" ht="24.15" customHeight="1">
      <c r="A198" s="34"/>
      <c r="B198" s="156"/>
      <c r="C198" s="192" t="s">
        <v>351</v>
      </c>
      <c r="D198" s="192" t="s">
        <v>177</v>
      </c>
      <c r="E198" s="193" t="s">
        <v>352</v>
      </c>
      <c r="F198" s="194" t="s">
        <v>353</v>
      </c>
      <c r="G198" s="195" t="s">
        <v>241</v>
      </c>
      <c r="H198" s="196">
        <v>52.200000000000003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202</v>
      </c>
      <c r="AT198" s="203" t="s">
        <v>177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202</v>
      </c>
      <c r="BM198" s="203" t="s">
        <v>354</v>
      </c>
    </row>
    <row r="199" s="12" customFormat="1" ht="22.8" customHeight="1">
      <c r="A199" s="12"/>
      <c r="B199" s="179"/>
      <c r="C199" s="12"/>
      <c r="D199" s="180" t="s">
        <v>73</v>
      </c>
      <c r="E199" s="190" t="s">
        <v>355</v>
      </c>
      <c r="F199" s="190" t="s">
        <v>356</v>
      </c>
      <c r="G199" s="12"/>
      <c r="H199" s="12"/>
      <c r="I199" s="182"/>
      <c r="J199" s="191">
        <f>BK199</f>
        <v>0</v>
      </c>
      <c r="K199" s="12"/>
      <c r="L199" s="179"/>
      <c r="M199" s="184"/>
      <c r="N199" s="185"/>
      <c r="O199" s="185"/>
      <c r="P199" s="186">
        <f>SUM(P200:P203)</f>
        <v>0</v>
      </c>
      <c r="Q199" s="185"/>
      <c r="R199" s="186">
        <f>SUM(R200:R203)</f>
        <v>0</v>
      </c>
      <c r="S199" s="185"/>
      <c r="T199" s="187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0" t="s">
        <v>152</v>
      </c>
      <c r="AT199" s="188" t="s">
        <v>73</v>
      </c>
      <c r="AU199" s="188" t="s">
        <v>82</v>
      </c>
      <c r="AY199" s="180" t="s">
        <v>174</v>
      </c>
      <c r="BK199" s="189">
        <f>SUM(BK200:BK203)</f>
        <v>0</v>
      </c>
    </row>
    <row r="200" s="2" customFormat="1" ht="24.15" customHeight="1">
      <c r="A200" s="34"/>
      <c r="B200" s="156"/>
      <c r="C200" s="192" t="s">
        <v>257</v>
      </c>
      <c r="D200" s="192" t="s">
        <v>177</v>
      </c>
      <c r="E200" s="193" t="s">
        <v>357</v>
      </c>
      <c r="F200" s="194" t="s">
        <v>358</v>
      </c>
      <c r="G200" s="195" t="s">
        <v>180</v>
      </c>
      <c r="H200" s="196">
        <v>211.208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202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202</v>
      </c>
      <c r="BM200" s="203" t="s">
        <v>359</v>
      </c>
    </row>
    <row r="201" s="2" customFormat="1" ht="16.5" customHeight="1">
      <c r="A201" s="34"/>
      <c r="B201" s="156"/>
      <c r="C201" s="192" t="s">
        <v>360</v>
      </c>
      <c r="D201" s="192" t="s">
        <v>177</v>
      </c>
      <c r="E201" s="193" t="s">
        <v>361</v>
      </c>
      <c r="F201" s="194" t="s">
        <v>362</v>
      </c>
      <c r="G201" s="195" t="s">
        <v>241</v>
      </c>
      <c r="H201" s="196">
        <v>384.22000000000003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202</v>
      </c>
      <c r="AT201" s="203" t="s">
        <v>177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202</v>
      </c>
      <c r="BM201" s="203" t="s">
        <v>363</v>
      </c>
    </row>
    <row r="202" s="2" customFormat="1" ht="16.5" customHeight="1">
      <c r="A202" s="34"/>
      <c r="B202" s="156"/>
      <c r="C202" s="192" t="s">
        <v>261</v>
      </c>
      <c r="D202" s="192" t="s">
        <v>177</v>
      </c>
      <c r="E202" s="193" t="s">
        <v>364</v>
      </c>
      <c r="F202" s="194" t="s">
        <v>365</v>
      </c>
      <c r="G202" s="195" t="s">
        <v>246</v>
      </c>
      <c r="H202" s="196">
        <v>560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202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202</v>
      </c>
      <c r="BM202" s="203" t="s">
        <v>366</v>
      </c>
    </row>
    <row r="203" s="2" customFormat="1" ht="24.15" customHeight="1">
      <c r="A203" s="34"/>
      <c r="B203" s="156"/>
      <c r="C203" s="192" t="s">
        <v>367</v>
      </c>
      <c r="D203" s="192" t="s">
        <v>177</v>
      </c>
      <c r="E203" s="193" t="s">
        <v>368</v>
      </c>
      <c r="F203" s="194" t="s">
        <v>369</v>
      </c>
      <c r="G203" s="195" t="s">
        <v>246</v>
      </c>
      <c r="H203" s="196">
        <v>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202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202</v>
      </c>
      <c r="BM203" s="203" t="s">
        <v>370</v>
      </c>
    </row>
    <row r="204" s="12" customFormat="1" ht="22.8" customHeight="1">
      <c r="A204" s="12"/>
      <c r="B204" s="179"/>
      <c r="C204" s="12"/>
      <c r="D204" s="180" t="s">
        <v>73</v>
      </c>
      <c r="E204" s="190" t="s">
        <v>371</v>
      </c>
      <c r="F204" s="190" t="s">
        <v>372</v>
      </c>
      <c r="G204" s="12"/>
      <c r="H204" s="12"/>
      <c r="I204" s="182"/>
      <c r="J204" s="191">
        <f>BK204</f>
        <v>0</v>
      </c>
      <c r="K204" s="12"/>
      <c r="L204" s="179"/>
      <c r="M204" s="184"/>
      <c r="N204" s="185"/>
      <c r="O204" s="185"/>
      <c r="P204" s="186">
        <f>SUM(P205:P207)</f>
        <v>0</v>
      </c>
      <c r="Q204" s="185"/>
      <c r="R204" s="186">
        <f>SUM(R205:R207)</f>
        <v>0</v>
      </c>
      <c r="S204" s="185"/>
      <c r="T204" s="187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80" t="s">
        <v>152</v>
      </c>
      <c r="AT204" s="188" t="s">
        <v>73</v>
      </c>
      <c r="AU204" s="188" t="s">
        <v>82</v>
      </c>
      <c r="AY204" s="180" t="s">
        <v>174</v>
      </c>
      <c r="BK204" s="189">
        <f>SUM(BK205:BK207)</f>
        <v>0</v>
      </c>
    </row>
    <row r="205" s="2" customFormat="1" ht="24.15" customHeight="1">
      <c r="A205" s="34"/>
      <c r="B205" s="156"/>
      <c r="C205" s="192" t="s">
        <v>264</v>
      </c>
      <c r="D205" s="192" t="s">
        <v>177</v>
      </c>
      <c r="E205" s="193" t="s">
        <v>373</v>
      </c>
      <c r="F205" s="194" t="s">
        <v>374</v>
      </c>
      <c r="G205" s="195" t="s">
        <v>180</v>
      </c>
      <c r="H205" s="196">
        <v>26.699999999999999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202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202</v>
      </c>
      <c r="BM205" s="203" t="s">
        <v>375</v>
      </c>
    </row>
    <row r="206" s="2" customFormat="1" ht="24.15" customHeight="1">
      <c r="A206" s="34"/>
      <c r="B206" s="156"/>
      <c r="C206" s="192" t="s">
        <v>376</v>
      </c>
      <c r="D206" s="192" t="s">
        <v>177</v>
      </c>
      <c r="E206" s="193" t="s">
        <v>377</v>
      </c>
      <c r="F206" s="194" t="s">
        <v>378</v>
      </c>
      <c r="G206" s="195" t="s">
        <v>180</v>
      </c>
      <c r="H206" s="196">
        <v>49.878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202</v>
      </c>
      <c r="AT206" s="203" t="s">
        <v>177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202</v>
      </c>
      <c r="BM206" s="203" t="s">
        <v>379</v>
      </c>
    </row>
    <row r="207" s="2" customFormat="1" ht="33" customHeight="1">
      <c r="A207" s="34"/>
      <c r="B207" s="156"/>
      <c r="C207" s="192" t="s">
        <v>269</v>
      </c>
      <c r="D207" s="192" t="s">
        <v>177</v>
      </c>
      <c r="E207" s="193" t="s">
        <v>380</v>
      </c>
      <c r="F207" s="194" t="s">
        <v>381</v>
      </c>
      <c r="G207" s="195" t="s">
        <v>382</v>
      </c>
      <c r="H207" s="196">
        <v>19510.848999999998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202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202</v>
      </c>
      <c r="BM207" s="203" t="s">
        <v>383</v>
      </c>
    </row>
    <row r="208" s="12" customFormat="1" ht="22.8" customHeight="1">
      <c r="A208" s="12"/>
      <c r="B208" s="179"/>
      <c r="C208" s="12"/>
      <c r="D208" s="180" t="s">
        <v>73</v>
      </c>
      <c r="E208" s="190" t="s">
        <v>384</v>
      </c>
      <c r="F208" s="190" t="s">
        <v>385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P209</f>
        <v>0</v>
      </c>
      <c r="Q208" s="185"/>
      <c r="R208" s="186">
        <f>R209</f>
        <v>0</v>
      </c>
      <c r="S208" s="185"/>
      <c r="T208" s="187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152</v>
      </c>
      <c r="AT208" s="188" t="s">
        <v>73</v>
      </c>
      <c r="AU208" s="188" t="s">
        <v>82</v>
      </c>
      <c r="AY208" s="180" t="s">
        <v>174</v>
      </c>
      <c r="BK208" s="189">
        <f>BK209</f>
        <v>0</v>
      </c>
    </row>
    <row r="209" s="2" customFormat="1" ht="16.5" customHeight="1">
      <c r="A209" s="34"/>
      <c r="B209" s="156"/>
      <c r="C209" s="192" t="s">
        <v>386</v>
      </c>
      <c r="D209" s="192" t="s">
        <v>177</v>
      </c>
      <c r="E209" s="193" t="s">
        <v>387</v>
      </c>
      <c r="F209" s="194" t="s">
        <v>388</v>
      </c>
      <c r="G209" s="195" t="s">
        <v>241</v>
      </c>
      <c r="H209" s="196">
        <v>264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202</v>
      </c>
      <c r="AT209" s="203" t="s">
        <v>177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202</v>
      </c>
      <c r="BM209" s="203" t="s">
        <v>389</v>
      </c>
    </row>
    <row r="210" s="12" customFormat="1" ht="22.8" customHeight="1">
      <c r="A210" s="12"/>
      <c r="B210" s="179"/>
      <c r="C210" s="12"/>
      <c r="D210" s="180" t="s">
        <v>73</v>
      </c>
      <c r="E210" s="190" t="s">
        <v>390</v>
      </c>
      <c r="F210" s="190" t="s">
        <v>391</v>
      </c>
      <c r="G210" s="12"/>
      <c r="H210" s="12"/>
      <c r="I210" s="182"/>
      <c r="J210" s="191">
        <f>BK210</f>
        <v>0</v>
      </c>
      <c r="K210" s="12"/>
      <c r="L210" s="179"/>
      <c r="M210" s="184"/>
      <c r="N210" s="185"/>
      <c r="O210" s="185"/>
      <c r="P210" s="186">
        <f>SUM(P211:P212)</f>
        <v>0</v>
      </c>
      <c r="Q210" s="185"/>
      <c r="R210" s="186">
        <f>SUM(R211:R212)</f>
        <v>0</v>
      </c>
      <c r="S210" s="185"/>
      <c r="T210" s="187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0" t="s">
        <v>152</v>
      </c>
      <c r="AT210" s="188" t="s">
        <v>73</v>
      </c>
      <c r="AU210" s="188" t="s">
        <v>82</v>
      </c>
      <c r="AY210" s="180" t="s">
        <v>174</v>
      </c>
      <c r="BK210" s="189">
        <f>SUM(BK211:BK212)</f>
        <v>0</v>
      </c>
    </row>
    <row r="211" s="2" customFormat="1" ht="33" customHeight="1">
      <c r="A211" s="34"/>
      <c r="B211" s="156"/>
      <c r="C211" s="192" t="s">
        <v>272</v>
      </c>
      <c r="D211" s="192" t="s">
        <v>177</v>
      </c>
      <c r="E211" s="193" t="s">
        <v>392</v>
      </c>
      <c r="F211" s="194" t="s">
        <v>393</v>
      </c>
      <c r="G211" s="195" t="s">
        <v>180</v>
      </c>
      <c r="H211" s="196">
        <v>1026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202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202</v>
      </c>
      <c r="BM211" s="203" t="s">
        <v>394</v>
      </c>
    </row>
    <row r="212" s="2" customFormat="1" ht="37.8" customHeight="1">
      <c r="A212" s="34"/>
      <c r="B212" s="156"/>
      <c r="C212" s="192" t="s">
        <v>395</v>
      </c>
      <c r="D212" s="192" t="s">
        <v>177</v>
      </c>
      <c r="E212" s="193" t="s">
        <v>396</v>
      </c>
      <c r="F212" s="194" t="s">
        <v>397</v>
      </c>
      <c r="G212" s="195" t="s">
        <v>180</v>
      </c>
      <c r="H212" s="196">
        <v>6.8700000000000001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202</v>
      </c>
      <c r="AT212" s="203" t="s">
        <v>177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202</v>
      </c>
      <c r="BM212" s="203" t="s">
        <v>398</v>
      </c>
    </row>
    <row r="213" s="12" customFormat="1" ht="22.8" customHeight="1">
      <c r="A213" s="12"/>
      <c r="B213" s="179"/>
      <c r="C213" s="12"/>
      <c r="D213" s="180" t="s">
        <v>73</v>
      </c>
      <c r="E213" s="190" t="s">
        <v>399</v>
      </c>
      <c r="F213" s="190" t="s">
        <v>400</v>
      </c>
      <c r="G213" s="12"/>
      <c r="H213" s="12"/>
      <c r="I213" s="182"/>
      <c r="J213" s="191">
        <f>BK213</f>
        <v>0</v>
      </c>
      <c r="K213" s="12"/>
      <c r="L213" s="179"/>
      <c r="M213" s="184"/>
      <c r="N213" s="185"/>
      <c r="O213" s="185"/>
      <c r="P213" s="186">
        <f>SUM(P214:P215)</f>
        <v>0</v>
      </c>
      <c r="Q213" s="185"/>
      <c r="R213" s="186">
        <f>SUM(R214:R215)</f>
        <v>0</v>
      </c>
      <c r="S213" s="185"/>
      <c r="T213" s="187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152</v>
      </c>
      <c r="AT213" s="188" t="s">
        <v>73</v>
      </c>
      <c r="AU213" s="188" t="s">
        <v>82</v>
      </c>
      <c r="AY213" s="180" t="s">
        <v>174</v>
      </c>
      <c r="BK213" s="189">
        <f>SUM(BK214:BK215)</f>
        <v>0</v>
      </c>
    </row>
    <row r="214" s="2" customFormat="1" ht="24.15" customHeight="1">
      <c r="A214" s="34"/>
      <c r="B214" s="156"/>
      <c r="C214" s="192" t="s">
        <v>276</v>
      </c>
      <c r="D214" s="192" t="s">
        <v>177</v>
      </c>
      <c r="E214" s="193" t="s">
        <v>401</v>
      </c>
      <c r="F214" s="194" t="s">
        <v>402</v>
      </c>
      <c r="G214" s="195" t="s">
        <v>180</v>
      </c>
      <c r="H214" s="196">
        <v>1128.0129999999999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202</v>
      </c>
      <c r="AT214" s="203" t="s">
        <v>177</v>
      </c>
      <c r="AU214" s="203" t="s">
        <v>152</v>
      </c>
      <c r="AY214" s="15" t="s">
        <v>174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152</v>
      </c>
      <c r="BK214" s="205">
        <f>ROUND(I214*H214,3)</f>
        <v>0</v>
      </c>
      <c r="BL214" s="15" t="s">
        <v>202</v>
      </c>
      <c r="BM214" s="203" t="s">
        <v>403</v>
      </c>
    </row>
    <row r="215" s="2" customFormat="1" ht="16.5" customHeight="1">
      <c r="A215" s="34"/>
      <c r="B215" s="156"/>
      <c r="C215" s="192" t="s">
        <v>404</v>
      </c>
      <c r="D215" s="192" t="s">
        <v>177</v>
      </c>
      <c r="E215" s="193" t="s">
        <v>405</v>
      </c>
      <c r="F215" s="194" t="s">
        <v>406</v>
      </c>
      <c r="G215" s="195" t="s">
        <v>241</v>
      </c>
      <c r="H215" s="196">
        <v>188.63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202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202</v>
      </c>
      <c r="BM215" s="203" t="s">
        <v>407</v>
      </c>
    </row>
    <row r="216" s="12" customFormat="1" ht="25.92" customHeight="1">
      <c r="A216" s="12"/>
      <c r="B216" s="179"/>
      <c r="C216" s="12"/>
      <c r="D216" s="180" t="s">
        <v>73</v>
      </c>
      <c r="E216" s="181" t="s">
        <v>408</v>
      </c>
      <c r="F216" s="181" t="s">
        <v>409</v>
      </c>
      <c r="G216" s="12"/>
      <c r="H216" s="12"/>
      <c r="I216" s="182"/>
      <c r="J216" s="183">
        <f>BK216</f>
        <v>0</v>
      </c>
      <c r="K216" s="12"/>
      <c r="L216" s="179"/>
      <c r="M216" s="184"/>
      <c r="N216" s="185"/>
      <c r="O216" s="185"/>
      <c r="P216" s="186">
        <f>P217</f>
        <v>0</v>
      </c>
      <c r="Q216" s="185"/>
      <c r="R216" s="186">
        <f>R217</f>
        <v>0</v>
      </c>
      <c r="S216" s="185"/>
      <c r="T216" s="187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80" t="s">
        <v>184</v>
      </c>
      <c r="AT216" s="188" t="s">
        <v>73</v>
      </c>
      <c r="AU216" s="188" t="s">
        <v>74</v>
      </c>
      <c r="AY216" s="180" t="s">
        <v>174</v>
      </c>
      <c r="BK216" s="189">
        <f>BK217</f>
        <v>0</v>
      </c>
    </row>
    <row r="217" s="12" customFormat="1" ht="22.8" customHeight="1">
      <c r="A217" s="12"/>
      <c r="B217" s="179"/>
      <c r="C217" s="12"/>
      <c r="D217" s="180" t="s">
        <v>73</v>
      </c>
      <c r="E217" s="190" t="s">
        <v>410</v>
      </c>
      <c r="F217" s="190" t="s">
        <v>411</v>
      </c>
      <c r="G217" s="12"/>
      <c r="H217" s="12"/>
      <c r="I217" s="182"/>
      <c r="J217" s="191">
        <f>BK217</f>
        <v>0</v>
      </c>
      <c r="K217" s="12"/>
      <c r="L217" s="179"/>
      <c r="M217" s="184"/>
      <c r="N217" s="185"/>
      <c r="O217" s="185"/>
      <c r="P217" s="186">
        <f>P218</f>
        <v>0</v>
      </c>
      <c r="Q217" s="185"/>
      <c r="R217" s="186">
        <f>R218</f>
        <v>0</v>
      </c>
      <c r="S217" s="185"/>
      <c r="T217" s="187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80" t="s">
        <v>184</v>
      </c>
      <c r="AT217" s="188" t="s">
        <v>73</v>
      </c>
      <c r="AU217" s="188" t="s">
        <v>82</v>
      </c>
      <c r="AY217" s="180" t="s">
        <v>174</v>
      </c>
      <c r="BK217" s="189">
        <f>BK218</f>
        <v>0</v>
      </c>
    </row>
    <row r="218" s="2" customFormat="1" ht="16.5" customHeight="1">
      <c r="A218" s="34"/>
      <c r="B218" s="156"/>
      <c r="C218" s="192" t="s">
        <v>279</v>
      </c>
      <c r="D218" s="192" t="s">
        <v>177</v>
      </c>
      <c r="E218" s="193" t="s">
        <v>412</v>
      </c>
      <c r="F218" s="194" t="s">
        <v>413</v>
      </c>
      <c r="G218" s="195" t="s">
        <v>246</v>
      </c>
      <c r="H218" s="196">
        <v>4</v>
      </c>
      <c r="I218" s="197"/>
      <c r="J218" s="196">
        <f>ROUND(I218*H218,3)</f>
        <v>0</v>
      </c>
      <c r="K218" s="198"/>
      <c r="L218" s="35"/>
      <c r="M218" s="206" t="s">
        <v>1</v>
      </c>
      <c r="N218" s="207" t="s">
        <v>40</v>
      </c>
      <c r="O218" s="208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286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286</v>
      </c>
      <c r="BM218" s="203" t="s">
        <v>414</v>
      </c>
    </row>
    <row r="219" s="2" customFormat="1" ht="6.96" customHeight="1">
      <c r="A219" s="34"/>
      <c r="B219" s="61"/>
      <c r="C219" s="62"/>
      <c r="D219" s="62"/>
      <c r="E219" s="62"/>
      <c r="F219" s="62"/>
      <c r="G219" s="62"/>
      <c r="H219" s="62"/>
      <c r="I219" s="62"/>
      <c r="J219" s="62"/>
      <c r="K219" s="62"/>
      <c r="L219" s="35"/>
      <c r="M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</row>
  </sheetData>
  <autoFilter ref="C141:K218"/>
  <mergeCells count="14">
    <mergeCell ref="E7:H7"/>
    <mergeCell ref="E9:H9"/>
    <mergeCell ref="E18:H18"/>
    <mergeCell ref="E27:H27"/>
    <mergeCell ref="E85:H85"/>
    <mergeCell ref="E87:H87"/>
    <mergeCell ref="D116:F116"/>
    <mergeCell ref="D117:F117"/>
    <mergeCell ref="D118:F118"/>
    <mergeCell ref="D119:F119"/>
    <mergeCell ref="D120:F12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415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J125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ROUND((SUM(BE125:BE132) + SUM(BE152:BE420)),  2)</f>
        <v>0</v>
      </c>
      <c r="G35" s="131"/>
      <c r="H35" s="131"/>
      <c r="I35" s="132">
        <v>0.20000000000000001</v>
      </c>
      <c r="J35" s="130">
        <f>ROUND(((SUM(BE125:BE132) + SUM(BE152:BE420))*I35),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ROUND((SUM(BF125:BF132) + SUM(BF152:BF420)),  2)</f>
        <v>0</v>
      </c>
      <c r="G36" s="131"/>
      <c r="H36" s="131"/>
      <c r="I36" s="132">
        <v>0.20000000000000001</v>
      </c>
      <c r="J36" s="130">
        <f>ROUND(((SUM(BF125:BF132) + SUM(BF152:BF420))*I36),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ROUND((SUM(BG125:BG132) + SUM(BG152:BG420)),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ROUND((SUM(BH125:BH132) + SUM(BH152:BH420)),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ROUND((SUM(BI125:BI132) + SUM(BI152:BI420)),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01 - SO 01 Športová hala - ASR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J152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133</v>
      </c>
      <c r="E97" s="148"/>
      <c r="F97" s="148"/>
      <c r="G97" s="148"/>
      <c r="H97" s="148"/>
      <c r="I97" s="148"/>
      <c r="J97" s="149">
        <f>J153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416</v>
      </c>
      <c r="E98" s="152"/>
      <c r="F98" s="152"/>
      <c r="G98" s="152"/>
      <c r="H98" s="152"/>
      <c r="I98" s="152"/>
      <c r="J98" s="153">
        <f>J154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417</v>
      </c>
      <c r="E99" s="152"/>
      <c r="F99" s="152"/>
      <c r="G99" s="152"/>
      <c r="H99" s="152"/>
      <c r="I99" s="152"/>
      <c r="J99" s="153">
        <f>J166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418</v>
      </c>
      <c r="E100" s="152"/>
      <c r="F100" s="152"/>
      <c r="G100" s="152"/>
      <c r="H100" s="152"/>
      <c r="I100" s="152"/>
      <c r="J100" s="153">
        <f>J174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419</v>
      </c>
      <c r="E101" s="152"/>
      <c r="F101" s="152"/>
      <c r="G101" s="152"/>
      <c r="H101" s="152"/>
      <c r="I101" s="152"/>
      <c r="J101" s="153">
        <f>J198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420</v>
      </c>
      <c r="E102" s="152"/>
      <c r="F102" s="152"/>
      <c r="G102" s="152"/>
      <c r="H102" s="152"/>
      <c r="I102" s="152"/>
      <c r="J102" s="153">
        <f>J214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421</v>
      </c>
      <c r="E103" s="152"/>
      <c r="F103" s="152"/>
      <c r="G103" s="152"/>
      <c r="H103" s="152"/>
      <c r="I103" s="152"/>
      <c r="J103" s="153">
        <f>J240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422</v>
      </c>
      <c r="E104" s="152"/>
      <c r="F104" s="152"/>
      <c r="G104" s="152"/>
      <c r="H104" s="152"/>
      <c r="I104" s="152"/>
      <c r="J104" s="153">
        <f>J250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423</v>
      </c>
      <c r="E105" s="148"/>
      <c r="F105" s="148"/>
      <c r="G105" s="148"/>
      <c r="H105" s="148"/>
      <c r="I105" s="148"/>
      <c r="J105" s="149">
        <f>J252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0"/>
      <c r="C106" s="10"/>
      <c r="D106" s="151" t="s">
        <v>424</v>
      </c>
      <c r="E106" s="152"/>
      <c r="F106" s="152"/>
      <c r="G106" s="152"/>
      <c r="H106" s="152"/>
      <c r="I106" s="152"/>
      <c r="J106" s="153">
        <f>J253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425</v>
      </c>
      <c r="E107" s="152"/>
      <c r="F107" s="152"/>
      <c r="G107" s="152"/>
      <c r="H107" s="152"/>
      <c r="I107" s="152"/>
      <c r="J107" s="153">
        <f>J265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426</v>
      </c>
      <c r="E108" s="152"/>
      <c r="F108" s="152"/>
      <c r="G108" s="152"/>
      <c r="H108" s="152"/>
      <c r="I108" s="152"/>
      <c r="J108" s="153">
        <f>J277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427</v>
      </c>
      <c r="E109" s="152"/>
      <c r="F109" s="152"/>
      <c r="G109" s="152"/>
      <c r="H109" s="152"/>
      <c r="I109" s="152"/>
      <c r="J109" s="153">
        <f>J280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428</v>
      </c>
      <c r="E110" s="152"/>
      <c r="F110" s="152"/>
      <c r="G110" s="152"/>
      <c r="H110" s="152"/>
      <c r="I110" s="152"/>
      <c r="J110" s="153">
        <f>J287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429</v>
      </c>
      <c r="E111" s="152"/>
      <c r="F111" s="152"/>
      <c r="G111" s="152"/>
      <c r="H111" s="152"/>
      <c r="I111" s="152"/>
      <c r="J111" s="153">
        <f>J299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430</v>
      </c>
      <c r="E112" s="152"/>
      <c r="F112" s="152"/>
      <c r="G112" s="152"/>
      <c r="H112" s="152"/>
      <c r="I112" s="152"/>
      <c r="J112" s="153">
        <f>J320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0"/>
      <c r="C113" s="10"/>
      <c r="D113" s="151" t="s">
        <v>431</v>
      </c>
      <c r="E113" s="152"/>
      <c r="F113" s="152"/>
      <c r="G113" s="152"/>
      <c r="H113" s="152"/>
      <c r="I113" s="152"/>
      <c r="J113" s="153">
        <f>J358</f>
        <v>0</v>
      </c>
      <c r="K113" s="10"/>
      <c r="L113" s="15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0"/>
      <c r="C114" s="10"/>
      <c r="D114" s="151" t="s">
        <v>432</v>
      </c>
      <c r="E114" s="152"/>
      <c r="F114" s="152"/>
      <c r="G114" s="152"/>
      <c r="H114" s="152"/>
      <c r="I114" s="152"/>
      <c r="J114" s="153">
        <f>J381</f>
        <v>0</v>
      </c>
      <c r="K114" s="10"/>
      <c r="L114" s="15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0"/>
      <c r="C115" s="10"/>
      <c r="D115" s="151" t="s">
        <v>433</v>
      </c>
      <c r="E115" s="152"/>
      <c r="F115" s="152"/>
      <c r="G115" s="152"/>
      <c r="H115" s="152"/>
      <c r="I115" s="152"/>
      <c r="J115" s="153">
        <f>J385</f>
        <v>0</v>
      </c>
      <c r="K115" s="10"/>
      <c r="L115" s="15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0"/>
      <c r="C116" s="10"/>
      <c r="D116" s="151" t="s">
        <v>434</v>
      </c>
      <c r="E116" s="152"/>
      <c r="F116" s="152"/>
      <c r="G116" s="152"/>
      <c r="H116" s="152"/>
      <c r="I116" s="152"/>
      <c r="J116" s="153">
        <f>J389</f>
        <v>0</v>
      </c>
      <c r="K116" s="10"/>
      <c r="L116" s="15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0"/>
      <c r="C117" s="10"/>
      <c r="D117" s="151" t="s">
        <v>435</v>
      </c>
      <c r="E117" s="152"/>
      <c r="F117" s="152"/>
      <c r="G117" s="152"/>
      <c r="H117" s="152"/>
      <c r="I117" s="152"/>
      <c r="J117" s="153">
        <f>J393</f>
        <v>0</v>
      </c>
      <c r="K117" s="10"/>
      <c r="L117" s="15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0"/>
      <c r="C118" s="10"/>
      <c r="D118" s="151" t="s">
        <v>436</v>
      </c>
      <c r="E118" s="152"/>
      <c r="F118" s="152"/>
      <c r="G118" s="152"/>
      <c r="H118" s="152"/>
      <c r="I118" s="152"/>
      <c r="J118" s="153">
        <f>J401</f>
        <v>0</v>
      </c>
      <c r="K118" s="10"/>
      <c r="L118" s="15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0"/>
      <c r="C119" s="10"/>
      <c r="D119" s="151" t="s">
        <v>437</v>
      </c>
      <c r="E119" s="152"/>
      <c r="F119" s="152"/>
      <c r="G119" s="152"/>
      <c r="H119" s="152"/>
      <c r="I119" s="152"/>
      <c r="J119" s="153">
        <f>J405</f>
        <v>0</v>
      </c>
      <c r="K119" s="10"/>
      <c r="L119" s="15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0"/>
      <c r="C120" s="10"/>
      <c r="D120" s="151" t="s">
        <v>438</v>
      </c>
      <c r="E120" s="152"/>
      <c r="F120" s="152"/>
      <c r="G120" s="152"/>
      <c r="H120" s="152"/>
      <c r="I120" s="152"/>
      <c r="J120" s="153">
        <f>J410</f>
        <v>0</v>
      </c>
      <c r="K120" s="10"/>
      <c r="L120" s="15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9" customFormat="1" ht="24.96" customHeight="1">
      <c r="A121" s="9"/>
      <c r="B121" s="146"/>
      <c r="C121" s="9"/>
      <c r="D121" s="147" t="s">
        <v>439</v>
      </c>
      <c r="E121" s="148"/>
      <c r="F121" s="148"/>
      <c r="G121" s="148"/>
      <c r="H121" s="148"/>
      <c r="I121" s="148"/>
      <c r="J121" s="149">
        <f>J413</f>
        <v>0</v>
      </c>
      <c r="K121" s="9"/>
      <c r="L121" s="146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10" customFormat="1" ht="19.92" customHeight="1">
      <c r="A122" s="10"/>
      <c r="B122" s="150"/>
      <c r="C122" s="10"/>
      <c r="D122" s="151" t="s">
        <v>440</v>
      </c>
      <c r="E122" s="152"/>
      <c r="F122" s="152"/>
      <c r="G122" s="152"/>
      <c r="H122" s="152"/>
      <c r="I122" s="152"/>
      <c r="J122" s="153">
        <f>J420</f>
        <v>0</v>
      </c>
      <c r="K122" s="10"/>
      <c r="L122" s="15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9.28" customHeight="1">
      <c r="A125" s="34"/>
      <c r="B125" s="35"/>
      <c r="C125" s="145" t="s">
        <v>149</v>
      </c>
      <c r="D125" s="34"/>
      <c r="E125" s="34"/>
      <c r="F125" s="34"/>
      <c r="G125" s="34"/>
      <c r="H125" s="34"/>
      <c r="I125" s="34"/>
      <c r="J125" s="154">
        <f>ROUND(J126 + J127 + J128 + J129 + J130 + J131,2)</f>
        <v>0</v>
      </c>
      <c r="K125" s="34"/>
      <c r="L125" s="56"/>
      <c r="N125" s="155" t="s">
        <v>38</v>
      </c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8" customHeight="1">
      <c r="A126" s="34"/>
      <c r="B126" s="156"/>
      <c r="C126" s="157"/>
      <c r="D126" s="158" t="s">
        <v>150</v>
      </c>
      <c r="E126" s="159"/>
      <c r="F126" s="159"/>
      <c r="G126" s="157"/>
      <c r="H126" s="157"/>
      <c r="I126" s="157"/>
      <c r="J126" s="160">
        <v>0</v>
      </c>
      <c r="K126" s="157"/>
      <c r="L126" s="161"/>
      <c r="M126" s="162"/>
      <c r="N126" s="163" t="s">
        <v>40</v>
      </c>
      <c r="O126" s="162"/>
      <c r="P126" s="162"/>
      <c r="Q126" s="162"/>
      <c r="R126" s="162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4" t="s">
        <v>151</v>
      </c>
      <c r="AZ126" s="162"/>
      <c r="BA126" s="162"/>
      <c r="BB126" s="162"/>
      <c r="BC126" s="162"/>
      <c r="BD126" s="162"/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64" t="s">
        <v>152</v>
      </c>
      <c r="BK126" s="162"/>
      <c r="BL126" s="162"/>
      <c r="BM126" s="162"/>
    </row>
    <row r="127" s="2" customFormat="1" ht="18" customHeight="1">
      <c r="A127" s="34"/>
      <c r="B127" s="156"/>
      <c r="C127" s="157"/>
      <c r="D127" s="158" t="s">
        <v>153</v>
      </c>
      <c r="E127" s="159"/>
      <c r="F127" s="159"/>
      <c r="G127" s="157"/>
      <c r="H127" s="157"/>
      <c r="I127" s="157"/>
      <c r="J127" s="160">
        <v>0</v>
      </c>
      <c r="K127" s="157"/>
      <c r="L127" s="161"/>
      <c r="M127" s="162"/>
      <c r="N127" s="163" t="s">
        <v>40</v>
      </c>
      <c r="O127" s="162"/>
      <c r="P127" s="162"/>
      <c r="Q127" s="162"/>
      <c r="R127" s="162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4" t="s">
        <v>151</v>
      </c>
      <c r="AZ127" s="162"/>
      <c r="BA127" s="162"/>
      <c r="BB127" s="162"/>
      <c r="BC127" s="162"/>
      <c r="BD127" s="162"/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64" t="s">
        <v>152</v>
      </c>
      <c r="BK127" s="162"/>
      <c r="BL127" s="162"/>
      <c r="BM127" s="162"/>
    </row>
    <row r="128" s="2" customFormat="1" ht="18" customHeight="1">
      <c r="A128" s="34"/>
      <c r="B128" s="156"/>
      <c r="C128" s="157"/>
      <c r="D128" s="158" t="s">
        <v>154</v>
      </c>
      <c r="E128" s="159"/>
      <c r="F128" s="159"/>
      <c r="G128" s="157"/>
      <c r="H128" s="157"/>
      <c r="I128" s="157"/>
      <c r="J128" s="160">
        <v>0</v>
      </c>
      <c r="K128" s="157"/>
      <c r="L128" s="161"/>
      <c r="M128" s="162"/>
      <c r="N128" s="163" t="s">
        <v>40</v>
      </c>
      <c r="O128" s="162"/>
      <c r="P128" s="162"/>
      <c r="Q128" s="162"/>
      <c r="R128" s="162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4" t="s">
        <v>151</v>
      </c>
      <c r="AZ128" s="162"/>
      <c r="BA128" s="162"/>
      <c r="BB128" s="162"/>
      <c r="BC128" s="162"/>
      <c r="BD128" s="162"/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64" t="s">
        <v>152</v>
      </c>
      <c r="BK128" s="162"/>
      <c r="BL128" s="162"/>
      <c r="BM128" s="162"/>
    </row>
    <row r="129" s="2" customFormat="1" ht="18" customHeight="1">
      <c r="A129" s="34"/>
      <c r="B129" s="156"/>
      <c r="C129" s="157"/>
      <c r="D129" s="158" t="s">
        <v>155</v>
      </c>
      <c r="E129" s="159"/>
      <c r="F129" s="159"/>
      <c r="G129" s="157"/>
      <c r="H129" s="157"/>
      <c r="I129" s="157"/>
      <c r="J129" s="160">
        <v>0</v>
      </c>
      <c r="K129" s="157"/>
      <c r="L129" s="161"/>
      <c r="M129" s="162"/>
      <c r="N129" s="163" t="s">
        <v>40</v>
      </c>
      <c r="O129" s="162"/>
      <c r="P129" s="162"/>
      <c r="Q129" s="162"/>
      <c r="R129" s="162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4" t="s">
        <v>151</v>
      </c>
      <c r="AZ129" s="162"/>
      <c r="BA129" s="162"/>
      <c r="BB129" s="162"/>
      <c r="BC129" s="162"/>
      <c r="BD129" s="162"/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64" t="s">
        <v>152</v>
      </c>
      <c r="BK129" s="162"/>
      <c r="BL129" s="162"/>
      <c r="BM129" s="162"/>
    </row>
    <row r="130" s="2" customFormat="1" ht="18" customHeight="1">
      <c r="A130" s="34"/>
      <c r="B130" s="156"/>
      <c r="C130" s="157"/>
      <c r="D130" s="158" t="s">
        <v>156</v>
      </c>
      <c r="E130" s="159"/>
      <c r="F130" s="159"/>
      <c r="G130" s="157"/>
      <c r="H130" s="157"/>
      <c r="I130" s="157"/>
      <c r="J130" s="160">
        <v>0</v>
      </c>
      <c r="K130" s="157"/>
      <c r="L130" s="161"/>
      <c r="M130" s="162"/>
      <c r="N130" s="163" t="s">
        <v>40</v>
      </c>
      <c r="O130" s="162"/>
      <c r="P130" s="162"/>
      <c r="Q130" s="162"/>
      <c r="R130" s="162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4" t="s">
        <v>151</v>
      </c>
      <c r="AZ130" s="162"/>
      <c r="BA130" s="162"/>
      <c r="BB130" s="162"/>
      <c r="BC130" s="162"/>
      <c r="BD130" s="162"/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64" t="s">
        <v>152</v>
      </c>
      <c r="BK130" s="162"/>
      <c r="BL130" s="162"/>
      <c r="BM130" s="162"/>
    </row>
    <row r="131" s="2" customFormat="1" ht="18" customHeight="1">
      <c r="A131" s="34"/>
      <c r="B131" s="156"/>
      <c r="C131" s="157"/>
      <c r="D131" s="159" t="s">
        <v>157</v>
      </c>
      <c r="E131" s="157"/>
      <c r="F131" s="157"/>
      <c r="G131" s="157"/>
      <c r="H131" s="157"/>
      <c r="I131" s="157"/>
      <c r="J131" s="160">
        <f>ROUND(J30*T131,2)</f>
        <v>0</v>
      </c>
      <c r="K131" s="157"/>
      <c r="L131" s="161"/>
      <c r="M131" s="162"/>
      <c r="N131" s="163" t="s">
        <v>40</v>
      </c>
      <c r="O131" s="162"/>
      <c r="P131" s="162"/>
      <c r="Q131" s="162"/>
      <c r="R131" s="162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4" t="s">
        <v>158</v>
      </c>
      <c r="AZ131" s="162"/>
      <c r="BA131" s="162"/>
      <c r="BB131" s="162"/>
      <c r="BC131" s="162"/>
      <c r="BD131" s="162"/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64" t="s">
        <v>152</v>
      </c>
      <c r="BK131" s="162"/>
      <c r="BL131" s="162"/>
      <c r="BM131" s="162"/>
    </row>
    <row r="132" s="2" customForma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9.28" customHeight="1">
      <c r="A133" s="34"/>
      <c r="B133" s="35"/>
      <c r="C133" s="166" t="s">
        <v>159</v>
      </c>
      <c r="D133" s="135"/>
      <c r="E133" s="135"/>
      <c r="F133" s="135"/>
      <c r="G133" s="135"/>
      <c r="H133" s="135"/>
      <c r="I133" s="135"/>
      <c r="J133" s="167">
        <f>ROUND(J96+J125,2)</f>
        <v>0</v>
      </c>
      <c r="K133" s="135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61"/>
      <c r="C134" s="62"/>
      <c r="D134" s="62"/>
      <c r="E134" s="62"/>
      <c r="F134" s="62"/>
      <c r="G134" s="62"/>
      <c r="H134" s="62"/>
      <c r="I134" s="62"/>
      <c r="J134" s="62"/>
      <c r="K134" s="62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8" s="2" customFormat="1" ht="6.96" customHeight="1">
      <c r="A138" s="34"/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24.96" customHeight="1">
      <c r="A139" s="34"/>
      <c r="B139" s="35"/>
      <c r="C139" s="19" t="s">
        <v>160</v>
      </c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14</v>
      </c>
      <c r="D141" s="34"/>
      <c r="E141" s="34"/>
      <c r="F141" s="34"/>
      <c r="G141" s="34"/>
      <c r="H141" s="34"/>
      <c r="I141" s="34"/>
      <c r="J141" s="34"/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6.5" customHeight="1">
      <c r="A142" s="34"/>
      <c r="B142" s="35"/>
      <c r="C142" s="34"/>
      <c r="D142" s="34"/>
      <c r="E142" s="122" t="str">
        <f>E7</f>
        <v xml:space="preserve"> ŠH Angels Aréna  Rekonštrukcia a Modernizácia pre VO</v>
      </c>
      <c r="F142" s="28"/>
      <c r="G142" s="28"/>
      <c r="H142" s="28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2" customHeight="1">
      <c r="A143" s="34"/>
      <c r="B143" s="35"/>
      <c r="C143" s="28" t="s">
        <v>124</v>
      </c>
      <c r="D143" s="34"/>
      <c r="E143" s="34"/>
      <c r="F143" s="34"/>
      <c r="G143" s="34"/>
      <c r="H143" s="34"/>
      <c r="I143" s="34"/>
      <c r="J143" s="34"/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6.5" customHeight="1">
      <c r="A144" s="34"/>
      <c r="B144" s="35"/>
      <c r="C144" s="34"/>
      <c r="D144" s="34"/>
      <c r="E144" s="68" t="str">
        <f>E9</f>
        <v>01 - SO 01 Športová hala - ASR</v>
      </c>
      <c r="F144" s="34"/>
      <c r="G144" s="34"/>
      <c r="H144" s="34"/>
      <c r="I144" s="34"/>
      <c r="J144" s="34"/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6.96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12" customHeight="1">
      <c r="A146" s="34"/>
      <c r="B146" s="35"/>
      <c r="C146" s="28" t="s">
        <v>18</v>
      </c>
      <c r="D146" s="34"/>
      <c r="E146" s="34"/>
      <c r="F146" s="23" t="str">
        <f>F12</f>
        <v>Košice</v>
      </c>
      <c r="G146" s="34"/>
      <c r="H146" s="34"/>
      <c r="I146" s="28" t="s">
        <v>20</v>
      </c>
      <c r="J146" s="70" t="str">
        <f>IF(J12="","",J12)</f>
        <v>16. 7. 2021</v>
      </c>
      <c r="K146" s="34"/>
      <c r="L146" s="56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6.96" customHeight="1">
      <c r="A147" s="34"/>
      <c r="B147" s="35"/>
      <c r="C147" s="34"/>
      <c r="D147" s="34"/>
      <c r="E147" s="34"/>
      <c r="F147" s="34"/>
      <c r="G147" s="34"/>
      <c r="H147" s="34"/>
      <c r="I147" s="34"/>
      <c r="J147" s="34"/>
      <c r="K147" s="34"/>
      <c r="L147" s="56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2" customFormat="1" ht="15.15" customHeight="1">
      <c r="A148" s="34"/>
      <c r="B148" s="35"/>
      <c r="C148" s="28" t="s">
        <v>22</v>
      </c>
      <c r="D148" s="34"/>
      <c r="E148" s="34"/>
      <c r="F148" s="23" t="str">
        <f>E15</f>
        <v>Mesto Košice</v>
      </c>
      <c r="G148" s="34"/>
      <c r="H148" s="34"/>
      <c r="I148" s="28" t="s">
        <v>28</v>
      </c>
      <c r="J148" s="32" t="str">
        <f>E21</f>
        <v xml:space="preserve"> </v>
      </c>
      <c r="K148" s="34"/>
      <c r="L148" s="5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15.15" customHeight="1">
      <c r="A149" s="34"/>
      <c r="B149" s="35"/>
      <c r="C149" s="28" t="s">
        <v>26</v>
      </c>
      <c r="D149" s="34"/>
      <c r="E149" s="34"/>
      <c r="F149" s="23" t="str">
        <f>IF(E18="","",E18)</f>
        <v>Vyplň údaj</v>
      </c>
      <c r="G149" s="34"/>
      <c r="H149" s="34"/>
      <c r="I149" s="28" t="s">
        <v>32</v>
      </c>
      <c r="J149" s="32" t="str">
        <f>E24</f>
        <v xml:space="preserve"> </v>
      </c>
      <c r="K149" s="34"/>
      <c r="L149" s="56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2" customFormat="1" ht="10.32" customHeight="1">
      <c r="A150" s="34"/>
      <c r="B150" s="35"/>
      <c r="C150" s="34"/>
      <c r="D150" s="34"/>
      <c r="E150" s="34"/>
      <c r="F150" s="34"/>
      <c r="G150" s="34"/>
      <c r="H150" s="34"/>
      <c r="I150" s="34"/>
      <c r="J150" s="34"/>
      <c r="K150" s="34"/>
      <c r="L150" s="56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="11" customFormat="1" ht="29.28" customHeight="1">
      <c r="A151" s="168"/>
      <c r="B151" s="169"/>
      <c r="C151" s="170" t="s">
        <v>161</v>
      </c>
      <c r="D151" s="171" t="s">
        <v>59</v>
      </c>
      <c r="E151" s="171" t="s">
        <v>55</v>
      </c>
      <c r="F151" s="171" t="s">
        <v>56</v>
      </c>
      <c r="G151" s="171" t="s">
        <v>162</v>
      </c>
      <c r="H151" s="171" t="s">
        <v>163</v>
      </c>
      <c r="I151" s="171" t="s">
        <v>164</v>
      </c>
      <c r="J151" s="172" t="s">
        <v>130</v>
      </c>
      <c r="K151" s="173" t="s">
        <v>165</v>
      </c>
      <c r="L151" s="174"/>
      <c r="M151" s="87" t="s">
        <v>1</v>
      </c>
      <c r="N151" s="88" t="s">
        <v>38</v>
      </c>
      <c r="O151" s="88" t="s">
        <v>166</v>
      </c>
      <c r="P151" s="88" t="s">
        <v>167</v>
      </c>
      <c r="Q151" s="88" t="s">
        <v>168</v>
      </c>
      <c r="R151" s="88" t="s">
        <v>169</v>
      </c>
      <c r="S151" s="88" t="s">
        <v>170</v>
      </c>
      <c r="T151" s="89" t="s">
        <v>171</v>
      </c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</row>
    <row r="152" s="2" customFormat="1" ht="22.8" customHeight="1">
      <c r="A152" s="34"/>
      <c r="B152" s="35"/>
      <c r="C152" s="94" t="s">
        <v>126</v>
      </c>
      <c r="D152" s="34"/>
      <c r="E152" s="34"/>
      <c r="F152" s="34"/>
      <c r="G152" s="34"/>
      <c r="H152" s="34"/>
      <c r="I152" s="34"/>
      <c r="J152" s="175">
        <f>BK152</f>
        <v>0</v>
      </c>
      <c r="K152" s="34"/>
      <c r="L152" s="35"/>
      <c r="M152" s="90"/>
      <c r="N152" s="74"/>
      <c r="O152" s="91"/>
      <c r="P152" s="176">
        <f>P153+P252+P413</f>
        <v>0</v>
      </c>
      <c r="Q152" s="91"/>
      <c r="R152" s="176">
        <f>R153+R252+R413</f>
        <v>123.83516896</v>
      </c>
      <c r="S152" s="91"/>
      <c r="T152" s="177">
        <f>T153+T252+T413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73</v>
      </c>
      <c r="AU152" s="15" t="s">
        <v>132</v>
      </c>
      <c r="BK152" s="178">
        <f>BK153+BK252+BK413</f>
        <v>0</v>
      </c>
    </row>
    <row r="153" s="12" customFormat="1" ht="25.92" customHeight="1">
      <c r="A153" s="12"/>
      <c r="B153" s="179"/>
      <c r="C153" s="12"/>
      <c r="D153" s="180" t="s">
        <v>73</v>
      </c>
      <c r="E153" s="181" t="s">
        <v>172</v>
      </c>
      <c r="F153" s="181" t="s">
        <v>173</v>
      </c>
      <c r="G153" s="12"/>
      <c r="H153" s="12"/>
      <c r="I153" s="182"/>
      <c r="J153" s="183">
        <f>BK153</f>
        <v>0</v>
      </c>
      <c r="K153" s="12"/>
      <c r="L153" s="179"/>
      <c r="M153" s="184"/>
      <c r="N153" s="185"/>
      <c r="O153" s="185"/>
      <c r="P153" s="186">
        <f>P154+P166+P174+P198+P214+P240+P250</f>
        <v>0</v>
      </c>
      <c r="Q153" s="185"/>
      <c r="R153" s="186">
        <f>R154+R166+R174+R198+R214+R240+R250</f>
        <v>86.484492559999993</v>
      </c>
      <c r="S153" s="185"/>
      <c r="T153" s="187">
        <f>T154+T166+T174+T198+T214+T240+T250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0" t="s">
        <v>82</v>
      </c>
      <c r="AT153" s="188" t="s">
        <v>73</v>
      </c>
      <c r="AU153" s="188" t="s">
        <v>74</v>
      </c>
      <c r="AY153" s="180" t="s">
        <v>174</v>
      </c>
      <c r="BK153" s="189">
        <f>BK154+BK166+BK174+BK198+BK214+BK240+BK250</f>
        <v>0</v>
      </c>
    </row>
    <row r="154" s="12" customFormat="1" ht="22.8" customHeight="1">
      <c r="A154" s="12"/>
      <c r="B154" s="179"/>
      <c r="C154" s="12"/>
      <c r="D154" s="180" t="s">
        <v>73</v>
      </c>
      <c r="E154" s="190" t="s">
        <v>82</v>
      </c>
      <c r="F154" s="190" t="s">
        <v>441</v>
      </c>
      <c r="G154" s="12"/>
      <c r="H154" s="12"/>
      <c r="I154" s="182"/>
      <c r="J154" s="191">
        <f>BK154</f>
        <v>0</v>
      </c>
      <c r="K154" s="12"/>
      <c r="L154" s="179"/>
      <c r="M154" s="184"/>
      <c r="N154" s="185"/>
      <c r="O154" s="185"/>
      <c r="P154" s="186">
        <f>SUM(P155:P165)</f>
        <v>0</v>
      </c>
      <c r="Q154" s="185"/>
      <c r="R154" s="186">
        <f>SUM(R155:R165)</f>
        <v>0</v>
      </c>
      <c r="S154" s="185"/>
      <c r="T154" s="187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80" t="s">
        <v>82</v>
      </c>
      <c r="AT154" s="188" t="s">
        <v>73</v>
      </c>
      <c r="AU154" s="188" t="s">
        <v>82</v>
      </c>
      <c r="AY154" s="180" t="s">
        <v>174</v>
      </c>
      <c r="BK154" s="189">
        <f>SUM(BK155:BK165)</f>
        <v>0</v>
      </c>
    </row>
    <row r="155" s="2" customFormat="1" ht="37.8" customHeight="1">
      <c r="A155" s="34"/>
      <c r="B155" s="156"/>
      <c r="C155" s="192" t="s">
        <v>82</v>
      </c>
      <c r="D155" s="192" t="s">
        <v>177</v>
      </c>
      <c r="E155" s="193" t="s">
        <v>442</v>
      </c>
      <c r="F155" s="194" t="s">
        <v>443</v>
      </c>
      <c r="G155" s="195" t="s">
        <v>187</v>
      </c>
      <c r="H155" s="196">
        <v>101.325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152</v>
      </c>
    </row>
    <row r="156" s="2" customFormat="1" ht="33" customHeight="1">
      <c r="A156" s="34"/>
      <c r="B156" s="156"/>
      <c r="C156" s="192" t="s">
        <v>152</v>
      </c>
      <c r="D156" s="192" t="s">
        <v>177</v>
      </c>
      <c r="E156" s="193" t="s">
        <v>444</v>
      </c>
      <c r="F156" s="194" t="s">
        <v>445</v>
      </c>
      <c r="G156" s="195" t="s">
        <v>187</v>
      </c>
      <c r="H156" s="196">
        <v>84.775000000000006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181</v>
      </c>
    </row>
    <row r="157" s="2" customFormat="1" ht="24.15" customHeight="1">
      <c r="A157" s="34"/>
      <c r="B157" s="156"/>
      <c r="C157" s="192" t="s">
        <v>184</v>
      </c>
      <c r="D157" s="192" t="s">
        <v>177</v>
      </c>
      <c r="E157" s="193" t="s">
        <v>446</v>
      </c>
      <c r="F157" s="194" t="s">
        <v>447</v>
      </c>
      <c r="G157" s="195" t="s">
        <v>187</v>
      </c>
      <c r="H157" s="196">
        <v>21.698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188</v>
      </c>
    </row>
    <row r="158" s="2" customFormat="1" ht="37.8" customHeight="1">
      <c r="A158" s="34"/>
      <c r="B158" s="156"/>
      <c r="C158" s="192" t="s">
        <v>181</v>
      </c>
      <c r="D158" s="192" t="s">
        <v>177</v>
      </c>
      <c r="E158" s="193" t="s">
        <v>448</v>
      </c>
      <c r="F158" s="194" t="s">
        <v>449</v>
      </c>
      <c r="G158" s="195" t="s">
        <v>187</v>
      </c>
      <c r="H158" s="196">
        <v>186.09999999999999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191</v>
      </c>
    </row>
    <row r="159" s="2" customFormat="1" ht="37.8" customHeight="1">
      <c r="A159" s="34"/>
      <c r="B159" s="156"/>
      <c r="C159" s="192" t="s">
        <v>192</v>
      </c>
      <c r="D159" s="192" t="s">
        <v>177</v>
      </c>
      <c r="E159" s="193" t="s">
        <v>450</v>
      </c>
      <c r="F159" s="194" t="s">
        <v>451</v>
      </c>
      <c r="G159" s="195" t="s">
        <v>187</v>
      </c>
      <c r="H159" s="196">
        <v>186.09999999999999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181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111</v>
      </c>
    </row>
    <row r="160" s="2" customFormat="1" ht="33" customHeight="1">
      <c r="A160" s="34"/>
      <c r="B160" s="156"/>
      <c r="C160" s="192" t="s">
        <v>188</v>
      </c>
      <c r="D160" s="192" t="s">
        <v>177</v>
      </c>
      <c r="E160" s="193" t="s">
        <v>452</v>
      </c>
      <c r="F160" s="194" t="s">
        <v>453</v>
      </c>
      <c r="G160" s="195" t="s">
        <v>187</v>
      </c>
      <c r="H160" s="196">
        <v>186.09999999999999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114</v>
      </c>
    </row>
    <row r="161" s="2" customFormat="1" ht="16.5" customHeight="1">
      <c r="A161" s="34"/>
      <c r="B161" s="156"/>
      <c r="C161" s="192" t="s">
        <v>197</v>
      </c>
      <c r="D161" s="192" t="s">
        <v>177</v>
      </c>
      <c r="E161" s="193" t="s">
        <v>454</v>
      </c>
      <c r="F161" s="194" t="s">
        <v>455</v>
      </c>
      <c r="G161" s="195" t="s">
        <v>187</v>
      </c>
      <c r="H161" s="196">
        <v>186.09999999999999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120</v>
      </c>
    </row>
    <row r="162" s="2" customFormat="1" ht="24.15" customHeight="1">
      <c r="A162" s="34"/>
      <c r="B162" s="156"/>
      <c r="C162" s="192" t="s">
        <v>191</v>
      </c>
      <c r="D162" s="192" t="s">
        <v>177</v>
      </c>
      <c r="E162" s="193" t="s">
        <v>456</v>
      </c>
      <c r="F162" s="194" t="s">
        <v>457</v>
      </c>
      <c r="G162" s="195" t="s">
        <v>268</v>
      </c>
      <c r="H162" s="196">
        <v>353.58999999999997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202</v>
      </c>
    </row>
    <row r="163" s="2" customFormat="1" ht="24.15" customHeight="1">
      <c r="A163" s="34"/>
      <c r="B163" s="156"/>
      <c r="C163" s="192" t="s">
        <v>175</v>
      </c>
      <c r="D163" s="192" t="s">
        <v>177</v>
      </c>
      <c r="E163" s="193" t="s">
        <v>458</v>
      </c>
      <c r="F163" s="194" t="s">
        <v>459</v>
      </c>
      <c r="G163" s="195" t="s">
        <v>187</v>
      </c>
      <c r="H163" s="196">
        <v>62.725000000000001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205</v>
      </c>
    </row>
    <row r="164" s="2" customFormat="1" ht="16.5" customHeight="1">
      <c r="A164" s="34"/>
      <c r="B164" s="156"/>
      <c r="C164" s="211" t="s">
        <v>111</v>
      </c>
      <c r="D164" s="211" t="s">
        <v>408</v>
      </c>
      <c r="E164" s="212" t="s">
        <v>460</v>
      </c>
      <c r="F164" s="213" t="s">
        <v>461</v>
      </c>
      <c r="G164" s="214" t="s">
        <v>268</v>
      </c>
      <c r="H164" s="215">
        <v>104.75100000000001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7</v>
      </c>
    </row>
    <row r="165" s="2" customFormat="1" ht="24.15" customHeight="1">
      <c r="A165" s="34"/>
      <c r="B165" s="156"/>
      <c r="C165" s="192" t="s">
        <v>208</v>
      </c>
      <c r="D165" s="192" t="s">
        <v>177</v>
      </c>
      <c r="E165" s="193" t="s">
        <v>462</v>
      </c>
      <c r="F165" s="194" t="s">
        <v>463</v>
      </c>
      <c r="G165" s="195" t="s">
        <v>187</v>
      </c>
      <c r="H165" s="196">
        <v>28.949999999999999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211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152</v>
      </c>
      <c r="F166" s="190" t="s">
        <v>464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SUM(P167:P173)</f>
        <v>0</v>
      </c>
      <c r="Q166" s="185"/>
      <c r="R166" s="186">
        <f>SUM(R167:R173)</f>
        <v>0</v>
      </c>
      <c r="S166" s="185"/>
      <c r="T166" s="187">
        <f>SUM(T167:T173)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82</v>
      </c>
      <c r="AT166" s="188" t="s">
        <v>73</v>
      </c>
      <c r="AU166" s="188" t="s">
        <v>82</v>
      </c>
      <c r="AY166" s="180" t="s">
        <v>174</v>
      </c>
      <c r="BK166" s="189">
        <f>SUM(BK167:BK173)</f>
        <v>0</v>
      </c>
    </row>
    <row r="167" s="2" customFormat="1" ht="24.15" customHeight="1">
      <c r="A167" s="34"/>
      <c r="B167" s="156"/>
      <c r="C167" s="192" t="s">
        <v>114</v>
      </c>
      <c r="D167" s="192" t="s">
        <v>177</v>
      </c>
      <c r="E167" s="193" t="s">
        <v>465</v>
      </c>
      <c r="F167" s="194" t="s">
        <v>466</v>
      </c>
      <c r="G167" s="195" t="s">
        <v>187</v>
      </c>
      <c r="H167" s="196">
        <v>171.566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214</v>
      </c>
    </row>
    <row r="168" s="2" customFormat="1" ht="33" customHeight="1">
      <c r="A168" s="34"/>
      <c r="B168" s="156"/>
      <c r="C168" s="192" t="s">
        <v>117</v>
      </c>
      <c r="D168" s="192" t="s">
        <v>177</v>
      </c>
      <c r="E168" s="193" t="s">
        <v>467</v>
      </c>
      <c r="F168" s="194" t="s">
        <v>468</v>
      </c>
      <c r="G168" s="195" t="s">
        <v>180</v>
      </c>
      <c r="H168" s="196">
        <v>1156.7539999999999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217</v>
      </c>
    </row>
    <row r="169" s="2" customFormat="1" ht="16.5" customHeight="1">
      <c r="A169" s="34"/>
      <c r="B169" s="156"/>
      <c r="C169" s="192" t="s">
        <v>120</v>
      </c>
      <c r="D169" s="192" t="s">
        <v>177</v>
      </c>
      <c r="E169" s="193" t="s">
        <v>469</v>
      </c>
      <c r="F169" s="194" t="s">
        <v>470</v>
      </c>
      <c r="G169" s="195" t="s">
        <v>187</v>
      </c>
      <c r="H169" s="196">
        <v>44.009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220</v>
      </c>
    </row>
    <row r="170" s="2" customFormat="1" ht="24.15" customHeight="1">
      <c r="A170" s="34"/>
      <c r="B170" s="156"/>
      <c r="C170" s="192" t="s">
        <v>221</v>
      </c>
      <c r="D170" s="192" t="s">
        <v>177</v>
      </c>
      <c r="E170" s="193" t="s">
        <v>471</v>
      </c>
      <c r="F170" s="194" t="s">
        <v>472</v>
      </c>
      <c r="G170" s="195" t="s">
        <v>187</v>
      </c>
      <c r="H170" s="196">
        <v>8.7149999999999999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224</v>
      </c>
    </row>
    <row r="171" s="2" customFormat="1" ht="16.5" customHeight="1">
      <c r="A171" s="34"/>
      <c r="B171" s="156"/>
      <c r="C171" s="192" t="s">
        <v>202</v>
      </c>
      <c r="D171" s="192" t="s">
        <v>177</v>
      </c>
      <c r="E171" s="193" t="s">
        <v>473</v>
      </c>
      <c r="F171" s="194" t="s">
        <v>474</v>
      </c>
      <c r="G171" s="195" t="s">
        <v>268</v>
      </c>
      <c r="H171" s="196">
        <v>0.22400000000000001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227</v>
      </c>
    </row>
    <row r="172" s="2" customFormat="1" ht="33" customHeight="1">
      <c r="A172" s="34"/>
      <c r="B172" s="156"/>
      <c r="C172" s="192" t="s">
        <v>228</v>
      </c>
      <c r="D172" s="192" t="s">
        <v>177</v>
      </c>
      <c r="E172" s="193" t="s">
        <v>475</v>
      </c>
      <c r="F172" s="194" t="s">
        <v>476</v>
      </c>
      <c r="G172" s="195" t="s">
        <v>180</v>
      </c>
      <c r="H172" s="196">
        <v>20.286000000000001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231</v>
      </c>
    </row>
    <row r="173" s="2" customFormat="1" ht="33" customHeight="1">
      <c r="A173" s="34"/>
      <c r="B173" s="156"/>
      <c r="C173" s="192" t="s">
        <v>205</v>
      </c>
      <c r="D173" s="192" t="s">
        <v>177</v>
      </c>
      <c r="E173" s="193" t="s">
        <v>477</v>
      </c>
      <c r="F173" s="194" t="s">
        <v>478</v>
      </c>
      <c r="G173" s="195" t="s">
        <v>187</v>
      </c>
      <c r="H173" s="196">
        <v>20.577999999999999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234</v>
      </c>
    </row>
    <row r="174" s="12" customFormat="1" ht="22.8" customHeight="1">
      <c r="A174" s="12"/>
      <c r="B174" s="179"/>
      <c r="C174" s="12"/>
      <c r="D174" s="180" t="s">
        <v>73</v>
      </c>
      <c r="E174" s="190" t="s">
        <v>184</v>
      </c>
      <c r="F174" s="190" t="s">
        <v>479</v>
      </c>
      <c r="G174" s="12"/>
      <c r="H174" s="12"/>
      <c r="I174" s="182"/>
      <c r="J174" s="191">
        <f>BK174</f>
        <v>0</v>
      </c>
      <c r="K174" s="12"/>
      <c r="L174" s="179"/>
      <c r="M174" s="184"/>
      <c r="N174" s="185"/>
      <c r="O174" s="185"/>
      <c r="P174" s="186">
        <f>SUM(P175:P197)</f>
        <v>0</v>
      </c>
      <c r="Q174" s="185"/>
      <c r="R174" s="186">
        <f>SUM(R175:R197)</f>
        <v>86.219366959999988</v>
      </c>
      <c r="S174" s="185"/>
      <c r="T174" s="187">
        <f>SUM(T175:T197)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82</v>
      </c>
      <c r="AT174" s="188" t="s">
        <v>73</v>
      </c>
      <c r="AU174" s="188" t="s">
        <v>82</v>
      </c>
      <c r="AY174" s="180" t="s">
        <v>174</v>
      </c>
      <c r="BK174" s="189">
        <f>SUM(BK175:BK197)</f>
        <v>0</v>
      </c>
    </row>
    <row r="175" s="2" customFormat="1" ht="33" customHeight="1">
      <c r="A175" s="34"/>
      <c r="B175" s="156"/>
      <c r="C175" s="192" t="s">
        <v>235</v>
      </c>
      <c r="D175" s="192" t="s">
        <v>177</v>
      </c>
      <c r="E175" s="193" t="s">
        <v>480</v>
      </c>
      <c r="F175" s="194" t="s">
        <v>481</v>
      </c>
      <c r="G175" s="195" t="s">
        <v>187</v>
      </c>
      <c r="H175" s="196">
        <v>9.9269999999999996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238</v>
      </c>
    </row>
    <row r="176" s="2" customFormat="1" ht="33" customHeight="1">
      <c r="A176" s="34"/>
      <c r="B176" s="156"/>
      <c r="C176" s="192" t="s">
        <v>7</v>
      </c>
      <c r="D176" s="192" t="s">
        <v>177</v>
      </c>
      <c r="E176" s="193" t="s">
        <v>482</v>
      </c>
      <c r="F176" s="194" t="s">
        <v>483</v>
      </c>
      <c r="G176" s="195" t="s">
        <v>241</v>
      </c>
      <c r="H176" s="196">
        <v>214.69999999999999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0.0090600000000000003</v>
      </c>
      <c r="R176" s="201">
        <f>Q176*H176</f>
        <v>1.945182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484</v>
      </c>
    </row>
    <row r="177" s="2" customFormat="1" ht="33" customHeight="1">
      <c r="A177" s="34"/>
      <c r="B177" s="156"/>
      <c r="C177" s="192" t="s">
        <v>243</v>
      </c>
      <c r="D177" s="192" t="s">
        <v>177</v>
      </c>
      <c r="E177" s="193" t="s">
        <v>485</v>
      </c>
      <c r="F177" s="194" t="s">
        <v>486</v>
      </c>
      <c r="G177" s="195" t="s">
        <v>187</v>
      </c>
      <c r="H177" s="196">
        <v>183.518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181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242</v>
      </c>
    </row>
    <row r="178" s="2" customFormat="1" ht="24.15" customHeight="1">
      <c r="A178" s="34"/>
      <c r="B178" s="156"/>
      <c r="C178" s="192" t="s">
        <v>211</v>
      </c>
      <c r="D178" s="192" t="s">
        <v>177</v>
      </c>
      <c r="E178" s="193" t="s">
        <v>487</v>
      </c>
      <c r="F178" s="194" t="s">
        <v>488</v>
      </c>
      <c r="G178" s="195" t="s">
        <v>268</v>
      </c>
      <c r="H178" s="196">
        <v>0.123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181</v>
      </c>
      <c r="AT178" s="203" t="s">
        <v>177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247</v>
      </c>
    </row>
    <row r="179" s="2" customFormat="1" ht="24.15" customHeight="1">
      <c r="A179" s="34"/>
      <c r="B179" s="156"/>
      <c r="C179" s="192" t="s">
        <v>251</v>
      </c>
      <c r="D179" s="192" t="s">
        <v>177</v>
      </c>
      <c r="E179" s="193" t="s">
        <v>489</v>
      </c>
      <c r="F179" s="194" t="s">
        <v>490</v>
      </c>
      <c r="G179" s="195" t="s">
        <v>187</v>
      </c>
      <c r="H179" s="196">
        <v>12.250999999999999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250</v>
      </c>
    </row>
    <row r="180" s="2" customFormat="1" ht="33" customHeight="1">
      <c r="A180" s="34"/>
      <c r="B180" s="156"/>
      <c r="C180" s="192" t="s">
        <v>214</v>
      </c>
      <c r="D180" s="192" t="s">
        <v>177</v>
      </c>
      <c r="E180" s="193" t="s">
        <v>491</v>
      </c>
      <c r="F180" s="194" t="s">
        <v>492</v>
      </c>
      <c r="G180" s="195" t="s">
        <v>294</v>
      </c>
      <c r="H180" s="196">
        <v>1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181</v>
      </c>
      <c r="AT180" s="203" t="s">
        <v>177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254</v>
      </c>
    </row>
    <row r="181" s="2" customFormat="1" ht="33" customHeight="1">
      <c r="A181" s="34"/>
      <c r="B181" s="156"/>
      <c r="C181" s="211" t="s">
        <v>258</v>
      </c>
      <c r="D181" s="211" t="s">
        <v>408</v>
      </c>
      <c r="E181" s="212" t="s">
        <v>493</v>
      </c>
      <c r="F181" s="213" t="s">
        <v>494</v>
      </c>
      <c r="G181" s="214" t="s">
        <v>268</v>
      </c>
      <c r="H181" s="215">
        <v>0.047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1</v>
      </c>
      <c r="R181" s="201">
        <f>Q181*H181</f>
        <v>0.047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191</v>
      </c>
      <c r="AT181" s="203" t="s">
        <v>408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495</v>
      </c>
    </row>
    <row r="182" s="2" customFormat="1" ht="24.15" customHeight="1">
      <c r="A182" s="34"/>
      <c r="B182" s="156"/>
      <c r="C182" s="211" t="s">
        <v>217</v>
      </c>
      <c r="D182" s="211" t="s">
        <v>408</v>
      </c>
      <c r="E182" s="212" t="s">
        <v>496</v>
      </c>
      <c r="F182" s="213" t="s">
        <v>497</v>
      </c>
      <c r="G182" s="214" t="s">
        <v>268</v>
      </c>
      <c r="H182" s="215">
        <v>0.0089999999999999993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1</v>
      </c>
      <c r="R182" s="201">
        <f>Q182*H182</f>
        <v>0.0089999999999999993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191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498</v>
      </c>
    </row>
    <row r="183" s="2" customFormat="1" ht="24.15" customHeight="1">
      <c r="A183" s="34"/>
      <c r="B183" s="156"/>
      <c r="C183" s="192" t="s">
        <v>265</v>
      </c>
      <c r="D183" s="192" t="s">
        <v>177</v>
      </c>
      <c r="E183" s="193" t="s">
        <v>499</v>
      </c>
      <c r="F183" s="194" t="s">
        <v>500</v>
      </c>
      <c r="G183" s="195" t="s">
        <v>246</v>
      </c>
      <c r="H183" s="196">
        <v>24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257</v>
      </c>
    </row>
    <row r="184" s="2" customFormat="1" ht="24.15" customHeight="1">
      <c r="A184" s="34"/>
      <c r="B184" s="156"/>
      <c r="C184" s="192" t="s">
        <v>220</v>
      </c>
      <c r="D184" s="192" t="s">
        <v>177</v>
      </c>
      <c r="E184" s="193" t="s">
        <v>501</v>
      </c>
      <c r="F184" s="194" t="s">
        <v>502</v>
      </c>
      <c r="G184" s="195" t="s">
        <v>246</v>
      </c>
      <c r="H184" s="196">
        <v>45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181</v>
      </c>
      <c r="AT184" s="203" t="s">
        <v>177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261</v>
      </c>
    </row>
    <row r="185" s="2" customFormat="1" ht="24.15" customHeight="1">
      <c r="A185" s="34"/>
      <c r="B185" s="156"/>
      <c r="C185" s="192" t="s">
        <v>273</v>
      </c>
      <c r="D185" s="192" t="s">
        <v>177</v>
      </c>
      <c r="E185" s="193" t="s">
        <v>503</v>
      </c>
      <c r="F185" s="194" t="s">
        <v>504</v>
      </c>
      <c r="G185" s="195" t="s">
        <v>246</v>
      </c>
      <c r="H185" s="196">
        <v>1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264</v>
      </c>
    </row>
    <row r="186" s="2" customFormat="1" ht="24.15" customHeight="1">
      <c r="A186" s="34"/>
      <c r="B186" s="156"/>
      <c r="C186" s="192" t="s">
        <v>224</v>
      </c>
      <c r="D186" s="192" t="s">
        <v>177</v>
      </c>
      <c r="E186" s="193" t="s">
        <v>505</v>
      </c>
      <c r="F186" s="194" t="s">
        <v>506</v>
      </c>
      <c r="G186" s="195" t="s">
        <v>246</v>
      </c>
      <c r="H186" s="196">
        <v>6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181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269</v>
      </c>
    </row>
    <row r="187" s="2" customFormat="1" ht="24.15" customHeight="1">
      <c r="A187" s="34"/>
      <c r="B187" s="156"/>
      <c r="C187" s="192" t="s">
        <v>280</v>
      </c>
      <c r="D187" s="192" t="s">
        <v>177</v>
      </c>
      <c r="E187" s="193" t="s">
        <v>507</v>
      </c>
      <c r="F187" s="194" t="s">
        <v>508</v>
      </c>
      <c r="G187" s="195" t="s">
        <v>246</v>
      </c>
      <c r="H187" s="196">
        <v>9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272</v>
      </c>
    </row>
    <row r="188" s="2" customFormat="1" ht="21.75" customHeight="1">
      <c r="A188" s="34"/>
      <c r="B188" s="156"/>
      <c r="C188" s="192" t="s">
        <v>227</v>
      </c>
      <c r="D188" s="192" t="s">
        <v>177</v>
      </c>
      <c r="E188" s="193" t="s">
        <v>509</v>
      </c>
      <c r="F188" s="194" t="s">
        <v>510</v>
      </c>
      <c r="G188" s="195" t="s">
        <v>187</v>
      </c>
      <c r="H188" s="196">
        <v>4.4539999999999997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181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276</v>
      </c>
    </row>
    <row r="189" s="2" customFormat="1" ht="24.15" customHeight="1">
      <c r="A189" s="34"/>
      <c r="B189" s="156"/>
      <c r="C189" s="192" t="s">
        <v>291</v>
      </c>
      <c r="D189" s="192" t="s">
        <v>177</v>
      </c>
      <c r="E189" s="193" t="s">
        <v>511</v>
      </c>
      <c r="F189" s="194" t="s">
        <v>512</v>
      </c>
      <c r="G189" s="195" t="s">
        <v>180</v>
      </c>
      <c r="H189" s="196">
        <v>54.445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181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279</v>
      </c>
    </row>
    <row r="190" s="2" customFormat="1" ht="24.15" customHeight="1">
      <c r="A190" s="34"/>
      <c r="B190" s="156"/>
      <c r="C190" s="192" t="s">
        <v>231</v>
      </c>
      <c r="D190" s="192" t="s">
        <v>177</v>
      </c>
      <c r="E190" s="193" t="s">
        <v>513</v>
      </c>
      <c r="F190" s="194" t="s">
        <v>514</v>
      </c>
      <c r="G190" s="195" t="s">
        <v>180</v>
      </c>
      <c r="H190" s="196">
        <v>54.445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181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283</v>
      </c>
    </row>
    <row r="191" s="2" customFormat="1" ht="33" customHeight="1">
      <c r="A191" s="34"/>
      <c r="B191" s="156"/>
      <c r="C191" s="192" t="s">
        <v>299</v>
      </c>
      <c r="D191" s="192" t="s">
        <v>177</v>
      </c>
      <c r="E191" s="193" t="s">
        <v>515</v>
      </c>
      <c r="F191" s="194" t="s">
        <v>516</v>
      </c>
      <c r="G191" s="195" t="s">
        <v>180</v>
      </c>
      <c r="H191" s="196">
        <v>2.9700000000000002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181</v>
      </c>
      <c r="AT191" s="203" t="s">
        <v>177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286</v>
      </c>
    </row>
    <row r="192" s="2" customFormat="1" ht="16.5" customHeight="1">
      <c r="A192" s="34"/>
      <c r="B192" s="156"/>
      <c r="C192" s="192" t="s">
        <v>234</v>
      </c>
      <c r="D192" s="192" t="s">
        <v>177</v>
      </c>
      <c r="E192" s="193" t="s">
        <v>517</v>
      </c>
      <c r="F192" s="194" t="s">
        <v>518</v>
      </c>
      <c r="G192" s="195" t="s">
        <v>268</v>
      </c>
      <c r="H192" s="196">
        <v>0.79500000000000004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181</v>
      </c>
      <c r="AT192" s="203" t="s">
        <v>177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295</v>
      </c>
    </row>
    <row r="193" s="2" customFormat="1" ht="24.15" customHeight="1">
      <c r="A193" s="34"/>
      <c r="B193" s="156"/>
      <c r="C193" s="192" t="s">
        <v>306</v>
      </c>
      <c r="D193" s="192" t="s">
        <v>177</v>
      </c>
      <c r="E193" s="193" t="s">
        <v>519</v>
      </c>
      <c r="F193" s="194" t="s">
        <v>520</v>
      </c>
      <c r="G193" s="195" t="s">
        <v>180</v>
      </c>
      <c r="H193" s="196">
        <v>248.78299999999999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181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298</v>
      </c>
    </row>
    <row r="194" s="2" customFormat="1" ht="24.15" customHeight="1">
      <c r="A194" s="34"/>
      <c r="B194" s="156"/>
      <c r="C194" s="192" t="s">
        <v>238</v>
      </c>
      <c r="D194" s="192" t="s">
        <v>177</v>
      </c>
      <c r="E194" s="193" t="s">
        <v>521</v>
      </c>
      <c r="F194" s="194" t="s">
        <v>522</v>
      </c>
      <c r="G194" s="195" t="s">
        <v>180</v>
      </c>
      <c r="H194" s="196">
        <v>606.39400000000001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181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302</v>
      </c>
    </row>
    <row r="195" s="2" customFormat="1" ht="24.15" customHeight="1">
      <c r="A195" s="34"/>
      <c r="B195" s="156"/>
      <c r="C195" s="192" t="s">
        <v>315</v>
      </c>
      <c r="D195" s="192" t="s">
        <v>177</v>
      </c>
      <c r="E195" s="193" t="s">
        <v>523</v>
      </c>
      <c r="F195" s="194" t="s">
        <v>524</v>
      </c>
      <c r="G195" s="195" t="s">
        <v>180</v>
      </c>
      <c r="H195" s="196">
        <v>6.1100000000000003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181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305</v>
      </c>
    </row>
    <row r="196" s="2" customFormat="1" ht="24.15" customHeight="1">
      <c r="A196" s="34"/>
      <c r="B196" s="156"/>
      <c r="C196" s="192" t="s">
        <v>242</v>
      </c>
      <c r="D196" s="192" t="s">
        <v>177</v>
      </c>
      <c r="E196" s="193" t="s">
        <v>525</v>
      </c>
      <c r="F196" s="194" t="s">
        <v>526</v>
      </c>
      <c r="G196" s="195" t="s">
        <v>241</v>
      </c>
      <c r="H196" s="196">
        <v>364.23000000000002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181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309</v>
      </c>
    </row>
    <row r="197" s="2" customFormat="1" ht="37.8" customHeight="1">
      <c r="A197" s="34"/>
      <c r="B197" s="156"/>
      <c r="C197" s="192" t="s">
        <v>324</v>
      </c>
      <c r="D197" s="192" t="s">
        <v>177</v>
      </c>
      <c r="E197" s="193" t="s">
        <v>527</v>
      </c>
      <c r="F197" s="194" t="s">
        <v>528</v>
      </c>
      <c r="G197" s="195" t="s">
        <v>180</v>
      </c>
      <c r="H197" s="196">
        <v>340.24799999999999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40</v>
      </c>
      <c r="O197" s="78"/>
      <c r="P197" s="201">
        <f>O197*H197</f>
        <v>0</v>
      </c>
      <c r="Q197" s="201">
        <v>0.24751999999999999</v>
      </c>
      <c r="R197" s="201">
        <f>Q197*H197</f>
        <v>84.218184959999988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181</v>
      </c>
      <c r="AT197" s="203" t="s">
        <v>177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181</v>
      </c>
      <c r="BM197" s="203" t="s">
        <v>529</v>
      </c>
    </row>
    <row r="198" s="12" customFormat="1" ht="22.8" customHeight="1">
      <c r="A198" s="12"/>
      <c r="B198" s="179"/>
      <c r="C198" s="12"/>
      <c r="D198" s="180" t="s">
        <v>73</v>
      </c>
      <c r="E198" s="190" t="s">
        <v>181</v>
      </c>
      <c r="F198" s="190" t="s">
        <v>530</v>
      </c>
      <c r="G198" s="12"/>
      <c r="H198" s="12"/>
      <c r="I198" s="182"/>
      <c r="J198" s="191">
        <f>BK198</f>
        <v>0</v>
      </c>
      <c r="K198" s="12"/>
      <c r="L198" s="179"/>
      <c r="M198" s="184"/>
      <c r="N198" s="185"/>
      <c r="O198" s="185"/>
      <c r="P198" s="186">
        <f>SUM(P199:P213)</f>
        <v>0</v>
      </c>
      <c r="Q198" s="185"/>
      <c r="R198" s="186">
        <f>SUM(R199:R213)</f>
        <v>0</v>
      </c>
      <c r="S198" s="185"/>
      <c r="T198" s="187">
        <f>SUM(T199:T213)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80" t="s">
        <v>82</v>
      </c>
      <c r="AT198" s="188" t="s">
        <v>73</v>
      </c>
      <c r="AU198" s="188" t="s">
        <v>82</v>
      </c>
      <c r="AY198" s="180" t="s">
        <v>174</v>
      </c>
      <c r="BK198" s="189">
        <f>SUM(BK199:BK213)</f>
        <v>0</v>
      </c>
    </row>
    <row r="199" s="2" customFormat="1" ht="24.15" customHeight="1">
      <c r="A199" s="34"/>
      <c r="B199" s="156"/>
      <c r="C199" s="192" t="s">
        <v>247</v>
      </c>
      <c r="D199" s="192" t="s">
        <v>177</v>
      </c>
      <c r="E199" s="193" t="s">
        <v>531</v>
      </c>
      <c r="F199" s="194" t="s">
        <v>532</v>
      </c>
      <c r="G199" s="195" t="s">
        <v>187</v>
      </c>
      <c r="H199" s="196">
        <v>79.358999999999995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181</v>
      </c>
      <c r="AT199" s="203" t="s">
        <v>177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312</v>
      </c>
    </row>
    <row r="200" s="2" customFormat="1" ht="16.5" customHeight="1">
      <c r="A200" s="34"/>
      <c r="B200" s="156"/>
      <c r="C200" s="192" t="s">
        <v>333</v>
      </c>
      <c r="D200" s="192" t="s">
        <v>177</v>
      </c>
      <c r="E200" s="193" t="s">
        <v>533</v>
      </c>
      <c r="F200" s="194" t="s">
        <v>534</v>
      </c>
      <c r="G200" s="195" t="s">
        <v>180</v>
      </c>
      <c r="H200" s="196">
        <v>408.93000000000001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318</v>
      </c>
    </row>
    <row r="201" s="2" customFormat="1" ht="16.5" customHeight="1">
      <c r="A201" s="34"/>
      <c r="B201" s="156"/>
      <c r="C201" s="192" t="s">
        <v>250</v>
      </c>
      <c r="D201" s="192" t="s">
        <v>177</v>
      </c>
      <c r="E201" s="193" t="s">
        <v>535</v>
      </c>
      <c r="F201" s="194" t="s">
        <v>536</v>
      </c>
      <c r="G201" s="195" t="s">
        <v>180</v>
      </c>
      <c r="H201" s="196">
        <v>408.93000000000001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181</v>
      </c>
      <c r="AT201" s="203" t="s">
        <v>177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323</v>
      </c>
    </row>
    <row r="202" s="2" customFormat="1" ht="24.15" customHeight="1">
      <c r="A202" s="34"/>
      <c r="B202" s="156"/>
      <c r="C202" s="192" t="s">
        <v>342</v>
      </c>
      <c r="D202" s="192" t="s">
        <v>177</v>
      </c>
      <c r="E202" s="193" t="s">
        <v>537</v>
      </c>
      <c r="F202" s="194" t="s">
        <v>538</v>
      </c>
      <c r="G202" s="195" t="s">
        <v>180</v>
      </c>
      <c r="H202" s="196">
        <v>378.41699999999997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181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327</v>
      </c>
    </row>
    <row r="203" s="2" customFormat="1" ht="24.15" customHeight="1">
      <c r="A203" s="34"/>
      <c r="B203" s="156"/>
      <c r="C203" s="192" t="s">
        <v>254</v>
      </c>
      <c r="D203" s="192" t="s">
        <v>177</v>
      </c>
      <c r="E203" s="193" t="s">
        <v>539</v>
      </c>
      <c r="F203" s="194" t="s">
        <v>540</v>
      </c>
      <c r="G203" s="195" t="s">
        <v>180</v>
      </c>
      <c r="H203" s="196">
        <v>378.41699999999997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181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330</v>
      </c>
    </row>
    <row r="204" s="2" customFormat="1" ht="24.15" customHeight="1">
      <c r="A204" s="34"/>
      <c r="B204" s="156"/>
      <c r="C204" s="192" t="s">
        <v>351</v>
      </c>
      <c r="D204" s="192" t="s">
        <v>177</v>
      </c>
      <c r="E204" s="193" t="s">
        <v>541</v>
      </c>
      <c r="F204" s="194" t="s">
        <v>542</v>
      </c>
      <c r="G204" s="195" t="s">
        <v>180</v>
      </c>
      <c r="H204" s="196">
        <v>28.449999999999999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336</v>
      </c>
    </row>
    <row r="205" s="2" customFormat="1" ht="37.8" customHeight="1">
      <c r="A205" s="34"/>
      <c r="B205" s="156"/>
      <c r="C205" s="192" t="s">
        <v>257</v>
      </c>
      <c r="D205" s="192" t="s">
        <v>177</v>
      </c>
      <c r="E205" s="193" t="s">
        <v>543</v>
      </c>
      <c r="F205" s="194" t="s">
        <v>544</v>
      </c>
      <c r="G205" s="195" t="s">
        <v>268</v>
      </c>
      <c r="H205" s="196">
        <v>6.8470000000000004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181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341</v>
      </c>
    </row>
    <row r="206" s="2" customFormat="1" ht="21.75" customHeight="1">
      <c r="A206" s="34"/>
      <c r="B206" s="156"/>
      <c r="C206" s="192" t="s">
        <v>360</v>
      </c>
      <c r="D206" s="192" t="s">
        <v>177</v>
      </c>
      <c r="E206" s="193" t="s">
        <v>545</v>
      </c>
      <c r="F206" s="194" t="s">
        <v>546</v>
      </c>
      <c r="G206" s="195" t="s">
        <v>187</v>
      </c>
      <c r="H206" s="196">
        <v>2.0790000000000002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181</v>
      </c>
      <c r="AT206" s="203" t="s">
        <v>177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354</v>
      </c>
    </row>
    <row r="207" s="2" customFormat="1" ht="24.15" customHeight="1">
      <c r="A207" s="34"/>
      <c r="B207" s="156"/>
      <c r="C207" s="192" t="s">
        <v>261</v>
      </c>
      <c r="D207" s="192" t="s">
        <v>177</v>
      </c>
      <c r="E207" s="193" t="s">
        <v>547</v>
      </c>
      <c r="F207" s="194" t="s">
        <v>548</v>
      </c>
      <c r="G207" s="195" t="s">
        <v>180</v>
      </c>
      <c r="H207" s="196">
        <v>20.789999999999999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181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359</v>
      </c>
    </row>
    <row r="208" s="2" customFormat="1" ht="24.15" customHeight="1">
      <c r="A208" s="34"/>
      <c r="B208" s="156"/>
      <c r="C208" s="192" t="s">
        <v>367</v>
      </c>
      <c r="D208" s="192" t="s">
        <v>177</v>
      </c>
      <c r="E208" s="193" t="s">
        <v>549</v>
      </c>
      <c r="F208" s="194" t="s">
        <v>550</v>
      </c>
      <c r="G208" s="195" t="s">
        <v>180</v>
      </c>
      <c r="H208" s="196">
        <v>20.789999999999999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181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181</v>
      </c>
      <c r="BM208" s="203" t="s">
        <v>363</v>
      </c>
    </row>
    <row r="209" s="2" customFormat="1" ht="24.15" customHeight="1">
      <c r="A209" s="34"/>
      <c r="B209" s="156"/>
      <c r="C209" s="192" t="s">
        <v>264</v>
      </c>
      <c r="D209" s="192" t="s">
        <v>177</v>
      </c>
      <c r="E209" s="193" t="s">
        <v>551</v>
      </c>
      <c r="F209" s="194" t="s">
        <v>552</v>
      </c>
      <c r="G209" s="195" t="s">
        <v>268</v>
      </c>
      <c r="H209" s="196">
        <v>0.188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181</v>
      </c>
      <c r="AT209" s="203" t="s">
        <v>177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366</v>
      </c>
    </row>
    <row r="210" s="2" customFormat="1" ht="24.15" customHeight="1">
      <c r="A210" s="34"/>
      <c r="B210" s="156"/>
      <c r="C210" s="192" t="s">
        <v>376</v>
      </c>
      <c r="D210" s="192" t="s">
        <v>177</v>
      </c>
      <c r="E210" s="193" t="s">
        <v>553</v>
      </c>
      <c r="F210" s="194" t="s">
        <v>554</v>
      </c>
      <c r="G210" s="195" t="s">
        <v>187</v>
      </c>
      <c r="H210" s="196">
        <v>25.518000000000001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181</v>
      </c>
      <c r="AT210" s="203" t="s">
        <v>177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181</v>
      </c>
      <c r="BM210" s="203" t="s">
        <v>370</v>
      </c>
    </row>
    <row r="211" s="2" customFormat="1" ht="24.15" customHeight="1">
      <c r="A211" s="34"/>
      <c r="B211" s="156"/>
      <c r="C211" s="192" t="s">
        <v>269</v>
      </c>
      <c r="D211" s="192" t="s">
        <v>177</v>
      </c>
      <c r="E211" s="193" t="s">
        <v>555</v>
      </c>
      <c r="F211" s="194" t="s">
        <v>556</v>
      </c>
      <c r="G211" s="195" t="s">
        <v>268</v>
      </c>
      <c r="H211" s="196">
        <v>0.625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375</v>
      </c>
    </row>
    <row r="212" s="2" customFormat="1" ht="24.15" customHeight="1">
      <c r="A212" s="34"/>
      <c r="B212" s="156"/>
      <c r="C212" s="192" t="s">
        <v>386</v>
      </c>
      <c r="D212" s="192" t="s">
        <v>177</v>
      </c>
      <c r="E212" s="193" t="s">
        <v>557</v>
      </c>
      <c r="F212" s="194" t="s">
        <v>558</v>
      </c>
      <c r="G212" s="195" t="s">
        <v>268</v>
      </c>
      <c r="H212" s="196">
        <v>0.72499999999999998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181</v>
      </c>
      <c r="AT212" s="203" t="s">
        <v>177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379</v>
      </c>
    </row>
    <row r="213" s="2" customFormat="1" ht="37.8" customHeight="1">
      <c r="A213" s="34"/>
      <c r="B213" s="156"/>
      <c r="C213" s="192" t="s">
        <v>272</v>
      </c>
      <c r="D213" s="192" t="s">
        <v>177</v>
      </c>
      <c r="E213" s="193" t="s">
        <v>559</v>
      </c>
      <c r="F213" s="194" t="s">
        <v>560</v>
      </c>
      <c r="G213" s="195" t="s">
        <v>187</v>
      </c>
      <c r="H213" s="196">
        <v>14.475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181</v>
      </c>
      <c r="AT213" s="203" t="s">
        <v>177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181</v>
      </c>
      <c r="BM213" s="203" t="s">
        <v>383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188</v>
      </c>
      <c r="F214" s="190" t="s">
        <v>561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SUM(P215:P239)</f>
        <v>0</v>
      </c>
      <c r="Q214" s="185"/>
      <c r="R214" s="186">
        <f>SUM(R215:R239)</f>
        <v>0.26512559999999996</v>
      </c>
      <c r="S214" s="185"/>
      <c r="T214" s="187">
        <f>SUM(T215:T239)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82</v>
      </c>
      <c r="AT214" s="188" t="s">
        <v>73</v>
      </c>
      <c r="AU214" s="188" t="s">
        <v>82</v>
      </c>
      <c r="AY214" s="180" t="s">
        <v>174</v>
      </c>
      <c r="BK214" s="189">
        <f>SUM(BK215:BK239)</f>
        <v>0</v>
      </c>
    </row>
    <row r="215" s="2" customFormat="1" ht="24.15" customHeight="1">
      <c r="A215" s="34"/>
      <c r="B215" s="156"/>
      <c r="C215" s="192" t="s">
        <v>395</v>
      </c>
      <c r="D215" s="192" t="s">
        <v>177</v>
      </c>
      <c r="E215" s="193" t="s">
        <v>562</v>
      </c>
      <c r="F215" s="194" t="s">
        <v>563</v>
      </c>
      <c r="G215" s="195" t="s">
        <v>180</v>
      </c>
      <c r="H215" s="196">
        <v>552.45000000000005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181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181</v>
      </c>
      <c r="BM215" s="203" t="s">
        <v>389</v>
      </c>
    </row>
    <row r="216" s="2" customFormat="1" ht="24.15" customHeight="1">
      <c r="A216" s="34"/>
      <c r="B216" s="156"/>
      <c r="C216" s="192" t="s">
        <v>276</v>
      </c>
      <c r="D216" s="192" t="s">
        <v>177</v>
      </c>
      <c r="E216" s="193" t="s">
        <v>564</v>
      </c>
      <c r="F216" s="194" t="s">
        <v>565</v>
      </c>
      <c r="G216" s="195" t="s">
        <v>180</v>
      </c>
      <c r="H216" s="196">
        <v>552.45000000000005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181</v>
      </c>
      <c r="AT216" s="203" t="s">
        <v>177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181</v>
      </c>
      <c r="BM216" s="203" t="s">
        <v>394</v>
      </c>
    </row>
    <row r="217" s="2" customFormat="1" ht="33" customHeight="1">
      <c r="A217" s="34"/>
      <c r="B217" s="156"/>
      <c r="C217" s="192" t="s">
        <v>404</v>
      </c>
      <c r="D217" s="192" t="s">
        <v>177</v>
      </c>
      <c r="E217" s="193" t="s">
        <v>566</v>
      </c>
      <c r="F217" s="194" t="s">
        <v>567</v>
      </c>
      <c r="G217" s="195" t="s">
        <v>180</v>
      </c>
      <c r="H217" s="196">
        <v>1172.6590000000001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181</v>
      </c>
      <c r="AT217" s="203" t="s">
        <v>177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181</v>
      </c>
      <c r="BM217" s="203" t="s">
        <v>398</v>
      </c>
    </row>
    <row r="218" s="2" customFormat="1" ht="24.15" customHeight="1">
      <c r="A218" s="34"/>
      <c r="B218" s="156"/>
      <c r="C218" s="192" t="s">
        <v>279</v>
      </c>
      <c r="D218" s="192" t="s">
        <v>177</v>
      </c>
      <c r="E218" s="193" t="s">
        <v>568</v>
      </c>
      <c r="F218" s="194" t="s">
        <v>569</v>
      </c>
      <c r="G218" s="195" t="s">
        <v>180</v>
      </c>
      <c r="H218" s="196">
        <v>2545.9070000000002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181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181</v>
      </c>
      <c r="BM218" s="203" t="s">
        <v>403</v>
      </c>
    </row>
    <row r="219" s="2" customFormat="1" ht="24.15" customHeight="1">
      <c r="A219" s="34"/>
      <c r="B219" s="156"/>
      <c r="C219" s="192" t="s">
        <v>570</v>
      </c>
      <c r="D219" s="192" t="s">
        <v>177</v>
      </c>
      <c r="E219" s="193" t="s">
        <v>571</v>
      </c>
      <c r="F219" s="194" t="s">
        <v>572</v>
      </c>
      <c r="G219" s="195" t="s">
        <v>180</v>
      </c>
      <c r="H219" s="196">
        <v>2545.9070000000002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181</v>
      </c>
      <c r="AT219" s="203" t="s">
        <v>177</v>
      </c>
      <c r="AU219" s="203" t="s">
        <v>152</v>
      </c>
      <c r="AY219" s="15" t="s">
        <v>174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152</v>
      </c>
      <c r="BK219" s="205">
        <f>ROUND(I219*H219,3)</f>
        <v>0</v>
      </c>
      <c r="BL219" s="15" t="s">
        <v>181</v>
      </c>
      <c r="BM219" s="203" t="s">
        <v>407</v>
      </c>
    </row>
    <row r="220" s="2" customFormat="1" ht="24.15" customHeight="1">
      <c r="A220" s="34"/>
      <c r="B220" s="156"/>
      <c r="C220" s="192" t="s">
        <v>283</v>
      </c>
      <c r="D220" s="192" t="s">
        <v>177</v>
      </c>
      <c r="E220" s="193" t="s">
        <v>573</v>
      </c>
      <c r="F220" s="194" t="s">
        <v>574</v>
      </c>
      <c r="G220" s="195" t="s">
        <v>180</v>
      </c>
      <c r="H220" s="196">
        <v>1812.827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181</v>
      </c>
      <c r="AT220" s="203" t="s">
        <v>177</v>
      </c>
      <c r="AU220" s="203" t="s">
        <v>152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181</v>
      </c>
      <c r="BM220" s="203" t="s">
        <v>414</v>
      </c>
    </row>
    <row r="221" s="2" customFormat="1" ht="24.15" customHeight="1">
      <c r="A221" s="34"/>
      <c r="B221" s="156"/>
      <c r="C221" s="192" t="s">
        <v>575</v>
      </c>
      <c r="D221" s="192" t="s">
        <v>177</v>
      </c>
      <c r="E221" s="193" t="s">
        <v>576</v>
      </c>
      <c r="F221" s="194" t="s">
        <v>577</v>
      </c>
      <c r="G221" s="195" t="s">
        <v>180</v>
      </c>
      <c r="H221" s="196">
        <v>1742.539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181</v>
      </c>
      <c r="AT221" s="203" t="s">
        <v>177</v>
      </c>
      <c r="AU221" s="203" t="s">
        <v>152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181</v>
      </c>
      <c r="BM221" s="203" t="s">
        <v>578</v>
      </c>
    </row>
    <row r="222" s="2" customFormat="1" ht="24.15" customHeight="1">
      <c r="A222" s="34"/>
      <c r="B222" s="156"/>
      <c r="C222" s="192" t="s">
        <v>286</v>
      </c>
      <c r="D222" s="192" t="s">
        <v>177</v>
      </c>
      <c r="E222" s="193" t="s">
        <v>579</v>
      </c>
      <c r="F222" s="194" t="s">
        <v>580</v>
      </c>
      <c r="G222" s="195" t="s">
        <v>180</v>
      </c>
      <c r="H222" s="196">
        <v>8.2799999999999994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0.0252</v>
      </c>
      <c r="R222" s="201">
        <f>Q222*H222</f>
        <v>0.20865599999999998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181</v>
      </c>
      <c r="AT222" s="203" t="s">
        <v>177</v>
      </c>
      <c r="AU222" s="203" t="s">
        <v>152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181</v>
      </c>
      <c r="BM222" s="203" t="s">
        <v>581</v>
      </c>
    </row>
    <row r="223" s="2" customFormat="1" ht="24.15" customHeight="1">
      <c r="A223" s="34"/>
      <c r="B223" s="156"/>
      <c r="C223" s="192" t="s">
        <v>582</v>
      </c>
      <c r="D223" s="192" t="s">
        <v>177</v>
      </c>
      <c r="E223" s="193" t="s">
        <v>583</v>
      </c>
      <c r="F223" s="194" t="s">
        <v>584</v>
      </c>
      <c r="G223" s="195" t="s">
        <v>180</v>
      </c>
      <c r="H223" s="196">
        <v>8.2799999999999994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0.0068199999999999997</v>
      </c>
      <c r="R223" s="201">
        <f>Q223*H223</f>
        <v>0.056469599999999995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181</v>
      </c>
      <c r="AT223" s="203" t="s">
        <v>177</v>
      </c>
      <c r="AU223" s="203" t="s">
        <v>152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181</v>
      </c>
      <c r="BM223" s="203" t="s">
        <v>585</v>
      </c>
    </row>
    <row r="224" s="2" customFormat="1" ht="24.15" customHeight="1">
      <c r="A224" s="34"/>
      <c r="B224" s="156"/>
      <c r="C224" s="192" t="s">
        <v>295</v>
      </c>
      <c r="D224" s="192" t="s">
        <v>177</v>
      </c>
      <c r="E224" s="193" t="s">
        <v>586</v>
      </c>
      <c r="F224" s="194" t="s">
        <v>587</v>
      </c>
      <c r="G224" s="195" t="s">
        <v>180</v>
      </c>
      <c r="H224" s="196">
        <v>189.80000000000001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181</v>
      </c>
      <c r="AT224" s="203" t="s">
        <v>177</v>
      </c>
      <c r="AU224" s="203" t="s">
        <v>152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181</v>
      </c>
      <c r="BM224" s="203" t="s">
        <v>588</v>
      </c>
    </row>
    <row r="225" s="2" customFormat="1" ht="33" customHeight="1">
      <c r="A225" s="34"/>
      <c r="B225" s="156"/>
      <c r="C225" s="192" t="s">
        <v>589</v>
      </c>
      <c r="D225" s="192" t="s">
        <v>177</v>
      </c>
      <c r="E225" s="193" t="s">
        <v>590</v>
      </c>
      <c r="F225" s="194" t="s">
        <v>591</v>
      </c>
      <c r="G225" s="195" t="s">
        <v>180</v>
      </c>
      <c r="H225" s="196">
        <v>1391.51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181</v>
      </c>
      <c r="AT225" s="203" t="s">
        <v>177</v>
      </c>
      <c r="AU225" s="203" t="s">
        <v>152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181</v>
      </c>
      <c r="BM225" s="203" t="s">
        <v>592</v>
      </c>
    </row>
    <row r="226" s="2" customFormat="1" ht="24.15" customHeight="1">
      <c r="A226" s="34"/>
      <c r="B226" s="156"/>
      <c r="C226" s="192" t="s">
        <v>298</v>
      </c>
      <c r="D226" s="192" t="s">
        <v>177</v>
      </c>
      <c r="E226" s="193" t="s">
        <v>593</v>
      </c>
      <c r="F226" s="194" t="s">
        <v>594</v>
      </c>
      <c r="G226" s="195" t="s">
        <v>180</v>
      </c>
      <c r="H226" s="196">
        <v>1742.539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181</v>
      </c>
      <c r="AT226" s="203" t="s">
        <v>177</v>
      </c>
      <c r="AU226" s="203" t="s">
        <v>152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181</v>
      </c>
      <c r="BM226" s="203" t="s">
        <v>595</v>
      </c>
    </row>
    <row r="227" s="2" customFormat="1" ht="24.15" customHeight="1">
      <c r="A227" s="34"/>
      <c r="B227" s="156"/>
      <c r="C227" s="192" t="s">
        <v>596</v>
      </c>
      <c r="D227" s="192" t="s">
        <v>177</v>
      </c>
      <c r="E227" s="193" t="s">
        <v>597</v>
      </c>
      <c r="F227" s="194" t="s">
        <v>598</v>
      </c>
      <c r="G227" s="195" t="s">
        <v>180</v>
      </c>
      <c r="H227" s="196">
        <v>180.08099999999999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181</v>
      </c>
      <c r="AT227" s="203" t="s">
        <v>177</v>
      </c>
      <c r="AU227" s="203" t="s">
        <v>152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181</v>
      </c>
      <c r="BM227" s="203" t="s">
        <v>599</v>
      </c>
    </row>
    <row r="228" s="2" customFormat="1" ht="33" customHeight="1">
      <c r="A228" s="34"/>
      <c r="B228" s="156"/>
      <c r="C228" s="192" t="s">
        <v>302</v>
      </c>
      <c r="D228" s="192" t="s">
        <v>177</v>
      </c>
      <c r="E228" s="193" t="s">
        <v>600</v>
      </c>
      <c r="F228" s="194" t="s">
        <v>601</v>
      </c>
      <c r="G228" s="195" t="s">
        <v>187</v>
      </c>
      <c r="H228" s="196">
        <v>48.25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181</v>
      </c>
      <c r="AT228" s="203" t="s">
        <v>177</v>
      </c>
      <c r="AU228" s="203" t="s">
        <v>152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181</v>
      </c>
      <c r="BM228" s="203" t="s">
        <v>602</v>
      </c>
    </row>
    <row r="229" s="2" customFormat="1" ht="24.15" customHeight="1">
      <c r="A229" s="34"/>
      <c r="B229" s="156"/>
      <c r="C229" s="192" t="s">
        <v>603</v>
      </c>
      <c r="D229" s="192" t="s">
        <v>177</v>
      </c>
      <c r="E229" s="193" t="s">
        <v>604</v>
      </c>
      <c r="F229" s="194" t="s">
        <v>605</v>
      </c>
      <c r="G229" s="195" t="s">
        <v>187</v>
      </c>
      <c r="H229" s="196">
        <v>48.918999999999997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181</v>
      </c>
      <c r="AT229" s="203" t="s">
        <v>177</v>
      </c>
      <c r="AU229" s="203" t="s">
        <v>152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181</v>
      </c>
      <c r="BM229" s="203" t="s">
        <v>606</v>
      </c>
    </row>
    <row r="230" s="2" customFormat="1" ht="24.15" customHeight="1">
      <c r="A230" s="34"/>
      <c r="B230" s="156"/>
      <c r="C230" s="192" t="s">
        <v>305</v>
      </c>
      <c r="D230" s="192" t="s">
        <v>177</v>
      </c>
      <c r="E230" s="193" t="s">
        <v>607</v>
      </c>
      <c r="F230" s="194" t="s">
        <v>608</v>
      </c>
      <c r="G230" s="195" t="s">
        <v>187</v>
      </c>
      <c r="H230" s="196">
        <v>152.09200000000001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181</v>
      </c>
      <c r="AT230" s="203" t="s">
        <v>177</v>
      </c>
      <c r="AU230" s="203" t="s">
        <v>152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181</v>
      </c>
      <c r="BM230" s="203" t="s">
        <v>609</v>
      </c>
    </row>
    <row r="231" s="2" customFormat="1" ht="37.8" customHeight="1">
      <c r="A231" s="34"/>
      <c r="B231" s="156"/>
      <c r="C231" s="192" t="s">
        <v>610</v>
      </c>
      <c r="D231" s="192" t="s">
        <v>177</v>
      </c>
      <c r="E231" s="193" t="s">
        <v>611</v>
      </c>
      <c r="F231" s="194" t="s">
        <v>612</v>
      </c>
      <c r="G231" s="195" t="s">
        <v>180</v>
      </c>
      <c r="H231" s="196">
        <v>48.539999999999999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181</v>
      </c>
      <c r="AT231" s="203" t="s">
        <v>177</v>
      </c>
      <c r="AU231" s="203" t="s">
        <v>152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181</v>
      </c>
      <c r="BM231" s="203" t="s">
        <v>613</v>
      </c>
    </row>
    <row r="232" s="2" customFormat="1" ht="21.75" customHeight="1">
      <c r="A232" s="34"/>
      <c r="B232" s="156"/>
      <c r="C232" s="192" t="s">
        <v>309</v>
      </c>
      <c r="D232" s="192" t="s">
        <v>177</v>
      </c>
      <c r="E232" s="193" t="s">
        <v>614</v>
      </c>
      <c r="F232" s="194" t="s">
        <v>615</v>
      </c>
      <c r="G232" s="195" t="s">
        <v>180</v>
      </c>
      <c r="H232" s="196">
        <v>378.81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181</v>
      </c>
      <c r="AT232" s="203" t="s">
        <v>177</v>
      </c>
      <c r="AU232" s="203" t="s">
        <v>152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181</v>
      </c>
      <c r="BM232" s="203" t="s">
        <v>616</v>
      </c>
    </row>
    <row r="233" s="2" customFormat="1" ht="24.15" customHeight="1">
      <c r="A233" s="34"/>
      <c r="B233" s="156"/>
      <c r="C233" s="192" t="s">
        <v>617</v>
      </c>
      <c r="D233" s="192" t="s">
        <v>177</v>
      </c>
      <c r="E233" s="193" t="s">
        <v>618</v>
      </c>
      <c r="F233" s="194" t="s">
        <v>619</v>
      </c>
      <c r="G233" s="195" t="s">
        <v>180</v>
      </c>
      <c r="H233" s="196">
        <v>28.449999999999999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181</v>
      </c>
      <c r="AT233" s="203" t="s">
        <v>177</v>
      </c>
      <c r="AU233" s="203" t="s">
        <v>152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181</v>
      </c>
      <c r="BM233" s="203" t="s">
        <v>620</v>
      </c>
    </row>
    <row r="234" s="2" customFormat="1" ht="33" customHeight="1">
      <c r="A234" s="34"/>
      <c r="B234" s="156"/>
      <c r="C234" s="192" t="s">
        <v>312</v>
      </c>
      <c r="D234" s="192" t="s">
        <v>177</v>
      </c>
      <c r="E234" s="193" t="s">
        <v>621</v>
      </c>
      <c r="F234" s="194" t="s">
        <v>622</v>
      </c>
      <c r="G234" s="195" t="s">
        <v>180</v>
      </c>
      <c r="H234" s="196">
        <v>2596.9899999999998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181</v>
      </c>
      <c r="AT234" s="203" t="s">
        <v>177</v>
      </c>
      <c r="AU234" s="203" t="s">
        <v>152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181</v>
      </c>
      <c r="BM234" s="203" t="s">
        <v>623</v>
      </c>
    </row>
    <row r="235" s="2" customFormat="1" ht="33" customHeight="1">
      <c r="A235" s="34"/>
      <c r="B235" s="156"/>
      <c r="C235" s="192" t="s">
        <v>624</v>
      </c>
      <c r="D235" s="192" t="s">
        <v>177</v>
      </c>
      <c r="E235" s="193" t="s">
        <v>625</v>
      </c>
      <c r="F235" s="194" t="s">
        <v>626</v>
      </c>
      <c r="G235" s="195" t="s">
        <v>180</v>
      </c>
      <c r="H235" s="196">
        <v>1646.8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181</v>
      </c>
      <c r="AT235" s="203" t="s">
        <v>177</v>
      </c>
      <c r="AU235" s="203" t="s">
        <v>152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181</v>
      </c>
      <c r="BM235" s="203" t="s">
        <v>627</v>
      </c>
    </row>
    <row r="236" s="2" customFormat="1" ht="21.75" customHeight="1">
      <c r="A236" s="34"/>
      <c r="B236" s="156"/>
      <c r="C236" s="192" t="s">
        <v>318</v>
      </c>
      <c r="D236" s="192" t="s">
        <v>177</v>
      </c>
      <c r="E236" s="193" t="s">
        <v>628</v>
      </c>
      <c r="F236" s="194" t="s">
        <v>629</v>
      </c>
      <c r="G236" s="195" t="s">
        <v>180</v>
      </c>
      <c r="H236" s="196">
        <v>93.230000000000004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181</v>
      </c>
      <c r="AT236" s="203" t="s">
        <v>177</v>
      </c>
      <c r="AU236" s="203" t="s">
        <v>152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181</v>
      </c>
      <c r="BM236" s="203" t="s">
        <v>630</v>
      </c>
    </row>
    <row r="237" s="2" customFormat="1" ht="21.75" customHeight="1">
      <c r="A237" s="34"/>
      <c r="B237" s="156"/>
      <c r="C237" s="192" t="s">
        <v>631</v>
      </c>
      <c r="D237" s="192" t="s">
        <v>177</v>
      </c>
      <c r="E237" s="193" t="s">
        <v>632</v>
      </c>
      <c r="F237" s="194" t="s">
        <v>633</v>
      </c>
      <c r="G237" s="195" t="s">
        <v>180</v>
      </c>
      <c r="H237" s="196">
        <v>48.539999999999999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181</v>
      </c>
      <c r="AT237" s="203" t="s">
        <v>177</v>
      </c>
      <c r="AU237" s="203" t="s">
        <v>152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181</v>
      </c>
      <c r="BM237" s="203" t="s">
        <v>634</v>
      </c>
    </row>
    <row r="238" s="2" customFormat="1" ht="24.15" customHeight="1">
      <c r="A238" s="34"/>
      <c r="B238" s="156"/>
      <c r="C238" s="192" t="s">
        <v>323</v>
      </c>
      <c r="D238" s="192" t="s">
        <v>177</v>
      </c>
      <c r="E238" s="193" t="s">
        <v>635</v>
      </c>
      <c r="F238" s="194" t="s">
        <v>636</v>
      </c>
      <c r="G238" s="195" t="s">
        <v>246</v>
      </c>
      <c r="H238" s="196">
        <v>24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181</v>
      </c>
      <c r="AT238" s="203" t="s">
        <v>177</v>
      </c>
      <c r="AU238" s="203" t="s">
        <v>152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181</v>
      </c>
      <c r="BM238" s="203" t="s">
        <v>637</v>
      </c>
    </row>
    <row r="239" s="2" customFormat="1" ht="24.15" customHeight="1">
      <c r="A239" s="34"/>
      <c r="B239" s="156"/>
      <c r="C239" s="211" t="s">
        <v>638</v>
      </c>
      <c r="D239" s="211" t="s">
        <v>408</v>
      </c>
      <c r="E239" s="212" t="s">
        <v>639</v>
      </c>
      <c r="F239" s="213" t="s">
        <v>640</v>
      </c>
      <c r="G239" s="214" t="s">
        <v>246</v>
      </c>
      <c r="H239" s="215">
        <v>24</v>
      </c>
      <c r="I239" s="216"/>
      <c r="J239" s="215">
        <f>ROUND(I239*H239,3)</f>
        <v>0</v>
      </c>
      <c r="K239" s="217"/>
      <c r="L239" s="218"/>
      <c r="M239" s="219" t="s">
        <v>1</v>
      </c>
      <c r="N239" s="22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191</v>
      </c>
      <c r="AT239" s="203" t="s">
        <v>408</v>
      </c>
      <c r="AU239" s="203" t="s">
        <v>152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181</v>
      </c>
      <c r="BM239" s="203" t="s">
        <v>641</v>
      </c>
    </row>
    <row r="240" s="12" customFormat="1" ht="22.8" customHeight="1">
      <c r="A240" s="12"/>
      <c r="B240" s="179"/>
      <c r="C240" s="12"/>
      <c r="D240" s="180" t="s">
        <v>73</v>
      </c>
      <c r="E240" s="190" t="s">
        <v>175</v>
      </c>
      <c r="F240" s="190" t="s">
        <v>642</v>
      </c>
      <c r="G240" s="12"/>
      <c r="H240" s="12"/>
      <c r="I240" s="182"/>
      <c r="J240" s="191">
        <f>BK240</f>
        <v>0</v>
      </c>
      <c r="K240" s="12"/>
      <c r="L240" s="179"/>
      <c r="M240" s="184"/>
      <c r="N240" s="185"/>
      <c r="O240" s="185"/>
      <c r="P240" s="186">
        <f>SUM(P241:P249)</f>
        <v>0</v>
      </c>
      <c r="Q240" s="185"/>
      <c r="R240" s="186">
        <f>SUM(R241:R249)</f>
        <v>0</v>
      </c>
      <c r="S240" s="185"/>
      <c r="T240" s="187">
        <f>SUM(T241:T249)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80" t="s">
        <v>82</v>
      </c>
      <c r="AT240" s="188" t="s">
        <v>73</v>
      </c>
      <c r="AU240" s="188" t="s">
        <v>82</v>
      </c>
      <c r="AY240" s="180" t="s">
        <v>174</v>
      </c>
      <c r="BK240" s="189">
        <f>SUM(BK241:BK249)</f>
        <v>0</v>
      </c>
    </row>
    <row r="241" s="2" customFormat="1" ht="16.5" customHeight="1">
      <c r="A241" s="34"/>
      <c r="B241" s="156"/>
      <c r="C241" s="192" t="s">
        <v>327</v>
      </c>
      <c r="D241" s="192" t="s">
        <v>177</v>
      </c>
      <c r="E241" s="193" t="s">
        <v>643</v>
      </c>
      <c r="F241" s="194" t="s">
        <v>644</v>
      </c>
      <c r="G241" s="195" t="s">
        <v>246</v>
      </c>
      <c r="H241" s="196">
        <v>846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181</v>
      </c>
      <c r="AT241" s="203" t="s">
        <v>177</v>
      </c>
      <c r="AU241" s="203" t="s">
        <v>152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181</v>
      </c>
      <c r="BM241" s="203" t="s">
        <v>645</v>
      </c>
    </row>
    <row r="242" s="2" customFormat="1" ht="16.5" customHeight="1">
      <c r="A242" s="34"/>
      <c r="B242" s="156"/>
      <c r="C242" s="211" t="s">
        <v>646</v>
      </c>
      <c r="D242" s="211" t="s">
        <v>408</v>
      </c>
      <c r="E242" s="212" t="s">
        <v>647</v>
      </c>
      <c r="F242" s="213" t="s">
        <v>648</v>
      </c>
      <c r="G242" s="214" t="s">
        <v>246</v>
      </c>
      <c r="H242" s="215">
        <v>846</v>
      </c>
      <c r="I242" s="216"/>
      <c r="J242" s="215">
        <f>ROUND(I242*H242,3)</f>
        <v>0</v>
      </c>
      <c r="K242" s="217"/>
      <c r="L242" s="218"/>
      <c r="M242" s="219" t="s">
        <v>1</v>
      </c>
      <c r="N242" s="22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191</v>
      </c>
      <c r="AT242" s="203" t="s">
        <v>408</v>
      </c>
      <c r="AU242" s="203" t="s">
        <v>152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181</v>
      </c>
      <c r="BM242" s="203" t="s">
        <v>649</v>
      </c>
    </row>
    <row r="243" s="2" customFormat="1" ht="33" customHeight="1">
      <c r="A243" s="34"/>
      <c r="B243" s="156"/>
      <c r="C243" s="192" t="s">
        <v>330</v>
      </c>
      <c r="D243" s="192" t="s">
        <v>177</v>
      </c>
      <c r="E243" s="193" t="s">
        <v>650</v>
      </c>
      <c r="F243" s="194" t="s">
        <v>651</v>
      </c>
      <c r="G243" s="195" t="s">
        <v>180</v>
      </c>
      <c r="H243" s="196">
        <v>1828.8050000000001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181</v>
      </c>
      <c r="AT243" s="203" t="s">
        <v>177</v>
      </c>
      <c r="AU243" s="203" t="s">
        <v>152</v>
      </c>
      <c r="AY243" s="15" t="s">
        <v>174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152</v>
      </c>
      <c r="BK243" s="205">
        <f>ROUND(I243*H243,3)</f>
        <v>0</v>
      </c>
      <c r="BL243" s="15" t="s">
        <v>181</v>
      </c>
      <c r="BM243" s="203" t="s">
        <v>652</v>
      </c>
    </row>
    <row r="244" s="2" customFormat="1" ht="44.25" customHeight="1">
      <c r="A244" s="34"/>
      <c r="B244" s="156"/>
      <c r="C244" s="192" t="s">
        <v>653</v>
      </c>
      <c r="D244" s="192" t="s">
        <v>177</v>
      </c>
      <c r="E244" s="193" t="s">
        <v>654</v>
      </c>
      <c r="F244" s="194" t="s">
        <v>655</v>
      </c>
      <c r="G244" s="195" t="s">
        <v>180</v>
      </c>
      <c r="H244" s="196">
        <v>3657.6100000000001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181</v>
      </c>
      <c r="AT244" s="203" t="s">
        <v>177</v>
      </c>
      <c r="AU244" s="203" t="s">
        <v>152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181</v>
      </c>
      <c r="BM244" s="203" t="s">
        <v>656</v>
      </c>
    </row>
    <row r="245" s="2" customFormat="1" ht="33" customHeight="1">
      <c r="A245" s="34"/>
      <c r="B245" s="156"/>
      <c r="C245" s="192" t="s">
        <v>336</v>
      </c>
      <c r="D245" s="192" t="s">
        <v>177</v>
      </c>
      <c r="E245" s="193" t="s">
        <v>657</v>
      </c>
      <c r="F245" s="194" t="s">
        <v>658</v>
      </c>
      <c r="G245" s="195" t="s">
        <v>180</v>
      </c>
      <c r="H245" s="196">
        <v>1828.8050000000001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181</v>
      </c>
      <c r="AT245" s="203" t="s">
        <v>177</v>
      </c>
      <c r="AU245" s="203" t="s">
        <v>152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181</v>
      </c>
      <c r="BM245" s="203" t="s">
        <v>659</v>
      </c>
    </row>
    <row r="246" s="2" customFormat="1" ht="37.8" customHeight="1">
      <c r="A246" s="34"/>
      <c r="B246" s="156"/>
      <c r="C246" s="192" t="s">
        <v>660</v>
      </c>
      <c r="D246" s="192" t="s">
        <v>177</v>
      </c>
      <c r="E246" s="193" t="s">
        <v>661</v>
      </c>
      <c r="F246" s="194" t="s">
        <v>662</v>
      </c>
      <c r="G246" s="195" t="s">
        <v>663</v>
      </c>
      <c r="H246" s="196">
        <v>112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181</v>
      </c>
      <c r="AT246" s="203" t="s">
        <v>177</v>
      </c>
      <c r="AU246" s="203" t="s">
        <v>152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181</v>
      </c>
      <c r="BM246" s="203" t="s">
        <v>664</v>
      </c>
    </row>
    <row r="247" s="2" customFormat="1" ht="16.5" customHeight="1">
      <c r="A247" s="34"/>
      <c r="B247" s="156"/>
      <c r="C247" s="192" t="s">
        <v>341</v>
      </c>
      <c r="D247" s="192" t="s">
        <v>177</v>
      </c>
      <c r="E247" s="193" t="s">
        <v>182</v>
      </c>
      <c r="F247" s="194" t="s">
        <v>183</v>
      </c>
      <c r="G247" s="195" t="s">
        <v>180</v>
      </c>
      <c r="H247" s="196">
        <v>1788.5699999999999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181</v>
      </c>
      <c r="AT247" s="203" t="s">
        <v>177</v>
      </c>
      <c r="AU247" s="203" t="s">
        <v>152</v>
      </c>
      <c r="AY247" s="15" t="s">
        <v>174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152</v>
      </c>
      <c r="BK247" s="205">
        <f>ROUND(I247*H247,3)</f>
        <v>0</v>
      </c>
      <c r="BL247" s="15" t="s">
        <v>181</v>
      </c>
      <c r="BM247" s="203" t="s">
        <v>665</v>
      </c>
    </row>
    <row r="248" s="2" customFormat="1" ht="24.15" customHeight="1">
      <c r="A248" s="34"/>
      <c r="B248" s="156"/>
      <c r="C248" s="192" t="s">
        <v>666</v>
      </c>
      <c r="D248" s="192" t="s">
        <v>177</v>
      </c>
      <c r="E248" s="193" t="s">
        <v>667</v>
      </c>
      <c r="F248" s="194" t="s">
        <v>668</v>
      </c>
      <c r="G248" s="195" t="s">
        <v>241</v>
      </c>
      <c r="H248" s="196">
        <v>400.18000000000001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181</v>
      </c>
      <c r="AT248" s="203" t="s">
        <v>177</v>
      </c>
      <c r="AU248" s="203" t="s">
        <v>152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181</v>
      </c>
      <c r="BM248" s="203" t="s">
        <v>669</v>
      </c>
    </row>
    <row r="249" s="2" customFormat="1" ht="24.15" customHeight="1">
      <c r="A249" s="34"/>
      <c r="B249" s="156"/>
      <c r="C249" s="192" t="s">
        <v>345</v>
      </c>
      <c r="D249" s="192" t="s">
        <v>177</v>
      </c>
      <c r="E249" s="193" t="s">
        <v>670</v>
      </c>
      <c r="F249" s="194" t="s">
        <v>671</v>
      </c>
      <c r="G249" s="195" t="s">
        <v>246</v>
      </c>
      <c r="H249" s="196">
        <v>2</v>
      </c>
      <c r="I249" s="197"/>
      <c r="J249" s="196">
        <f>ROUND(I249*H249,3)</f>
        <v>0</v>
      </c>
      <c r="K249" s="198"/>
      <c r="L249" s="35"/>
      <c r="M249" s="199" t="s">
        <v>1</v>
      </c>
      <c r="N249" s="20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181</v>
      </c>
      <c r="AT249" s="203" t="s">
        <v>177</v>
      </c>
      <c r="AU249" s="203" t="s">
        <v>152</v>
      </c>
      <c r="AY249" s="15" t="s">
        <v>174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152</v>
      </c>
      <c r="BK249" s="205">
        <f>ROUND(I249*H249,3)</f>
        <v>0</v>
      </c>
      <c r="BL249" s="15" t="s">
        <v>181</v>
      </c>
      <c r="BM249" s="203" t="s">
        <v>672</v>
      </c>
    </row>
    <row r="250" s="12" customFormat="1" ht="22.8" customHeight="1">
      <c r="A250" s="12"/>
      <c r="B250" s="179"/>
      <c r="C250" s="12"/>
      <c r="D250" s="180" t="s">
        <v>73</v>
      </c>
      <c r="E250" s="190" t="s">
        <v>673</v>
      </c>
      <c r="F250" s="190" t="s">
        <v>674</v>
      </c>
      <c r="G250" s="12"/>
      <c r="H250" s="12"/>
      <c r="I250" s="182"/>
      <c r="J250" s="191">
        <f>BK250</f>
        <v>0</v>
      </c>
      <c r="K250" s="12"/>
      <c r="L250" s="179"/>
      <c r="M250" s="184"/>
      <c r="N250" s="185"/>
      <c r="O250" s="185"/>
      <c r="P250" s="186">
        <f>P251</f>
        <v>0</v>
      </c>
      <c r="Q250" s="185"/>
      <c r="R250" s="186">
        <f>R251</f>
        <v>0</v>
      </c>
      <c r="S250" s="185"/>
      <c r="T250" s="187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80" t="s">
        <v>82</v>
      </c>
      <c r="AT250" s="188" t="s">
        <v>73</v>
      </c>
      <c r="AU250" s="188" t="s">
        <v>82</v>
      </c>
      <c r="AY250" s="180" t="s">
        <v>174</v>
      </c>
      <c r="BK250" s="189">
        <f>BK251</f>
        <v>0</v>
      </c>
    </row>
    <row r="251" s="2" customFormat="1" ht="24.15" customHeight="1">
      <c r="A251" s="34"/>
      <c r="B251" s="156"/>
      <c r="C251" s="192" t="s">
        <v>675</v>
      </c>
      <c r="D251" s="192" t="s">
        <v>177</v>
      </c>
      <c r="E251" s="193" t="s">
        <v>676</v>
      </c>
      <c r="F251" s="194" t="s">
        <v>677</v>
      </c>
      <c r="G251" s="195" t="s">
        <v>268</v>
      </c>
      <c r="H251" s="196">
        <v>2612.8519999999999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181</v>
      </c>
      <c r="AT251" s="203" t="s">
        <v>177</v>
      </c>
      <c r="AU251" s="203" t="s">
        <v>152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181</v>
      </c>
      <c r="BM251" s="203" t="s">
        <v>678</v>
      </c>
    </row>
    <row r="252" s="12" customFormat="1" ht="25.92" customHeight="1">
      <c r="A252" s="12"/>
      <c r="B252" s="179"/>
      <c r="C252" s="12"/>
      <c r="D252" s="180" t="s">
        <v>73</v>
      </c>
      <c r="E252" s="181" t="s">
        <v>287</v>
      </c>
      <c r="F252" s="181" t="s">
        <v>679</v>
      </c>
      <c r="G252" s="12"/>
      <c r="H252" s="12"/>
      <c r="I252" s="182"/>
      <c r="J252" s="183">
        <f>BK252</f>
        <v>0</v>
      </c>
      <c r="K252" s="12"/>
      <c r="L252" s="179"/>
      <c r="M252" s="184"/>
      <c r="N252" s="185"/>
      <c r="O252" s="185"/>
      <c r="P252" s="186">
        <f>P253+P265+P277+P280+P287+P299+P320+P358+P381+P385+P389+P393+P401+P405+P410</f>
        <v>0</v>
      </c>
      <c r="Q252" s="185"/>
      <c r="R252" s="186">
        <f>R253+R265+R277+R280+R287+R299+R320+R358+R381+R385+R389+R393+R401+R405+R410</f>
        <v>37.350676400000005</v>
      </c>
      <c r="S252" s="185"/>
      <c r="T252" s="187">
        <f>T253+T265+T277+T280+T287+T299+T320+T358+T381+T385+T389+T393+T401+T405+T410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80" t="s">
        <v>152</v>
      </c>
      <c r="AT252" s="188" t="s">
        <v>73</v>
      </c>
      <c r="AU252" s="188" t="s">
        <v>74</v>
      </c>
      <c r="AY252" s="180" t="s">
        <v>174</v>
      </c>
      <c r="BK252" s="189">
        <f>BK253+BK265+BK277+BK280+BK287+BK299+BK320+BK358+BK381+BK385+BK389+BK393+BK401+BK405+BK410</f>
        <v>0</v>
      </c>
    </row>
    <row r="253" s="12" customFormat="1" ht="22.8" customHeight="1">
      <c r="A253" s="12"/>
      <c r="B253" s="179"/>
      <c r="C253" s="12"/>
      <c r="D253" s="180" t="s">
        <v>73</v>
      </c>
      <c r="E253" s="190" t="s">
        <v>680</v>
      </c>
      <c r="F253" s="190" t="s">
        <v>681</v>
      </c>
      <c r="G253" s="12"/>
      <c r="H253" s="12"/>
      <c r="I253" s="182"/>
      <c r="J253" s="191">
        <f>BK253</f>
        <v>0</v>
      </c>
      <c r="K253" s="12"/>
      <c r="L253" s="179"/>
      <c r="M253" s="184"/>
      <c r="N253" s="185"/>
      <c r="O253" s="185"/>
      <c r="P253" s="186">
        <f>SUM(P254:P264)</f>
        <v>0</v>
      </c>
      <c r="Q253" s="185"/>
      <c r="R253" s="186">
        <f>SUM(R254:R264)</f>
        <v>0</v>
      </c>
      <c r="S253" s="185"/>
      <c r="T253" s="187">
        <f>SUM(T254:T264)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80" t="s">
        <v>152</v>
      </c>
      <c r="AT253" s="188" t="s">
        <v>73</v>
      </c>
      <c r="AU253" s="188" t="s">
        <v>82</v>
      </c>
      <c r="AY253" s="180" t="s">
        <v>174</v>
      </c>
      <c r="BK253" s="189">
        <f>SUM(BK254:BK264)</f>
        <v>0</v>
      </c>
    </row>
    <row r="254" s="2" customFormat="1" ht="24.15" customHeight="1">
      <c r="A254" s="34"/>
      <c r="B254" s="156"/>
      <c r="C254" s="192" t="s">
        <v>350</v>
      </c>
      <c r="D254" s="192" t="s">
        <v>177</v>
      </c>
      <c r="E254" s="193" t="s">
        <v>682</v>
      </c>
      <c r="F254" s="194" t="s">
        <v>683</v>
      </c>
      <c r="G254" s="195" t="s">
        <v>180</v>
      </c>
      <c r="H254" s="196">
        <v>1013.9400000000001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202</v>
      </c>
      <c r="AT254" s="203" t="s">
        <v>177</v>
      </c>
      <c r="AU254" s="203" t="s">
        <v>152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202</v>
      </c>
      <c r="BM254" s="203" t="s">
        <v>684</v>
      </c>
    </row>
    <row r="255" s="2" customFormat="1" ht="16.5" customHeight="1">
      <c r="A255" s="34"/>
      <c r="B255" s="156"/>
      <c r="C255" s="211" t="s">
        <v>685</v>
      </c>
      <c r="D255" s="211" t="s">
        <v>408</v>
      </c>
      <c r="E255" s="212" t="s">
        <v>686</v>
      </c>
      <c r="F255" s="213" t="s">
        <v>687</v>
      </c>
      <c r="G255" s="214" t="s">
        <v>268</v>
      </c>
      <c r="H255" s="215">
        <v>0.30399999999999999</v>
      </c>
      <c r="I255" s="216"/>
      <c r="J255" s="215">
        <f>ROUND(I255*H255,3)</f>
        <v>0</v>
      </c>
      <c r="K255" s="217"/>
      <c r="L255" s="218"/>
      <c r="M255" s="219" t="s">
        <v>1</v>
      </c>
      <c r="N255" s="22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227</v>
      </c>
      <c r="AT255" s="203" t="s">
        <v>408</v>
      </c>
      <c r="AU255" s="203" t="s">
        <v>152</v>
      </c>
      <c r="AY255" s="15" t="s">
        <v>174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152</v>
      </c>
      <c r="BK255" s="205">
        <f>ROUND(I255*H255,3)</f>
        <v>0</v>
      </c>
      <c r="BL255" s="15" t="s">
        <v>202</v>
      </c>
      <c r="BM255" s="203" t="s">
        <v>688</v>
      </c>
    </row>
    <row r="256" s="2" customFormat="1" ht="24.15" customHeight="1">
      <c r="A256" s="34"/>
      <c r="B256" s="156"/>
      <c r="C256" s="192" t="s">
        <v>354</v>
      </c>
      <c r="D256" s="192" t="s">
        <v>177</v>
      </c>
      <c r="E256" s="193" t="s">
        <v>689</v>
      </c>
      <c r="F256" s="194" t="s">
        <v>690</v>
      </c>
      <c r="G256" s="195" t="s">
        <v>180</v>
      </c>
      <c r="H256" s="196">
        <v>2027.8800000000001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202</v>
      </c>
      <c r="AT256" s="203" t="s">
        <v>177</v>
      </c>
      <c r="AU256" s="203" t="s">
        <v>152</v>
      </c>
      <c r="AY256" s="15" t="s">
        <v>174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152</v>
      </c>
      <c r="BK256" s="205">
        <f>ROUND(I256*H256,3)</f>
        <v>0</v>
      </c>
      <c r="BL256" s="15" t="s">
        <v>202</v>
      </c>
      <c r="BM256" s="203" t="s">
        <v>691</v>
      </c>
    </row>
    <row r="257" s="2" customFormat="1" ht="24.15" customHeight="1">
      <c r="A257" s="34"/>
      <c r="B257" s="156"/>
      <c r="C257" s="211" t="s">
        <v>692</v>
      </c>
      <c r="D257" s="211" t="s">
        <v>408</v>
      </c>
      <c r="E257" s="212" t="s">
        <v>693</v>
      </c>
      <c r="F257" s="213" t="s">
        <v>694</v>
      </c>
      <c r="G257" s="214" t="s">
        <v>180</v>
      </c>
      <c r="H257" s="215">
        <v>2332.0619999999999</v>
      </c>
      <c r="I257" s="216"/>
      <c r="J257" s="215">
        <f>ROUND(I257*H257,3)</f>
        <v>0</v>
      </c>
      <c r="K257" s="217"/>
      <c r="L257" s="218"/>
      <c r="M257" s="219" t="s">
        <v>1</v>
      </c>
      <c r="N257" s="22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227</v>
      </c>
      <c r="AT257" s="203" t="s">
        <v>408</v>
      </c>
      <c r="AU257" s="203" t="s">
        <v>152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202</v>
      </c>
      <c r="BM257" s="203" t="s">
        <v>695</v>
      </c>
    </row>
    <row r="258" s="2" customFormat="1" ht="16.5" customHeight="1">
      <c r="A258" s="34"/>
      <c r="B258" s="156"/>
      <c r="C258" s="192" t="s">
        <v>359</v>
      </c>
      <c r="D258" s="192" t="s">
        <v>177</v>
      </c>
      <c r="E258" s="193" t="s">
        <v>696</v>
      </c>
      <c r="F258" s="194" t="s">
        <v>697</v>
      </c>
      <c r="G258" s="195" t="s">
        <v>241</v>
      </c>
      <c r="H258" s="196">
        <v>366.54000000000002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40</v>
      </c>
      <c r="O258" s="78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202</v>
      </c>
      <c r="AT258" s="203" t="s">
        <v>177</v>
      </c>
      <c r="AU258" s="203" t="s">
        <v>152</v>
      </c>
      <c r="AY258" s="15" t="s">
        <v>174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152</v>
      </c>
      <c r="BK258" s="205">
        <f>ROUND(I258*H258,3)</f>
        <v>0</v>
      </c>
      <c r="BL258" s="15" t="s">
        <v>202</v>
      </c>
      <c r="BM258" s="203" t="s">
        <v>698</v>
      </c>
    </row>
    <row r="259" s="2" customFormat="1" ht="37.8" customHeight="1">
      <c r="A259" s="34"/>
      <c r="B259" s="156"/>
      <c r="C259" s="211" t="s">
        <v>699</v>
      </c>
      <c r="D259" s="211" t="s">
        <v>408</v>
      </c>
      <c r="E259" s="212" t="s">
        <v>700</v>
      </c>
      <c r="F259" s="213" t="s">
        <v>701</v>
      </c>
      <c r="G259" s="214" t="s">
        <v>241</v>
      </c>
      <c r="H259" s="215">
        <v>366.54000000000002</v>
      </c>
      <c r="I259" s="216"/>
      <c r="J259" s="215">
        <f>ROUND(I259*H259,3)</f>
        <v>0</v>
      </c>
      <c r="K259" s="217"/>
      <c r="L259" s="218"/>
      <c r="M259" s="219" t="s">
        <v>1</v>
      </c>
      <c r="N259" s="22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227</v>
      </c>
      <c r="AT259" s="203" t="s">
        <v>408</v>
      </c>
      <c r="AU259" s="203" t="s">
        <v>152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202</v>
      </c>
      <c r="BM259" s="203" t="s">
        <v>702</v>
      </c>
    </row>
    <row r="260" s="2" customFormat="1" ht="24.15" customHeight="1">
      <c r="A260" s="34"/>
      <c r="B260" s="156"/>
      <c r="C260" s="192" t="s">
        <v>363</v>
      </c>
      <c r="D260" s="192" t="s">
        <v>177</v>
      </c>
      <c r="E260" s="193" t="s">
        <v>703</v>
      </c>
      <c r="F260" s="194" t="s">
        <v>704</v>
      </c>
      <c r="G260" s="195" t="s">
        <v>180</v>
      </c>
      <c r="H260" s="196">
        <v>215.44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202</v>
      </c>
      <c r="AT260" s="203" t="s">
        <v>177</v>
      </c>
      <c r="AU260" s="203" t="s">
        <v>152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202</v>
      </c>
      <c r="BM260" s="203" t="s">
        <v>705</v>
      </c>
    </row>
    <row r="261" s="2" customFormat="1" ht="16.5" customHeight="1">
      <c r="A261" s="34"/>
      <c r="B261" s="156"/>
      <c r="C261" s="211" t="s">
        <v>673</v>
      </c>
      <c r="D261" s="211" t="s">
        <v>408</v>
      </c>
      <c r="E261" s="212" t="s">
        <v>706</v>
      </c>
      <c r="F261" s="213" t="s">
        <v>707</v>
      </c>
      <c r="G261" s="214" t="s">
        <v>382</v>
      </c>
      <c r="H261" s="215">
        <v>43.088000000000001</v>
      </c>
      <c r="I261" s="216"/>
      <c r="J261" s="215">
        <f>ROUND(I261*H261,3)</f>
        <v>0</v>
      </c>
      <c r="K261" s="217"/>
      <c r="L261" s="218"/>
      <c r="M261" s="219" t="s">
        <v>1</v>
      </c>
      <c r="N261" s="22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227</v>
      </c>
      <c r="AT261" s="203" t="s">
        <v>408</v>
      </c>
      <c r="AU261" s="203" t="s">
        <v>152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202</v>
      </c>
      <c r="BM261" s="203" t="s">
        <v>708</v>
      </c>
    </row>
    <row r="262" s="2" customFormat="1" ht="24.15" customHeight="1">
      <c r="A262" s="34"/>
      <c r="B262" s="156"/>
      <c r="C262" s="192" t="s">
        <v>366</v>
      </c>
      <c r="D262" s="192" t="s">
        <v>177</v>
      </c>
      <c r="E262" s="193" t="s">
        <v>709</v>
      </c>
      <c r="F262" s="194" t="s">
        <v>710</v>
      </c>
      <c r="G262" s="195" t="s">
        <v>180</v>
      </c>
      <c r="H262" s="196">
        <v>733.08000000000004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202</v>
      </c>
      <c r="AT262" s="203" t="s">
        <v>177</v>
      </c>
      <c r="AU262" s="203" t="s">
        <v>152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202</v>
      </c>
      <c r="BM262" s="203" t="s">
        <v>711</v>
      </c>
    </row>
    <row r="263" s="2" customFormat="1" ht="16.5" customHeight="1">
      <c r="A263" s="34"/>
      <c r="B263" s="156"/>
      <c r="C263" s="211" t="s">
        <v>712</v>
      </c>
      <c r="D263" s="211" t="s">
        <v>408</v>
      </c>
      <c r="E263" s="212" t="s">
        <v>706</v>
      </c>
      <c r="F263" s="213" t="s">
        <v>707</v>
      </c>
      <c r="G263" s="214" t="s">
        <v>382</v>
      </c>
      <c r="H263" s="215">
        <v>146.61600000000001</v>
      </c>
      <c r="I263" s="216"/>
      <c r="J263" s="215">
        <f>ROUND(I263*H263,3)</f>
        <v>0</v>
      </c>
      <c r="K263" s="217"/>
      <c r="L263" s="218"/>
      <c r="M263" s="219" t="s">
        <v>1</v>
      </c>
      <c r="N263" s="22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227</v>
      </c>
      <c r="AT263" s="203" t="s">
        <v>408</v>
      </c>
      <c r="AU263" s="203" t="s">
        <v>152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202</v>
      </c>
      <c r="BM263" s="203" t="s">
        <v>713</v>
      </c>
    </row>
    <row r="264" s="2" customFormat="1" ht="24.15" customHeight="1">
      <c r="A264" s="34"/>
      <c r="B264" s="156"/>
      <c r="C264" s="192" t="s">
        <v>370</v>
      </c>
      <c r="D264" s="192" t="s">
        <v>177</v>
      </c>
      <c r="E264" s="193" t="s">
        <v>714</v>
      </c>
      <c r="F264" s="194" t="s">
        <v>715</v>
      </c>
      <c r="G264" s="195" t="s">
        <v>716</v>
      </c>
      <c r="H264" s="197"/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202</v>
      </c>
      <c r="AT264" s="203" t="s">
        <v>177</v>
      </c>
      <c r="AU264" s="203" t="s">
        <v>152</v>
      </c>
      <c r="AY264" s="15" t="s">
        <v>174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152</v>
      </c>
      <c r="BK264" s="205">
        <f>ROUND(I264*H264,3)</f>
        <v>0</v>
      </c>
      <c r="BL264" s="15" t="s">
        <v>202</v>
      </c>
      <c r="BM264" s="203" t="s">
        <v>717</v>
      </c>
    </row>
    <row r="265" s="12" customFormat="1" ht="22.8" customHeight="1">
      <c r="A265" s="12"/>
      <c r="B265" s="179"/>
      <c r="C265" s="12"/>
      <c r="D265" s="180" t="s">
        <v>73</v>
      </c>
      <c r="E265" s="190" t="s">
        <v>718</v>
      </c>
      <c r="F265" s="190" t="s">
        <v>719</v>
      </c>
      <c r="G265" s="12"/>
      <c r="H265" s="12"/>
      <c r="I265" s="182"/>
      <c r="J265" s="191">
        <f>BK265</f>
        <v>0</v>
      </c>
      <c r="K265" s="12"/>
      <c r="L265" s="179"/>
      <c r="M265" s="184"/>
      <c r="N265" s="185"/>
      <c r="O265" s="185"/>
      <c r="P265" s="186">
        <f>SUM(P266:P276)</f>
        <v>0</v>
      </c>
      <c r="Q265" s="185"/>
      <c r="R265" s="186">
        <f>SUM(R266:R276)</f>
        <v>0</v>
      </c>
      <c r="S265" s="185"/>
      <c r="T265" s="187">
        <f>SUM(T266:T276)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80" t="s">
        <v>152</v>
      </c>
      <c r="AT265" s="188" t="s">
        <v>73</v>
      </c>
      <c r="AU265" s="188" t="s">
        <v>82</v>
      </c>
      <c r="AY265" s="180" t="s">
        <v>174</v>
      </c>
      <c r="BK265" s="189">
        <f>SUM(BK266:BK276)</f>
        <v>0</v>
      </c>
    </row>
    <row r="266" s="2" customFormat="1" ht="33" customHeight="1">
      <c r="A266" s="34"/>
      <c r="B266" s="156"/>
      <c r="C266" s="192" t="s">
        <v>720</v>
      </c>
      <c r="D266" s="192" t="s">
        <v>177</v>
      </c>
      <c r="E266" s="193" t="s">
        <v>721</v>
      </c>
      <c r="F266" s="194" t="s">
        <v>722</v>
      </c>
      <c r="G266" s="195" t="s">
        <v>180</v>
      </c>
      <c r="H266" s="196">
        <v>339.68000000000001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202</v>
      </c>
      <c r="AT266" s="203" t="s">
        <v>177</v>
      </c>
      <c r="AU266" s="203" t="s">
        <v>152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202</v>
      </c>
      <c r="BM266" s="203" t="s">
        <v>723</v>
      </c>
    </row>
    <row r="267" s="2" customFormat="1" ht="24.15" customHeight="1">
      <c r="A267" s="34"/>
      <c r="B267" s="156"/>
      <c r="C267" s="211" t="s">
        <v>375</v>
      </c>
      <c r="D267" s="211" t="s">
        <v>408</v>
      </c>
      <c r="E267" s="212" t="s">
        <v>724</v>
      </c>
      <c r="F267" s="213" t="s">
        <v>725</v>
      </c>
      <c r="G267" s="214" t="s">
        <v>180</v>
      </c>
      <c r="H267" s="215">
        <v>346.47399999999999</v>
      </c>
      <c r="I267" s="216"/>
      <c r="J267" s="215">
        <f>ROUND(I267*H267,3)</f>
        <v>0</v>
      </c>
      <c r="K267" s="217"/>
      <c r="L267" s="218"/>
      <c r="M267" s="219" t="s">
        <v>1</v>
      </c>
      <c r="N267" s="22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227</v>
      </c>
      <c r="AT267" s="203" t="s">
        <v>408</v>
      </c>
      <c r="AU267" s="203" t="s">
        <v>152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202</v>
      </c>
      <c r="BM267" s="203" t="s">
        <v>726</v>
      </c>
    </row>
    <row r="268" s="2" customFormat="1" ht="16.5" customHeight="1">
      <c r="A268" s="34"/>
      <c r="B268" s="156"/>
      <c r="C268" s="192" t="s">
        <v>727</v>
      </c>
      <c r="D268" s="192" t="s">
        <v>177</v>
      </c>
      <c r="E268" s="193" t="s">
        <v>728</v>
      </c>
      <c r="F268" s="194" t="s">
        <v>729</v>
      </c>
      <c r="G268" s="195" t="s">
        <v>180</v>
      </c>
      <c r="H268" s="196">
        <v>1790.3199999999999</v>
      </c>
      <c r="I268" s="197"/>
      <c r="J268" s="196">
        <f>ROUND(I268*H268,3)</f>
        <v>0</v>
      </c>
      <c r="K268" s="198"/>
      <c r="L268" s="35"/>
      <c r="M268" s="199" t="s">
        <v>1</v>
      </c>
      <c r="N268" s="20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202</v>
      </c>
      <c r="AT268" s="203" t="s">
        <v>177</v>
      </c>
      <c r="AU268" s="203" t="s">
        <v>152</v>
      </c>
      <c r="AY268" s="15" t="s">
        <v>174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152</v>
      </c>
      <c r="BK268" s="205">
        <f>ROUND(I268*H268,3)</f>
        <v>0</v>
      </c>
      <c r="BL268" s="15" t="s">
        <v>202</v>
      </c>
      <c r="BM268" s="203" t="s">
        <v>730</v>
      </c>
    </row>
    <row r="269" s="2" customFormat="1" ht="16.5" customHeight="1">
      <c r="A269" s="34"/>
      <c r="B269" s="156"/>
      <c r="C269" s="211" t="s">
        <v>379</v>
      </c>
      <c r="D269" s="211" t="s">
        <v>408</v>
      </c>
      <c r="E269" s="212" t="s">
        <v>731</v>
      </c>
      <c r="F269" s="213" t="s">
        <v>732</v>
      </c>
      <c r="G269" s="214" t="s">
        <v>180</v>
      </c>
      <c r="H269" s="215">
        <v>1273.2460000000001</v>
      </c>
      <c r="I269" s="216"/>
      <c r="J269" s="215">
        <f>ROUND(I269*H269,3)</f>
        <v>0</v>
      </c>
      <c r="K269" s="217"/>
      <c r="L269" s="218"/>
      <c r="M269" s="219" t="s">
        <v>1</v>
      </c>
      <c r="N269" s="22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227</v>
      </c>
      <c r="AT269" s="203" t="s">
        <v>408</v>
      </c>
      <c r="AU269" s="203" t="s">
        <v>152</v>
      </c>
      <c r="AY269" s="15" t="s">
        <v>174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152</v>
      </c>
      <c r="BK269" s="205">
        <f>ROUND(I269*H269,3)</f>
        <v>0</v>
      </c>
      <c r="BL269" s="15" t="s">
        <v>202</v>
      </c>
      <c r="BM269" s="203" t="s">
        <v>733</v>
      </c>
    </row>
    <row r="270" s="2" customFormat="1" ht="49.05" customHeight="1">
      <c r="A270" s="34"/>
      <c r="B270" s="156"/>
      <c r="C270" s="211" t="s">
        <v>734</v>
      </c>
      <c r="D270" s="211" t="s">
        <v>408</v>
      </c>
      <c r="E270" s="212" t="s">
        <v>735</v>
      </c>
      <c r="F270" s="213" t="s">
        <v>736</v>
      </c>
      <c r="G270" s="214" t="s">
        <v>180</v>
      </c>
      <c r="H270" s="215">
        <v>696.81299999999999</v>
      </c>
      <c r="I270" s="216"/>
      <c r="J270" s="215">
        <f>ROUND(I270*H270,3)</f>
        <v>0</v>
      </c>
      <c r="K270" s="217"/>
      <c r="L270" s="218"/>
      <c r="M270" s="219" t="s">
        <v>1</v>
      </c>
      <c r="N270" s="22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227</v>
      </c>
      <c r="AT270" s="203" t="s">
        <v>408</v>
      </c>
      <c r="AU270" s="203" t="s">
        <v>152</v>
      </c>
      <c r="AY270" s="15" t="s">
        <v>174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152</v>
      </c>
      <c r="BK270" s="205">
        <f>ROUND(I270*H270,3)</f>
        <v>0</v>
      </c>
      <c r="BL270" s="15" t="s">
        <v>202</v>
      </c>
      <c r="BM270" s="203" t="s">
        <v>737</v>
      </c>
    </row>
    <row r="271" s="2" customFormat="1" ht="24.15" customHeight="1">
      <c r="A271" s="34"/>
      <c r="B271" s="156"/>
      <c r="C271" s="192" t="s">
        <v>383</v>
      </c>
      <c r="D271" s="192" t="s">
        <v>177</v>
      </c>
      <c r="E271" s="193" t="s">
        <v>738</v>
      </c>
      <c r="F271" s="194" t="s">
        <v>739</v>
      </c>
      <c r="G271" s="195" t="s">
        <v>180</v>
      </c>
      <c r="H271" s="196">
        <v>797.86000000000001</v>
      </c>
      <c r="I271" s="197"/>
      <c r="J271" s="196">
        <f>ROUND(I271*H271,3)</f>
        <v>0</v>
      </c>
      <c r="K271" s="198"/>
      <c r="L271" s="35"/>
      <c r="M271" s="199" t="s">
        <v>1</v>
      </c>
      <c r="N271" s="200" t="s">
        <v>40</v>
      </c>
      <c r="O271" s="78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202</v>
      </c>
      <c r="AT271" s="203" t="s">
        <v>177</v>
      </c>
      <c r="AU271" s="203" t="s">
        <v>152</v>
      </c>
      <c r="AY271" s="15" t="s">
        <v>174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152</v>
      </c>
      <c r="BK271" s="205">
        <f>ROUND(I271*H271,3)</f>
        <v>0</v>
      </c>
      <c r="BL271" s="15" t="s">
        <v>202</v>
      </c>
      <c r="BM271" s="203" t="s">
        <v>740</v>
      </c>
    </row>
    <row r="272" s="2" customFormat="1" ht="49.05" customHeight="1">
      <c r="A272" s="34"/>
      <c r="B272" s="156"/>
      <c r="C272" s="211" t="s">
        <v>741</v>
      </c>
      <c r="D272" s="211" t="s">
        <v>408</v>
      </c>
      <c r="E272" s="212" t="s">
        <v>742</v>
      </c>
      <c r="F272" s="213" t="s">
        <v>743</v>
      </c>
      <c r="G272" s="214" t="s">
        <v>180</v>
      </c>
      <c r="H272" s="215">
        <v>696.81299999999999</v>
      </c>
      <c r="I272" s="216"/>
      <c r="J272" s="215">
        <f>ROUND(I272*H272,3)</f>
        <v>0</v>
      </c>
      <c r="K272" s="217"/>
      <c r="L272" s="218"/>
      <c r="M272" s="219" t="s">
        <v>1</v>
      </c>
      <c r="N272" s="22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227</v>
      </c>
      <c r="AT272" s="203" t="s">
        <v>408</v>
      </c>
      <c r="AU272" s="203" t="s">
        <v>152</v>
      </c>
      <c r="AY272" s="15" t="s">
        <v>174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152</v>
      </c>
      <c r="BK272" s="205">
        <f>ROUND(I272*H272,3)</f>
        <v>0</v>
      </c>
      <c r="BL272" s="15" t="s">
        <v>202</v>
      </c>
      <c r="BM272" s="203" t="s">
        <v>744</v>
      </c>
    </row>
    <row r="273" s="2" customFormat="1" ht="24.15" customHeight="1">
      <c r="A273" s="34"/>
      <c r="B273" s="156"/>
      <c r="C273" s="211" t="s">
        <v>389</v>
      </c>
      <c r="D273" s="211" t="s">
        <v>408</v>
      </c>
      <c r="E273" s="212" t="s">
        <v>745</v>
      </c>
      <c r="F273" s="213" t="s">
        <v>746</v>
      </c>
      <c r="G273" s="214" t="s">
        <v>180</v>
      </c>
      <c r="H273" s="215">
        <v>95.094999999999999</v>
      </c>
      <c r="I273" s="216"/>
      <c r="J273" s="215">
        <f>ROUND(I273*H273,3)</f>
        <v>0</v>
      </c>
      <c r="K273" s="217"/>
      <c r="L273" s="218"/>
      <c r="M273" s="219" t="s">
        <v>1</v>
      </c>
      <c r="N273" s="22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227</v>
      </c>
      <c r="AT273" s="203" t="s">
        <v>408</v>
      </c>
      <c r="AU273" s="203" t="s">
        <v>152</v>
      </c>
      <c r="AY273" s="15" t="s">
        <v>174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152</v>
      </c>
      <c r="BK273" s="205">
        <f>ROUND(I273*H273,3)</f>
        <v>0</v>
      </c>
      <c r="BL273" s="15" t="s">
        <v>202</v>
      </c>
      <c r="BM273" s="203" t="s">
        <v>747</v>
      </c>
    </row>
    <row r="274" s="2" customFormat="1" ht="24.15" customHeight="1">
      <c r="A274" s="34"/>
      <c r="B274" s="156"/>
      <c r="C274" s="192" t="s">
        <v>748</v>
      </c>
      <c r="D274" s="192" t="s">
        <v>177</v>
      </c>
      <c r="E274" s="193" t="s">
        <v>749</v>
      </c>
      <c r="F274" s="194" t="s">
        <v>750</v>
      </c>
      <c r="G274" s="195" t="s">
        <v>180</v>
      </c>
      <c r="H274" s="196">
        <v>35.560000000000002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202</v>
      </c>
      <c r="AT274" s="203" t="s">
        <v>177</v>
      </c>
      <c r="AU274" s="203" t="s">
        <v>152</v>
      </c>
      <c r="AY274" s="15" t="s">
        <v>174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152</v>
      </c>
      <c r="BK274" s="205">
        <f>ROUND(I274*H274,3)</f>
        <v>0</v>
      </c>
      <c r="BL274" s="15" t="s">
        <v>202</v>
      </c>
      <c r="BM274" s="203" t="s">
        <v>751</v>
      </c>
    </row>
    <row r="275" s="2" customFormat="1" ht="33" customHeight="1">
      <c r="A275" s="34"/>
      <c r="B275" s="156"/>
      <c r="C275" s="211" t="s">
        <v>394</v>
      </c>
      <c r="D275" s="211" t="s">
        <v>408</v>
      </c>
      <c r="E275" s="212" t="s">
        <v>752</v>
      </c>
      <c r="F275" s="213" t="s">
        <v>753</v>
      </c>
      <c r="G275" s="214" t="s">
        <v>180</v>
      </c>
      <c r="H275" s="215">
        <v>36.271000000000001</v>
      </c>
      <c r="I275" s="216"/>
      <c r="J275" s="215">
        <f>ROUND(I275*H275,3)</f>
        <v>0</v>
      </c>
      <c r="K275" s="217"/>
      <c r="L275" s="218"/>
      <c r="M275" s="219" t="s">
        <v>1</v>
      </c>
      <c r="N275" s="22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227</v>
      </c>
      <c r="AT275" s="203" t="s">
        <v>408</v>
      </c>
      <c r="AU275" s="203" t="s">
        <v>152</v>
      </c>
      <c r="AY275" s="15" t="s">
        <v>174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152</v>
      </c>
      <c r="BK275" s="205">
        <f>ROUND(I275*H275,3)</f>
        <v>0</v>
      </c>
      <c r="BL275" s="15" t="s">
        <v>202</v>
      </c>
      <c r="BM275" s="203" t="s">
        <v>754</v>
      </c>
    </row>
    <row r="276" s="2" customFormat="1" ht="24.15" customHeight="1">
      <c r="A276" s="34"/>
      <c r="B276" s="156"/>
      <c r="C276" s="192" t="s">
        <v>755</v>
      </c>
      <c r="D276" s="192" t="s">
        <v>177</v>
      </c>
      <c r="E276" s="193" t="s">
        <v>756</v>
      </c>
      <c r="F276" s="194" t="s">
        <v>757</v>
      </c>
      <c r="G276" s="195" t="s">
        <v>716</v>
      </c>
      <c r="H276" s="197"/>
      <c r="I276" s="197"/>
      <c r="J276" s="196">
        <f>ROUND(I276*H276,3)</f>
        <v>0</v>
      </c>
      <c r="K276" s="198"/>
      <c r="L276" s="35"/>
      <c r="M276" s="199" t="s">
        <v>1</v>
      </c>
      <c r="N276" s="20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202</v>
      </c>
      <c r="AT276" s="203" t="s">
        <v>177</v>
      </c>
      <c r="AU276" s="203" t="s">
        <v>152</v>
      </c>
      <c r="AY276" s="15" t="s">
        <v>174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152</v>
      </c>
      <c r="BK276" s="205">
        <f>ROUND(I276*H276,3)</f>
        <v>0</v>
      </c>
      <c r="BL276" s="15" t="s">
        <v>202</v>
      </c>
      <c r="BM276" s="203" t="s">
        <v>758</v>
      </c>
    </row>
    <row r="277" s="12" customFormat="1" ht="22.8" customHeight="1">
      <c r="A277" s="12"/>
      <c r="B277" s="179"/>
      <c r="C277" s="12"/>
      <c r="D277" s="180" t="s">
        <v>73</v>
      </c>
      <c r="E277" s="190" t="s">
        <v>759</v>
      </c>
      <c r="F277" s="190" t="s">
        <v>760</v>
      </c>
      <c r="G277" s="12"/>
      <c r="H277" s="12"/>
      <c r="I277" s="182"/>
      <c r="J277" s="191">
        <f>BK277</f>
        <v>0</v>
      </c>
      <c r="K277" s="12"/>
      <c r="L277" s="179"/>
      <c r="M277" s="184"/>
      <c r="N277" s="185"/>
      <c r="O277" s="185"/>
      <c r="P277" s="186">
        <f>SUM(P278:P279)</f>
        <v>0</v>
      </c>
      <c r="Q277" s="185"/>
      <c r="R277" s="186">
        <f>SUM(R278:R279)</f>
        <v>0</v>
      </c>
      <c r="S277" s="185"/>
      <c r="T277" s="187">
        <f>SUM(T278:T279)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80" t="s">
        <v>152</v>
      </c>
      <c r="AT277" s="188" t="s">
        <v>73</v>
      </c>
      <c r="AU277" s="188" t="s">
        <v>82</v>
      </c>
      <c r="AY277" s="180" t="s">
        <v>174</v>
      </c>
      <c r="BK277" s="189">
        <f>SUM(BK278:BK279)</f>
        <v>0</v>
      </c>
    </row>
    <row r="278" s="2" customFormat="1" ht="16.5" customHeight="1">
      <c r="A278" s="34"/>
      <c r="B278" s="156"/>
      <c r="C278" s="192" t="s">
        <v>398</v>
      </c>
      <c r="D278" s="192" t="s">
        <v>177</v>
      </c>
      <c r="E278" s="193" t="s">
        <v>761</v>
      </c>
      <c r="F278" s="194" t="s">
        <v>762</v>
      </c>
      <c r="G278" s="195" t="s">
        <v>246</v>
      </c>
      <c r="H278" s="196">
        <v>14</v>
      </c>
      <c r="I278" s="197"/>
      <c r="J278" s="196">
        <f>ROUND(I278*H278,3)</f>
        <v>0</v>
      </c>
      <c r="K278" s="198"/>
      <c r="L278" s="35"/>
      <c r="M278" s="199" t="s">
        <v>1</v>
      </c>
      <c r="N278" s="20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202</v>
      </c>
      <c r="AT278" s="203" t="s">
        <v>177</v>
      </c>
      <c r="AU278" s="203" t="s">
        <v>152</v>
      </c>
      <c r="AY278" s="15" t="s">
        <v>174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152</v>
      </c>
      <c r="BK278" s="205">
        <f>ROUND(I278*H278,3)</f>
        <v>0</v>
      </c>
      <c r="BL278" s="15" t="s">
        <v>202</v>
      </c>
      <c r="BM278" s="203" t="s">
        <v>763</v>
      </c>
    </row>
    <row r="279" s="2" customFormat="1" ht="21.75" customHeight="1">
      <c r="A279" s="34"/>
      <c r="B279" s="156"/>
      <c r="C279" s="211" t="s">
        <v>764</v>
      </c>
      <c r="D279" s="211" t="s">
        <v>408</v>
      </c>
      <c r="E279" s="212" t="s">
        <v>765</v>
      </c>
      <c r="F279" s="213" t="s">
        <v>766</v>
      </c>
      <c r="G279" s="214" t="s">
        <v>246</v>
      </c>
      <c r="H279" s="215">
        <v>14</v>
      </c>
      <c r="I279" s="216"/>
      <c r="J279" s="215">
        <f>ROUND(I279*H279,3)</f>
        <v>0</v>
      </c>
      <c r="K279" s="217"/>
      <c r="L279" s="218"/>
      <c r="M279" s="219" t="s">
        <v>1</v>
      </c>
      <c r="N279" s="22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227</v>
      </c>
      <c r="AT279" s="203" t="s">
        <v>408</v>
      </c>
      <c r="AU279" s="203" t="s">
        <v>152</v>
      </c>
      <c r="AY279" s="15" t="s">
        <v>174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152</v>
      </c>
      <c r="BK279" s="205">
        <f>ROUND(I279*H279,3)</f>
        <v>0</v>
      </c>
      <c r="BL279" s="15" t="s">
        <v>202</v>
      </c>
      <c r="BM279" s="203" t="s">
        <v>767</v>
      </c>
    </row>
    <row r="280" s="12" customFormat="1" ht="22.8" customHeight="1">
      <c r="A280" s="12"/>
      <c r="B280" s="179"/>
      <c r="C280" s="12"/>
      <c r="D280" s="180" t="s">
        <v>73</v>
      </c>
      <c r="E280" s="190" t="s">
        <v>331</v>
      </c>
      <c r="F280" s="190" t="s">
        <v>768</v>
      </c>
      <c r="G280" s="12"/>
      <c r="H280" s="12"/>
      <c r="I280" s="182"/>
      <c r="J280" s="191">
        <f>BK280</f>
        <v>0</v>
      </c>
      <c r="K280" s="12"/>
      <c r="L280" s="179"/>
      <c r="M280" s="184"/>
      <c r="N280" s="185"/>
      <c r="O280" s="185"/>
      <c r="P280" s="186">
        <f>SUM(P281:P286)</f>
        <v>0</v>
      </c>
      <c r="Q280" s="185"/>
      <c r="R280" s="186">
        <f>SUM(R281:R286)</f>
        <v>0</v>
      </c>
      <c r="S280" s="185"/>
      <c r="T280" s="187">
        <f>SUM(T281:T286)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80" t="s">
        <v>152</v>
      </c>
      <c r="AT280" s="188" t="s">
        <v>73</v>
      </c>
      <c r="AU280" s="188" t="s">
        <v>82</v>
      </c>
      <c r="AY280" s="180" t="s">
        <v>174</v>
      </c>
      <c r="BK280" s="189">
        <f>SUM(BK281:BK286)</f>
        <v>0</v>
      </c>
    </row>
    <row r="281" s="2" customFormat="1" ht="24.15" customHeight="1">
      <c r="A281" s="34"/>
      <c r="B281" s="156"/>
      <c r="C281" s="192" t="s">
        <v>403</v>
      </c>
      <c r="D281" s="192" t="s">
        <v>177</v>
      </c>
      <c r="E281" s="193" t="s">
        <v>769</v>
      </c>
      <c r="F281" s="194" t="s">
        <v>770</v>
      </c>
      <c r="G281" s="195" t="s">
        <v>241</v>
      </c>
      <c r="H281" s="196">
        <v>96.799999999999997</v>
      </c>
      <c r="I281" s="197"/>
      <c r="J281" s="196">
        <f>ROUND(I281*H281,3)</f>
        <v>0</v>
      </c>
      <c r="K281" s="198"/>
      <c r="L281" s="35"/>
      <c r="M281" s="199" t="s">
        <v>1</v>
      </c>
      <c r="N281" s="20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202</v>
      </c>
      <c r="AT281" s="203" t="s">
        <v>177</v>
      </c>
      <c r="AU281" s="203" t="s">
        <v>152</v>
      </c>
      <c r="AY281" s="15" t="s">
        <v>174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152</v>
      </c>
      <c r="BK281" s="205">
        <f>ROUND(I281*H281,3)</f>
        <v>0</v>
      </c>
      <c r="BL281" s="15" t="s">
        <v>202</v>
      </c>
      <c r="BM281" s="203" t="s">
        <v>771</v>
      </c>
    </row>
    <row r="282" s="2" customFormat="1" ht="44.25" customHeight="1">
      <c r="A282" s="34"/>
      <c r="B282" s="156"/>
      <c r="C282" s="211" t="s">
        <v>772</v>
      </c>
      <c r="D282" s="211" t="s">
        <v>408</v>
      </c>
      <c r="E282" s="212" t="s">
        <v>773</v>
      </c>
      <c r="F282" s="213" t="s">
        <v>774</v>
      </c>
      <c r="G282" s="214" t="s">
        <v>187</v>
      </c>
      <c r="H282" s="215">
        <v>1.8740000000000001</v>
      </c>
      <c r="I282" s="216"/>
      <c r="J282" s="215">
        <f>ROUND(I282*H282,3)</f>
        <v>0</v>
      </c>
      <c r="K282" s="217"/>
      <c r="L282" s="218"/>
      <c r="M282" s="219" t="s">
        <v>1</v>
      </c>
      <c r="N282" s="22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227</v>
      </c>
      <c r="AT282" s="203" t="s">
        <v>408</v>
      </c>
      <c r="AU282" s="203" t="s">
        <v>152</v>
      </c>
      <c r="AY282" s="15" t="s">
        <v>174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152</v>
      </c>
      <c r="BK282" s="205">
        <f>ROUND(I282*H282,3)</f>
        <v>0</v>
      </c>
      <c r="BL282" s="15" t="s">
        <v>202</v>
      </c>
      <c r="BM282" s="203" t="s">
        <v>775</v>
      </c>
    </row>
    <row r="283" s="2" customFormat="1" ht="21.75" customHeight="1">
      <c r="A283" s="34"/>
      <c r="B283" s="156"/>
      <c r="C283" s="192" t="s">
        <v>407</v>
      </c>
      <c r="D283" s="192" t="s">
        <v>177</v>
      </c>
      <c r="E283" s="193" t="s">
        <v>776</v>
      </c>
      <c r="F283" s="194" t="s">
        <v>777</v>
      </c>
      <c r="G283" s="195" t="s">
        <v>187</v>
      </c>
      <c r="H283" s="196">
        <v>3.8500000000000001</v>
      </c>
      <c r="I283" s="197"/>
      <c r="J283" s="196">
        <f>ROUND(I283*H283,3)</f>
        <v>0</v>
      </c>
      <c r="K283" s="198"/>
      <c r="L283" s="35"/>
      <c r="M283" s="199" t="s">
        <v>1</v>
      </c>
      <c r="N283" s="20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202</v>
      </c>
      <c r="AT283" s="203" t="s">
        <v>177</v>
      </c>
      <c r="AU283" s="203" t="s">
        <v>152</v>
      </c>
      <c r="AY283" s="15" t="s">
        <v>174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152</v>
      </c>
      <c r="BK283" s="205">
        <f>ROUND(I283*H283,3)</f>
        <v>0</v>
      </c>
      <c r="BL283" s="15" t="s">
        <v>202</v>
      </c>
      <c r="BM283" s="203" t="s">
        <v>778</v>
      </c>
    </row>
    <row r="284" s="2" customFormat="1" ht="33" customHeight="1">
      <c r="A284" s="34"/>
      <c r="B284" s="156"/>
      <c r="C284" s="192" t="s">
        <v>779</v>
      </c>
      <c r="D284" s="192" t="s">
        <v>177</v>
      </c>
      <c r="E284" s="193" t="s">
        <v>780</v>
      </c>
      <c r="F284" s="194" t="s">
        <v>781</v>
      </c>
      <c r="G284" s="195" t="s">
        <v>180</v>
      </c>
      <c r="H284" s="196">
        <v>25</v>
      </c>
      <c r="I284" s="197"/>
      <c r="J284" s="196">
        <f>ROUND(I284*H284,3)</f>
        <v>0</v>
      </c>
      <c r="K284" s="198"/>
      <c r="L284" s="35"/>
      <c r="M284" s="199" t="s">
        <v>1</v>
      </c>
      <c r="N284" s="200" t="s">
        <v>40</v>
      </c>
      <c r="O284" s="78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202</v>
      </c>
      <c r="AT284" s="203" t="s">
        <v>177</v>
      </c>
      <c r="AU284" s="203" t="s">
        <v>152</v>
      </c>
      <c r="AY284" s="15" t="s">
        <v>174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152</v>
      </c>
      <c r="BK284" s="205">
        <f>ROUND(I284*H284,3)</f>
        <v>0</v>
      </c>
      <c r="BL284" s="15" t="s">
        <v>202</v>
      </c>
      <c r="BM284" s="203" t="s">
        <v>782</v>
      </c>
    </row>
    <row r="285" s="2" customFormat="1" ht="37.8" customHeight="1">
      <c r="A285" s="34"/>
      <c r="B285" s="156"/>
      <c r="C285" s="211" t="s">
        <v>414</v>
      </c>
      <c r="D285" s="211" t="s">
        <v>408</v>
      </c>
      <c r="E285" s="212" t="s">
        <v>783</v>
      </c>
      <c r="F285" s="213" t="s">
        <v>784</v>
      </c>
      <c r="G285" s="214" t="s">
        <v>180</v>
      </c>
      <c r="H285" s="215">
        <v>27</v>
      </c>
      <c r="I285" s="216"/>
      <c r="J285" s="215">
        <f>ROUND(I285*H285,3)</f>
        <v>0</v>
      </c>
      <c r="K285" s="217"/>
      <c r="L285" s="218"/>
      <c r="M285" s="219" t="s">
        <v>1</v>
      </c>
      <c r="N285" s="22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227</v>
      </c>
      <c r="AT285" s="203" t="s">
        <v>408</v>
      </c>
      <c r="AU285" s="203" t="s">
        <v>152</v>
      </c>
      <c r="AY285" s="15" t="s">
        <v>174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152</v>
      </c>
      <c r="BK285" s="205">
        <f>ROUND(I285*H285,3)</f>
        <v>0</v>
      </c>
      <c r="BL285" s="15" t="s">
        <v>202</v>
      </c>
      <c r="BM285" s="203" t="s">
        <v>785</v>
      </c>
    </row>
    <row r="286" s="2" customFormat="1" ht="24.15" customHeight="1">
      <c r="A286" s="34"/>
      <c r="B286" s="156"/>
      <c r="C286" s="192" t="s">
        <v>786</v>
      </c>
      <c r="D286" s="192" t="s">
        <v>177</v>
      </c>
      <c r="E286" s="193" t="s">
        <v>787</v>
      </c>
      <c r="F286" s="194" t="s">
        <v>788</v>
      </c>
      <c r="G286" s="195" t="s">
        <v>268</v>
      </c>
      <c r="H286" s="196">
        <v>20.809000000000001</v>
      </c>
      <c r="I286" s="197"/>
      <c r="J286" s="196">
        <f>ROUND(I286*H286,3)</f>
        <v>0</v>
      </c>
      <c r="K286" s="198"/>
      <c r="L286" s="35"/>
      <c r="M286" s="199" t="s">
        <v>1</v>
      </c>
      <c r="N286" s="20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202</v>
      </c>
      <c r="AT286" s="203" t="s">
        <v>177</v>
      </c>
      <c r="AU286" s="203" t="s">
        <v>152</v>
      </c>
      <c r="AY286" s="15" t="s">
        <v>174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152</v>
      </c>
      <c r="BK286" s="205">
        <f>ROUND(I286*H286,3)</f>
        <v>0</v>
      </c>
      <c r="BL286" s="15" t="s">
        <v>202</v>
      </c>
      <c r="BM286" s="203" t="s">
        <v>789</v>
      </c>
    </row>
    <row r="287" s="12" customFormat="1" ht="22.8" customHeight="1">
      <c r="A287" s="12"/>
      <c r="B287" s="179"/>
      <c r="C287" s="12"/>
      <c r="D287" s="180" t="s">
        <v>73</v>
      </c>
      <c r="E287" s="190" t="s">
        <v>337</v>
      </c>
      <c r="F287" s="190" t="s">
        <v>790</v>
      </c>
      <c r="G287" s="12"/>
      <c r="H287" s="12"/>
      <c r="I287" s="182"/>
      <c r="J287" s="191">
        <f>BK287</f>
        <v>0</v>
      </c>
      <c r="K287" s="12"/>
      <c r="L287" s="179"/>
      <c r="M287" s="184"/>
      <c r="N287" s="185"/>
      <c r="O287" s="185"/>
      <c r="P287" s="186">
        <f>SUM(P288:P298)</f>
        <v>0</v>
      </c>
      <c r="Q287" s="185"/>
      <c r="R287" s="186">
        <f>SUM(R288:R298)</f>
        <v>3.3722544000000001</v>
      </c>
      <c r="S287" s="185"/>
      <c r="T287" s="187">
        <f>SUM(T288:T298)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80" t="s">
        <v>152</v>
      </c>
      <c r="AT287" s="188" t="s">
        <v>73</v>
      </c>
      <c r="AU287" s="188" t="s">
        <v>82</v>
      </c>
      <c r="AY287" s="180" t="s">
        <v>174</v>
      </c>
      <c r="BK287" s="189">
        <f>SUM(BK288:BK298)</f>
        <v>0</v>
      </c>
    </row>
    <row r="288" s="2" customFormat="1" ht="55.5" customHeight="1">
      <c r="A288" s="34"/>
      <c r="B288" s="156"/>
      <c r="C288" s="192" t="s">
        <v>578</v>
      </c>
      <c r="D288" s="192" t="s">
        <v>177</v>
      </c>
      <c r="E288" s="193" t="s">
        <v>791</v>
      </c>
      <c r="F288" s="194" t="s">
        <v>792</v>
      </c>
      <c r="G288" s="195" t="s">
        <v>180</v>
      </c>
      <c r="H288" s="196">
        <v>119.47199999999999</v>
      </c>
      <c r="I288" s="197"/>
      <c r="J288" s="196">
        <f>ROUND(I288*H288,3)</f>
        <v>0</v>
      </c>
      <c r="K288" s="198"/>
      <c r="L288" s="35"/>
      <c r="M288" s="199" t="s">
        <v>1</v>
      </c>
      <c r="N288" s="20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202</v>
      </c>
      <c r="AT288" s="203" t="s">
        <v>177</v>
      </c>
      <c r="AU288" s="203" t="s">
        <v>152</v>
      </c>
      <c r="AY288" s="15" t="s">
        <v>174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152</v>
      </c>
      <c r="BK288" s="205">
        <f>ROUND(I288*H288,3)</f>
        <v>0</v>
      </c>
      <c r="BL288" s="15" t="s">
        <v>202</v>
      </c>
      <c r="BM288" s="203" t="s">
        <v>793</v>
      </c>
    </row>
    <row r="289" s="2" customFormat="1" ht="37.8" customHeight="1">
      <c r="A289" s="34"/>
      <c r="B289" s="156"/>
      <c r="C289" s="192" t="s">
        <v>794</v>
      </c>
      <c r="D289" s="192" t="s">
        <v>177</v>
      </c>
      <c r="E289" s="193" t="s">
        <v>795</v>
      </c>
      <c r="F289" s="194" t="s">
        <v>796</v>
      </c>
      <c r="G289" s="195" t="s">
        <v>180</v>
      </c>
      <c r="H289" s="196">
        <v>78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202</v>
      </c>
      <c r="AT289" s="203" t="s">
        <v>177</v>
      </c>
      <c r="AU289" s="203" t="s">
        <v>152</v>
      </c>
      <c r="AY289" s="15" t="s">
        <v>174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152</v>
      </c>
      <c r="BK289" s="205">
        <f>ROUND(I289*H289,3)</f>
        <v>0</v>
      </c>
      <c r="BL289" s="15" t="s">
        <v>202</v>
      </c>
      <c r="BM289" s="203" t="s">
        <v>797</v>
      </c>
    </row>
    <row r="290" s="2" customFormat="1" ht="37.8" customHeight="1">
      <c r="A290" s="34"/>
      <c r="B290" s="156"/>
      <c r="C290" s="192" t="s">
        <v>588</v>
      </c>
      <c r="D290" s="192" t="s">
        <v>177</v>
      </c>
      <c r="E290" s="193" t="s">
        <v>798</v>
      </c>
      <c r="F290" s="194" t="s">
        <v>799</v>
      </c>
      <c r="G290" s="195" t="s">
        <v>180</v>
      </c>
      <c r="H290" s="196">
        <v>40.536000000000001</v>
      </c>
      <c r="I290" s="197"/>
      <c r="J290" s="196">
        <f>ROUND(I290*H290,3)</f>
        <v>0</v>
      </c>
      <c r="K290" s="198"/>
      <c r="L290" s="35"/>
      <c r="M290" s="199" t="s">
        <v>1</v>
      </c>
      <c r="N290" s="20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202</v>
      </c>
      <c r="AT290" s="203" t="s">
        <v>177</v>
      </c>
      <c r="AU290" s="203" t="s">
        <v>152</v>
      </c>
      <c r="AY290" s="15" t="s">
        <v>174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152</v>
      </c>
      <c r="BK290" s="205">
        <f>ROUND(I290*H290,3)</f>
        <v>0</v>
      </c>
      <c r="BL290" s="15" t="s">
        <v>202</v>
      </c>
      <c r="BM290" s="203" t="s">
        <v>800</v>
      </c>
    </row>
    <row r="291" s="2" customFormat="1" ht="37.8" customHeight="1">
      <c r="A291" s="34"/>
      <c r="B291" s="156"/>
      <c r="C291" s="192" t="s">
        <v>801</v>
      </c>
      <c r="D291" s="192" t="s">
        <v>177</v>
      </c>
      <c r="E291" s="193" t="s">
        <v>802</v>
      </c>
      <c r="F291" s="194" t="s">
        <v>803</v>
      </c>
      <c r="G291" s="195" t="s">
        <v>180</v>
      </c>
      <c r="H291" s="196">
        <v>7.4800000000000004</v>
      </c>
      <c r="I291" s="197"/>
      <c r="J291" s="196">
        <f>ROUND(I291*H291,3)</f>
        <v>0</v>
      </c>
      <c r="K291" s="198"/>
      <c r="L291" s="35"/>
      <c r="M291" s="199" t="s">
        <v>1</v>
      </c>
      <c r="N291" s="200" t="s">
        <v>40</v>
      </c>
      <c r="O291" s="78"/>
      <c r="P291" s="201">
        <f>O291*H291</f>
        <v>0</v>
      </c>
      <c r="Q291" s="201">
        <v>0.02418</v>
      </c>
      <c r="R291" s="201">
        <f>Q291*H291</f>
        <v>0.18086640000000001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202</v>
      </c>
      <c r="AT291" s="203" t="s">
        <v>177</v>
      </c>
      <c r="AU291" s="203" t="s">
        <v>152</v>
      </c>
      <c r="AY291" s="15" t="s">
        <v>174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152</v>
      </c>
      <c r="BK291" s="205">
        <f>ROUND(I291*H291,3)</f>
        <v>0</v>
      </c>
      <c r="BL291" s="15" t="s">
        <v>202</v>
      </c>
      <c r="BM291" s="203" t="s">
        <v>804</v>
      </c>
    </row>
    <row r="292" s="2" customFormat="1" ht="37.8" customHeight="1">
      <c r="A292" s="34"/>
      <c r="B292" s="156"/>
      <c r="C292" s="192" t="s">
        <v>592</v>
      </c>
      <c r="D292" s="192" t="s">
        <v>177</v>
      </c>
      <c r="E292" s="193" t="s">
        <v>805</v>
      </c>
      <c r="F292" s="194" t="s">
        <v>806</v>
      </c>
      <c r="G292" s="195" t="s">
        <v>180</v>
      </c>
      <c r="H292" s="196">
        <v>76.450000000000003</v>
      </c>
      <c r="I292" s="197"/>
      <c r="J292" s="196">
        <f>ROUND(I292*H292,3)</f>
        <v>0</v>
      </c>
      <c r="K292" s="198"/>
      <c r="L292" s="35"/>
      <c r="M292" s="199" t="s">
        <v>1</v>
      </c>
      <c r="N292" s="20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202</v>
      </c>
      <c r="AT292" s="203" t="s">
        <v>177</v>
      </c>
      <c r="AU292" s="203" t="s">
        <v>152</v>
      </c>
      <c r="AY292" s="15" t="s">
        <v>174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152</v>
      </c>
      <c r="BK292" s="205">
        <f>ROUND(I292*H292,3)</f>
        <v>0</v>
      </c>
      <c r="BL292" s="15" t="s">
        <v>202</v>
      </c>
      <c r="BM292" s="203" t="s">
        <v>807</v>
      </c>
    </row>
    <row r="293" s="2" customFormat="1" ht="37.8" customHeight="1">
      <c r="A293" s="34"/>
      <c r="B293" s="156"/>
      <c r="C293" s="192" t="s">
        <v>808</v>
      </c>
      <c r="D293" s="192" t="s">
        <v>177</v>
      </c>
      <c r="E293" s="193" t="s">
        <v>809</v>
      </c>
      <c r="F293" s="194" t="s">
        <v>810</v>
      </c>
      <c r="G293" s="195" t="s">
        <v>180</v>
      </c>
      <c r="H293" s="196">
        <v>185.58000000000001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202</v>
      </c>
      <c r="AT293" s="203" t="s">
        <v>177</v>
      </c>
      <c r="AU293" s="203" t="s">
        <v>152</v>
      </c>
      <c r="AY293" s="15" t="s">
        <v>174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152</v>
      </c>
      <c r="BK293" s="205">
        <f>ROUND(I293*H293,3)</f>
        <v>0</v>
      </c>
      <c r="BL293" s="15" t="s">
        <v>202</v>
      </c>
      <c r="BM293" s="203" t="s">
        <v>811</v>
      </c>
    </row>
    <row r="294" s="2" customFormat="1" ht="37.8" customHeight="1">
      <c r="A294" s="34"/>
      <c r="B294" s="156"/>
      <c r="C294" s="192" t="s">
        <v>595</v>
      </c>
      <c r="D294" s="192" t="s">
        <v>177</v>
      </c>
      <c r="E294" s="193" t="s">
        <v>812</v>
      </c>
      <c r="F294" s="194" t="s">
        <v>813</v>
      </c>
      <c r="G294" s="195" t="s">
        <v>180</v>
      </c>
      <c r="H294" s="196">
        <v>120.84</v>
      </c>
      <c r="I294" s="197"/>
      <c r="J294" s="196">
        <f>ROUND(I294*H294,3)</f>
        <v>0</v>
      </c>
      <c r="K294" s="198"/>
      <c r="L294" s="35"/>
      <c r="M294" s="199" t="s">
        <v>1</v>
      </c>
      <c r="N294" s="20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202</v>
      </c>
      <c r="AT294" s="203" t="s">
        <v>177</v>
      </c>
      <c r="AU294" s="203" t="s">
        <v>152</v>
      </c>
      <c r="AY294" s="15" t="s">
        <v>174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152</v>
      </c>
      <c r="BK294" s="205">
        <f>ROUND(I294*H294,3)</f>
        <v>0</v>
      </c>
      <c r="BL294" s="15" t="s">
        <v>202</v>
      </c>
      <c r="BM294" s="203" t="s">
        <v>814</v>
      </c>
    </row>
    <row r="295" s="2" customFormat="1" ht="24.15" customHeight="1">
      <c r="A295" s="34"/>
      <c r="B295" s="156"/>
      <c r="C295" s="192" t="s">
        <v>815</v>
      </c>
      <c r="D295" s="192" t="s">
        <v>177</v>
      </c>
      <c r="E295" s="193" t="s">
        <v>816</v>
      </c>
      <c r="F295" s="194" t="s">
        <v>817</v>
      </c>
      <c r="G295" s="195" t="s">
        <v>180</v>
      </c>
      <c r="H295" s="196">
        <v>367.43000000000001</v>
      </c>
      <c r="I295" s="197"/>
      <c r="J295" s="196">
        <f>ROUND(I295*H295,3)</f>
        <v>0</v>
      </c>
      <c r="K295" s="198"/>
      <c r="L295" s="35"/>
      <c r="M295" s="199" t="s">
        <v>1</v>
      </c>
      <c r="N295" s="20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202</v>
      </c>
      <c r="AT295" s="203" t="s">
        <v>177</v>
      </c>
      <c r="AU295" s="203" t="s">
        <v>152</v>
      </c>
      <c r="AY295" s="15" t="s">
        <v>174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152</v>
      </c>
      <c r="BK295" s="205">
        <f>ROUND(I295*H295,3)</f>
        <v>0</v>
      </c>
      <c r="BL295" s="15" t="s">
        <v>202</v>
      </c>
      <c r="BM295" s="203" t="s">
        <v>818</v>
      </c>
    </row>
    <row r="296" s="2" customFormat="1" ht="44.25" customHeight="1">
      <c r="A296" s="34"/>
      <c r="B296" s="156"/>
      <c r="C296" s="192" t="s">
        <v>599</v>
      </c>
      <c r="D296" s="192" t="s">
        <v>177</v>
      </c>
      <c r="E296" s="193" t="s">
        <v>819</v>
      </c>
      <c r="F296" s="194" t="s">
        <v>820</v>
      </c>
      <c r="G296" s="195" t="s">
        <v>180</v>
      </c>
      <c r="H296" s="196">
        <v>142.59999999999999</v>
      </c>
      <c r="I296" s="197"/>
      <c r="J296" s="196">
        <f>ROUND(I296*H296,3)</f>
        <v>0</v>
      </c>
      <c r="K296" s="198"/>
      <c r="L296" s="35"/>
      <c r="M296" s="199" t="s">
        <v>1</v>
      </c>
      <c r="N296" s="200" t="s">
        <v>40</v>
      </c>
      <c r="O296" s="78"/>
      <c r="P296" s="201">
        <f>O296*H296</f>
        <v>0</v>
      </c>
      <c r="Q296" s="201">
        <v>0.022380000000000001</v>
      </c>
      <c r="R296" s="201">
        <f>Q296*H296</f>
        <v>3.1913879999999999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202</v>
      </c>
      <c r="AT296" s="203" t="s">
        <v>177</v>
      </c>
      <c r="AU296" s="203" t="s">
        <v>152</v>
      </c>
      <c r="AY296" s="15" t="s">
        <v>174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152</v>
      </c>
      <c r="BK296" s="205">
        <f>ROUND(I296*H296,3)</f>
        <v>0</v>
      </c>
      <c r="BL296" s="15" t="s">
        <v>202</v>
      </c>
      <c r="BM296" s="203" t="s">
        <v>821</v>
      </c>
    </row>
    <row r="297" s="2" customFormat="1" ht="24.15" customHeight="1">
      <c r="A297" s="34"/>
      <c r="B297" s="156"/>
      <c r="C297" s="192" t="s">
        <v>822</v>
      </c>
      <c r="D297" s="192" t="s">
        <v>177</v>
      </c>
      <c r="E297" s="193" t="s">
        <v>823</v>
      </c>
      <c r="F297" s="194" t="s">
        <v>824</v>
      </c>
      <c r="G297" s="195" t="s">
        <v>246</v>
      </c>
      <c r="H297" s="196">
        <v>2</v>
      </c>
      <c r="I297" s="197"/>
      <c r="J297" s="196">
        <f>ROUND(I297*H297,3)</f>
        <v>0</v>
      </c>
      <c r="K297" s="198"/>
      <c r="L297" s="35"/>
      <c r="M297" s="199" t="s">
        <v>1</v>
      </c>
      <c r="N297" s="200" t="s">
        <v>40</v>
      </c>
      <c r="O297" s="78"/>
      <c r="P297" s="201">
        <f>O297*H297</f>
        <v>0</v>
      </c>
      <c r="Q297" s="201">
        <v>0</v>
      </c>
      <c r="R297" s="201">
        <f>Q297*H297</f>
        <v>0</v>
      </c>
      <c r="S297" s="201">
        <v>0</v>
      </c>
      <c r="T297" s="202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203" t="s">
        <v>202</v>
      </c>
      <c r="AT297" s="203" t="s">
        <v>177</v>
      </c>
      <c r="AU297" s="203" t="s">
        <v>152</v>
      </c>
      <c r="AY297" s="15" t="s">
        <v>174</v>
      </c>
      <c r="BE297" s="204">
        <f>IF(N297="základná",J297,0)</f>
        <v>0</v>
      </c>
      <c r="BF297" s="204">
        <f>IF(N297="znížená",J297,0)</f>
        <v>0</v>
      </c>
      <c r="BG297" s="204">
        <f>IF(N297="zákl. prenesená",J297,0)</f>
        <v>0</v>
      </c>
      <c r="BH297" s="204">
        <f>IF(N297="zníž. prenesená",J297,0)</f>
        <v>0</v>
      </c>
      <c r="BI297" s="204">
        <f>IF(N297="nulová",J297,0)</f>
        <v>0</v>
      </c>
      <c r="BJ297" s="15" t="s">
        <v>152</v>
      </c>
      <c r="BK297" s="205">
        <f>ROUND(I297*H297,3)</f>
        <v>0</v>
      </c>
      <c r="BL297" s="15" t="s">
        <v>202</v>
      </c>
      <c r="BM297" s="203" t="s">
        <v>825</v>
      </c>
    </row>
    <row r="298" s="2" customFormat="1" ht="21.75" customHeight="1">
      <c r="A298" s="34"/>
      <c r="B298" s="156"/>
      <c r="C298" s="192" t="s">
        <v>602</v>
      </c>
      <c r="D298" s="192" t="s">
        <v>177</v>
      </c>
      <c r="E298" s="193" t="s">
        <v>826</v>
      </c>
      <c r="F298" s="194" t="s">
        <v>827</v>
      </c>
      <c r="G298" s="195" t="s">
        <v>268</v>
      </c>
      <c r="H298" s="196">
        <v>21.887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202</v>
      </c>
      <c r="AT298" s="203" t="s">
        <v>177</v>
      </c>
      <c r="AU298" s="203" t="s">
        <v>152</v>
      </c>
      <c r="AY298" s="15" t="s">
        <v>174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152</v>
      </c>
      <c r="BK298" s="205">
        <f>ROUND(I298*H298,3)</f>
        <v>0</v>
      </c>
      <c r="BL298" s="15" t="s">
        <v>202</v>
      </c>
      <c r="BM298" s="203" t="s">
        <v>828</v>
      </c>
    </row>
    <row r="299" s="12" customFormat="1" ht="22.8" customHeight="1">
      <c r="A299" s="12"/>
      <c r="B299" s="179"/>
      <c r="C299" s="12"/>
      <c r="D299" s="180" t="s">
        <v>73</v>
      </c>
      <c r="E299" s="190" t="s">
        <v>346</v>
      </c>
      <c r="F299" s="190" t="s">
        <v>829</v>
      </c>
      <c r="G299" s="12"/>
      <c r="H299" s="12"/>
      <c r="I299" s="182"/>
      <c r="J299" s="191">
        <f>BK299</f>
        <v>0</v>
      </c>
      <c r="K299" s="12"/>
      <c r="L299" s="179"/>
      <c r="M299" s="184"/>
      <c r="N299" s="185"/>
      <c r="O299" s="185"/>
      <c r="P299" s="186">
        <f>SUM(P300:P319)</f>
        <v>0</v>
      </c>
      <c r="Q299" s="185"/>
      <c r="R299" s="186">
        <f>SUM(R300:R319)</f>
        <v>0.18413199999999999</v>
      </c>
      <c r="S299" s="185"/>
      <c r="T299" s="187">
        <f>SUM(T300:T319)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80" t="s">
        <v>152</v>
      </c>
      <c r="AT299" s="188" t="s">
        <v>73</v>
      </c>
      <c r="AU299" s="188" t="s">
        <v>82</v>
      </c>
      <c r="AY299" s="180" t="s">
        <v>174</v>
      </c>
      <c r="BK299" s="189">
        <f>SUM(BK300:BK319)</f>
        <v>0</v>
      </c>
    </row>
    <row r="300" s="2" customFormat="1" ht="24.15" customHeight="1">
      <c r="A300" s="34"/>
      <c r="B300" s="156"/>
      <c r="C300" s="192" t="s">
        <v>830</v>
      </c>
      <c r="D300" s="192" t="s">
        <v>177</v>
      </c>
      <c r="E300" s="193" t="s">
        <v>831</v>
      </c>
      <c r="F300" s="194" t="s">
        <v>832</v>
      </c>
      <c r="G300" s="195" t="s">
        <v>180</v>
      </c>
      <c r="H300" s="196">
        <v>78.719999999999999</v>
      </c>
      <c r="I300" s="197"/>
      <c r="J300" s="196">
        <f>ROUND(I300*H300,3)</f>
        <v>0</v>
      </c>
      <c r="K300" s="198"/>
      <c r="L300" s="35"/>
      <c r="M300" s="199" t="s">
        <v>1</v>
      </c>
      <c r="N300" s="200" t="s">
        <v>40</v>
      </c>
      <c r="O300" s="78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3" t="s">
        <v>202</v>
      </c>
      <c r="AT300" s="203" t="s">
        <v>177</v>
      </c>
      <c r="AU300" s="203" t="s">
        <v>152</v>
      </c>
      <c r="AY300" s="15" t="s">
        <v>174</v>
      </c>
      <c r="BE300" s="204">
        <f>IF(N300="základná",J300,0)</f>
        <v>0</v>
      </c>
      <c r="BF300" s="204">
        <f>IF(N300="znížená",J300,0)</f>
        <v>0</v>
      </c>
      <c r="BG300" s="204">
        <f>IF(N300="zákl. prenesená",J300,0)</f>
        <v>0</v>
      </c>
      <c r="BH300" s="204">
        <f>IF(N300="zníž. prenesená",J300,0)</f>
        <v>0</v>
      </c>
      <c r="BI300" s="204">
        <f>IF(N300="nulová",J300,0)</f>
        <v>0</v>
      </c>
      <c r="BJ300" s="15" t="s">
        <v>152</v>
      </c>
      <c r="BK300" s="205">
        <f>ROUND(I300*H300,3)</f>
        <v>0</v>
      </c>
      <c r="BL300" s="15" t="s">
        <v>202</v>
      </c>
      <c r="BM300" s="203" t="s">
        <v>833</v>
      </c>
    </row>
    <row r="301" s="2" customFormat="1" ht="33" customHeight="1">
      <c r="A301" s="34"/>
      <c r="B301" s="156"/>
      <c r="C301" s="192" t="s">
        <v>606</v>
      </c>
      <c r="D301" s="192" t="s">
        <v>177</v>
      </c>
      <c r="E301" s="193" t="s">
        <v>834</v>
      </c>
      <c r="F301" s="194" t="s">
        <v>835</v>
      </c>
      <c r="G301" s="195" t="s">
        <v>180</v>
      </c>
      <c r="H301" s="196">
        <v>78.719999999999999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202</v>
      </c>
      <c r="AT301" s="203" t="s">
        <v>177</v>
      </c>
      <c r="AU301" s="203" t="s">
        <v>152</v>
      </c>
      <c r="AY301" s="15" t="s">
        <v>174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152</v>
      </c>
      <c r="BK301" s="205">
        <f>ROUND(I301*H301,3)</f>
        <v>0</v>
      </c>
      <c r="BL301" s="15" t="s">
        <v>202</v>
      </c>
      <c r="BM301" s="203" t="s">
        <v>836</v>
      </c>
    </row>
    <row r="302" s="2" customFormat="1" ht="24.15" customHeight="1">
      <c r="A302" s="34"/>
      <c r="B302" s="156"/>
      <c r="C302" s="192" t="s">
        <v>837</v>
      </c>
      <c r="D302" s="192" t="s">
        <v>177</v>
      </c>
      <c r="E302" s="193" t="s">
        <v>838</v>
      </c>
      <c r="F302" s="194" t="s">
        <v>839</v>
      </c>
      <c r="G302" s="195" t="s">
        <v>241</v>
      </c>
      <c r="H302" s="196">
        <v>1.3</v>
      </c>
      <c r="I302" s="197"/>
      <c r="J302" s="196">
        <f>ROUND(I302*H302,3)</f>
        <v>0</v>
      </c>
      <c r="K302" s="198"/>
      <c r="L302" s="35"/>
      <c r="M302" s="199" t="s">
        <v>1</v>
      </c>
      <c r="N302" s="200" t="s">
        <v>40</v>
      </c>
      <c r="O302" s="78"/>
      <c r="P302" s="201">
        <f>O302*H302</f>
        <v>0</v>
      </c>
      <c r="Q302" s="201">
        <v>0.00164</v>
      </c>
      <c r="R302" s="201">
        <f>Q302*H302</f>
        <v>0.0021320000000000002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202</v>
      </c>
      <c r="AT302" s="203" t="s">
        <v>177</v>
      </c>
      <c r="AU302" s="203" t="s">
        <v>152</v>
      </c>
      <c r="AY302" s="15" t="s">
        <v>174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152</v>
      </c>
      <c r="BK302" s="205">
        <f>ROUND(I302*H302,3)</f>
        <v>0</v>
      </c>
      <c r="BL302" s="15" t="s">
        <v>202</v>
      </c>
      <c r="BM302" s="203" t="s">
        <v>840</v>
      </c>
    </row>
    <row r="303" s="2" customFormat="1" ht="24.15" customHeight="1">
      <c r="A303" s="34"/>
      <c r="B303" s="156"/>
      <c r="C303" s="192" t="s">
        <v>609</v>
      </c>
      <c r="D303" s="192" t="s">
        <v>177</v>
      </c>
      <c r="E303" s="193" t="s">
        <v>841</v>
      </c>
      <c r="F303" s="194" t="s">
        <v>842</v>
      </c>
      <c r="G303" s="195" t="s">
        <v>241</v>
      </c>
      <c r="H303" s="196">
        <v>142</v>
      </c>
      <c r="I303" s="197"/>
      <c r="J303" s="196">
        <f>ROUND(I303*H303,3)</f>
        <v>0</v>
      </c>
      <c r="K303" s="198"/>
      <c r="L303" s="35"/>
      <c r="M303" s="199" t="s">
        <v>1</v>
      </c>
      <c r="N303" s="20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202</v>
      </c>
      <c r="AT303" s="203" t="s">
        <v>177</v>
      </c>
      <c r="AU303" s="203" t="s">
        <v>152</v>
      </c>
      <c r="AY303" s="15" t="s">
        <v>174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152</v>
      </c>
      <c r="BK303" s="205">
        <f>ROUND(I303*H303,3)</f>
        <v>0</v>
      </c>
      <c r="BL303" s="15" t="s">
        <v>202</v>
      </c>
      <c r="BM303" s="203" t="s">
        <v>843</v>
      </c>
    </row>
    <row r="304" s="2" customFormat="1" ht="33" customHeight="1">
      <c r="A304" s="34"/>
      <c r="B304" s="156"/>
      <c r="C304" s="192" t="s">
        <v>844</v>
      </c>
      <c r="D304" s="192" t="s">
        <v>177</v>
      </c>
      <c r="E304" s="193" t="s">
        <v>845</v>
      </c>
      <c r="F304" s="194" t="s">
        <v>846</v>
      </c>
      <c r="G304" s="195" t="s">
        <v>246</v>
      </c>
      <c r="H304" s="196">
        <v>8</v>
      </c>
      <c r="I304" s="197"/>
      <c r="J304" s="196">
        <f>ROUND(I304*H304,3)</f>
        <v>0</v>
      </c>
      <c r="K304" s="198"/>
      <c r="L304" s="35"/>
      <c r="M304" s="199" t="s">
        <v>1</v>
      </c>
      <c r="N304" s="200" t="s">
        <v>40</v>
      </c>
      <c r="O304" s="78"/>
      <c r="P304" s="201">
        <f>O304*H304</f>
        <v>0</v>
      </c>
      <c r="Q304" s="201">
        <v>2.0000000000000002E-05</v>
      </c>
      <c r="R304" s="201">
        <f>Q304*H304</f>
        <v>0.00016000000000000001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202</v>
      </c>
      <c r="AT304" s="203" t="s">
        <v>177</v>
      </c>
      <c r="AU304" s="203" t="s">
        <v>152</v>
      </c>
      <c r="AY304" s="15" t="s">
        <v>174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152</v>
      </c>
      <c r="BK304" s="205">
        <f>ROUND(I304*H304,3)</f>
        <v>0</v>
      </c>
      <c r="BL304" s="15" t="s">
        <v>202</v>
      </c>
      <c r="BM304" s="203" t="s">
        <v>847</v>
      </c>
    </row>
    <row r="305" s="2" customFormat="1" ht="21.75" customHeight="1">
      <c r="A305" s="34"/>
      <c r="B305" s="156"/>
      <c r="C305" s="211" t="s">
        <v>613</v>
      </c>
      <c r="D305" s="211" t="s">
        <v>408</v>
      </c>
      <c r="E305" s="212" t="s">
        <v>848</v>
      </c>
      <c r="F305" s="213" t="s">
        <v>849</v>
      </c>
      <c r="G305" s="214" t="s">
        <v>246</v>
      </c>
      <c r="H305" s="215">
        <v>8</v>
      </c>
      <c r="I305" s="216"/>
      <c r="J305" s="215">
        <f>ROUND(I305*H305,3)</f>
        <v>0</v>
      </c>
      <c r="K305" s="217"/>
      <c r="L305" s="218"/>
      <c r="M305" s="219" t="s">
        <v>1</v>
      </c>
      <c r="N305" s="220" t="s">
        <v>40</v>
      </c>
      <c r="O305" s="78"/>
      <c r="P305" s="201">
        <f>O305*H305</f>
        <v>0</v>
      </c>
      <c r="Q305" s="201">
        <v>8.0000000000000007E-05</v>
      </c>
      <c r="R305" s="201">
        <f>Q305*H305</f>
        <v>0.00064000000000000005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227</v>
      </c>
      <c r="AT305" s="203" t="s">
        <v>408</v>
      </c>
      <c r="AU305" s="203" t="s">
        <v>152</v>
      </c>
      <c r="AY305" s="15" t="s">
        <v>174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152</v>
      </c>
      <c r="BK305" s="205">
        <f>ROUND(I305*H305,3)</f>
        <v>0</v>
      </c>
      <c r="BL305" s="15" t="s">
        <v>202</v>
      </c>
      <c r="BM305" s="203" t="s">
        <v>850</v>
      </c>
    </row>
    <row r="306" s="2" customFormat="1" ht="33" customHeight="1">
      <c r="A306" s="34"/>
      <c r="B306" s="156"/>
      <c r="C306" s="192" t="s">
        <v>851</v>
      </c>
      <c r="D306" s="192" t="s">
        <v>177</v>
      </c>
      <c r="E306" s="193" t="s">
        <v>852</v>
      </c>
      <c r="F306" s="194" t="s">
        <v>853</v>
      </c>
      <c r="G306" s="195" t="s">
        <v>246</v>
      </c>
      <c r="H306" s="196">
        <v>142</v>
      </c>
      <c r="I306" s="197"/>
      <c r="J306" s="196">
        <f>ROUND(I306*H306,3)</f>
        <v>0</v>
      </c>
      <c r="K306" s="198"/>
      <c r="L306" s="35"/>
      <c r="M306" s="199" t="s">
        <v>1</v>
      </c>
      <c r="N306" s="200" t="s">
        <v>40</v>
      </c>
      <c r="O306" s="78"/>
      <c r="P306" s="201">
        <f>O306*H306</f>
        <v>0</v>
      </c>
      <c r="Q306" s="201">
        <v>0.00017000000000000001</v>
      </c>
      <c r="R306" s="201">
        <f>Q306*H306</f>
        <v>0.024140000000000002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202</v>
      </c>
      <c r="AT306" s="203" t="s">
        <v>177</v>
      </c>
      <c r="AU306" s="203" t="s">
        <v>152</v>
      </c>
      <c r="AY306" s="15" t="s">
        <v>174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152</v>
      </c>
      <c r="BK306" s="205">
        <f>ROUND(I306*H306,3)</f>
        <v>0</v>
      </c>
      <c r="BL306" s="15" t="s">
        <v>202</v>
      </c>
      <c r="BM306" s="203" t="s">
        <v>854</v>
      </c>
    </row>
    <row r="307" s="2" customFormat="1" ht="24.15" customHeight="1">
      <c r="A307" s="34"/>
      <c r="B307" s="156"/>
      <c r="C307" s="211" t="s">
        <v>616</v>
      </c>
      <c r="D307" s="211" t="s">
        <v>408</v>
      </c>
      <c r="E307" s="212" t="s">
        <v>855</v>
      </c>
      <c r="F307" s="213" t="s">
        <v>856</v>
      </c>
      <c r="G307" s="214" t="s">
        <v>246</v>
      </c>
      <c r="H307" s="215">
        <v>142</v>
      </c>
      <c r="I307" s="216"/>
      <c r="J307" s="215">
        <f>ROUND(I307*H307,3)</f>
        <v>0</v>
      </c>
      <c r="K307" s="217"/>
      <c r="L307" s="218"/>
      <c r="M307" s="219" t="s">
        <v>1</v>
      </c>
      <c r="N307" s="220" t="s">
        <v>40</v>
      </c>
      <c r="O307" s="78"/>
      <c r="P307" s="201">
        <f>O307*H307</f>
        <v>0</v>
      </c>
      <c r="Q307" s="201">
        <v>0.00068000000000000005</v>
      </c>
      <c r="R307" s="201">
        <f>Q307*H307</f>
        <v>0.096560000000000007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227</v>
      </c>
      <c r="AT307" s="203" t="s">
        <v>408</v>
      </c>
      <c r="AU307" s="203" t="s">
        <v>152</v>
      </c>
      <c r="AY307" s="15" t="s">
        <v>174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152</v>
      </c>
      <c r="BK307" s="205">
        <f>ROUND(I307*H307,3)</f>
        <v>0</v>
      </c>
      <c r="BL307" s="15" t="s">
        <v>202</v>
      </c>
      <c r="BM307" s="203" t="s">
        <v>857</v>
      </c>
    </row>
    <row r="308" s="2" customFormat="1" ht="24.15" customHeight="1">
      <c r="A308" s="34"/>
      <c r="B308" s="156"/>
      <c r="C308" s="192" t="s">
        <v>858</v>
      </c>
      <c r="D308" s="192" t="s">
        <v>177</v>
      </c>
      <c r="E308" s="193" t="s">
        <v>859</v>
      </c>
      <c r="F308" s="194" t="s">
        <v>860</v>
      </c>
      <c r="G308" s="195" t="s">
        <v>241</v>
      </c>
      <c r="H308" s="196">
        <v>21</v>
      </c>
      <c r="I308" s="197"/>
      <c r="J308" s="196">
        <f>ROUND(I308*H308,3)</f>
        <v>0</v>
      </c>
      <c r="K308" s="198"/>
      <c r="L308" s="35"/>
      <c r="M308" s="199" t="s">
        <v>1</v>
      </c>
      <c r="N308" s="200" t="s">
        <v>40</v>
      </c>
      <c r="O308" s="78"/>
      <c r="P308" s="201">
        <f>O308*H308</f>
        <v>0</v>
      </c>
      <c r="Q308" s="201">
        <v>0.0016199999999999999</v>
      </c>
      <c r="R308" s="201">
        <f>Q308*H308</f>
        <v>0.034019999999999995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202</v>
      </c>
      <c r="AT308" s="203" t="s">
        <v>177</v>
      </c>
      <c r="AU308" s="203" t="s">
        <v>152</v>
      </c>
      <c r="AY308" s="15" t="s">
        <v>174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152</v>
      </c>
      <c r="BK308" s="205">
        <f>ROUND(I308*H308,3)</f>
        <v>0</v>
      </c>
      <c r="BL308" s="15" t="s">
        <v>202</v>
      </c>
      <c r="BM308" s="203" t="s">
        <v>861</v>
      </c>
    </row>
    <row r="309" s="2" customFormat="1" ht="24.15" customHeight="1">
      <c r="A309" s="34"/>
      <c r="B309" s="156"/>
      <c r="C309" s="192" t="s">
        <v>620</v>
      </c>
      <c r="D309" s="192" t="s">
        <v>177</v>
      </c>
      <c r="E309" s="193" t="s">
        <v>862</v>
      </c>
      <c r="F309" s="194" t="s">
        <v>863</v>
      </c>
      <c r="G309" s="195" t="s">
        <v>241</v>
      </c>
      <c r="H309" s="196">
        <v>22</v>
      </c>
      <c r="I309" s="197"/>
      <c r="J309" s="196">
        <f>ROUND(I309*H309,3)</f>
        <v>0</v>
      </c>
      <c r="K309" s="198"/>
      <c r="L309" s="35"/>
      <c r="M309" s="199" t="s">
        <v>1</v>
      </c>
      <c r="N309" s="200" t="s">
        <v>40</v>
      </c>
      <c r="O309" s="78"/>
      <c r="P309" s="201">
        <f>O309*H309</f>
        <v>0</v>
      </c>
      <c r="Q309" s="201">
        <v>0.00025999999999999998</v>
      </c>
      <c r="R309" s="201">
        <f>Q309*H309</f>
        <v>0.0057199999999999994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202</v>
      </c>
      <c r="AT309" s="203" t="s">
        <v>177</v>
      </c>
      <c r="AU309" s="203" t="s">
        <v>152</v>
      </c>
      <c r="AY309" s="15" t="s">
        <v>174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152</v>
      </c>
      <c r="BK309" s="205">
        <f>ROUND(I309*H309,3)</f>
        <v>0</v>
      </c>
      <c r="BL309" s="15" t="s">
        <v>202</v>
      </c>
      <c r="BM309" s="203" t="s">
        <v>864</v>
      </c>
    </row>
    <row r="310" s="2" customFormat="1" ht="33" customHeight="1">
      <c r="A310" s="34"/>
      <c r="B310" s="156"/>
      <c r="C310" s="192" t="s">
        <v>865</v>
      </c>
      <c r="D310" s="192" t="s">
        <v>177</v>
      </c>
      <c r="E310" s="193" t="s">
        <v>866</v>
      </c>
      <c r="F310" s="194" t="s">
        <v>867</v>
      </c>
      <c r="G310" s="195" t="s">
        <v>246</v>
      </c>
      <c r="H310" s="196">
        <v>16</v>
      </c>
      <c r="I310" s="197"/>
      <c r="J310" s="196">
        <f>ROUND(I310*H310,3)</f>
        <v>0</v>
      </c>
      <c r="K310" s="198"/>
      <c r="L310" s="35"/>
      <c r="M310" s="199" t="s">
        <v>1</v>
      </c>
      <c r="N310" s="200" t="s">
        <v>40</v>
      </c>
      <c r="O310" s="78"/>
      <c r="P310" s="201">
        <f>O310*H310</f>
        <v>0</v>
      </c>
      <c r="Q310" s="201">
        <v>9.0000000000000006E-05</v>
      </c>
      <c r="R310" s="201">
        <f>Q310*H310</f>
        <v>0.0014400000000000001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202</v>
      </c>
      <c r="AT310" s="203" t="s">
        <v>177</v>
      </c>
      <c r="AU310" s="203" t="s">
        <v>152</v>
      </c>
      <c r="AY310" s="15" t="s">
        <v>174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152</v>
      </c>
      <c r="BK310" s="205">
        <f>ROUND(I310*H310,3)</f>
        <v>0</v>
      </c>
      <c r="BL310" s="15" t="s">
        <v>202</v>
      </c>
      <c r="BM310" s="203" t="s">
        <v>868</v>
      </c>
    </row>
    <row r="311" s="2" customFormat="1" ht="24.15" customHeight="1">
      <c r="A311" s="34"/>
      <c r="B311" s="156"/>
      <c r="C311" s="211" t="s">
        <v>623</v>
      </c>
      <c r="D311" s="211" t="s">
        <v>408</v>
      </c>
      <c r="E311" s="212" t="s">
        <v>869</v>
      </c>
      <c r="F311" s="213" t="s">
        <v>870</v>
      </c>
      <c r="G311" s="214" t="s">
        <v>246</v>
      </c>
      <c r="H311" s="215">
        <v>8</v>
      </c>
      <c r="I311" s="216"/>
      <c r="J311" s="215">
        <f>ROUND(I311*H311,3)</f>
        <v>0</v>
      </c>
      <c r="K311" s="217"/>
      <c r="L311" s="218"/>
      <c r="M311" s="219" t="s">
        <v>1</v>
      </c>
      <c r="N311" s="220" t="s">
        <v>40</v>
      </c>
      <c r="O311" s="78"/>
      <c r="P311" s="201">
        <f>O311*H311</f>
        <v>0</v>
      </c>
      <c r="Q311" s="201">
        <v>0.00035</v>
      </c>
      <c r="R311" s="201">
        <f>Q311*H311</f>
        <v>0.0028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227</v>
      </c>
      <c r="AT311" s="203" t="s">
        <v>408</v>
      </c>
      <c r="AU311" s="203" t="s">
        <v>152</v>
      </c>
      <c r="AY311" s="15" t="s">
        <v>174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152</v>
      </c>
      <c r="BK311" s="205">
        <f>ROUND(I311*H311,3)</f>
        <v>0</v>
      </c>
      <c r="BL311" s="15" t="s">
        <v>202</v>
      </c>
      <c r="BM311" s="203" t="s">
        <v>871</v>
      </c>
    </row>
    <row r="312" s="2" customFormat="1" ht="24.15" customHeight="1">
      <c r="A312" s="34"/>
      <c r="B312" s="156"/>
      <c r="C312" s="211" t="s">
        <v>872</v>
      </c>
      <c r="D312" s="211" t="s">
        <v>408</v>
      </c>
      <c r="E312" s="212" t="s">
        <v>873</v>
      </c>
      <c r="F312" s="213" t="s">
        <v>874</v>
      </c>
      <c r="G312" s="214" t="s">
        <v>246</v>
      </c>
      <c r="H312" s="215">
        <v>8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0.00068999999999999997</v>
      </c>
      <c r="R312" s="201">
        <f>Q312*H312</f>
        <v>0.0055199999999999997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227</v>
      </c>
      <c r="AT312" s="203" t="s">
        <v>408</v>
      </c>
      <c r="AU312" s="203" t="s">
        <v>152</v>
      </c>
      <c r="AY312" s="15" t="s">
        <v>174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152</v>
      </c>
      <c r="BK312" s="205">
        <f>ROUND(I312*H312,3)</f>
        <v>0</v>
      </c>
      <c r="BL312" s="15" t="s">
        <v>202</v>
      </c>
      <c r="BM312" s="203" t="s">
        <v>875</v>
      </c>
    </row>
    <row r="313" s="2" customFormat="1" ht="33" customHeight="1">
      <c r="A313" s="34"/>
      <c r="B313" s="156"/>
      <c r="C313" s="192" t="s">
        <v>627</v>
      </c>
      <c r="D313" s="192" t="s">
        <v>177</v>
      </c>
      <c r="E313" s="193" t="s">
        <v>876</v>
      </c>
      <c r="F313" s="194" t="s">
        <v>877</v>
      </c>
      <c r="G313" s="195" t="s">
        <v>246</v>
      </c>
      <c r="H313" s="196">
        <v>5</v>
      </c>
      <c r="I313" s="197"/>
      <c r="J313" s="196">
        <f>ROUND(I313*H313,3)</f>
        <v>0</v>
      </c>
      <c r="K313" s="198"/>
      <c r="L313" s="35"/>
      <c r="M313" s="199" t="s">
        <v>1</v>
      </c>
      <c r="N313" s="200" t="s">
        <v>40</v>
      </c>
      <c r="O313" s="78"/>
      <c r="P313" s="201">
        <f>O313*H313</f>
        <v>0</v>
      </c>
      <c r="Q313" s="201">
        <v>9.0000000000000006E-05</v>
      </c>
      <c r="R313" s="201">
        <f>Q313*H313</f>
        <v>0.00045000000000000004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202</v>
      </c>
      <c r="AT313" s="203" t="s">
        <v>177</v>
      </c>
      <c r="AU313" s="203" t="s">
        <v>152</v>
      </c>
      <c r="AY313" s="15" t="s">
        <v>174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152</v>
      </c>
      <c r="BK313" s="205">
        <f>ROUND(I313*H313,3)</f>
        <v>0</v>
      </c>
      <c r="BL313" s="15" t="s">
        <v>202</v>
      </c>
      <c r="BM313" s="203" t="s">
        <v>878</v>
      </c>
    </row>
    <row r="314" s="2" customFormat="1" ht="24.15" customHeight="1">
      <c r="A314" s="34"/>
      <c r="B314" s="156"/>
      <c r="C314" s="211" t="s">
        <v>879</v>
      </c>
      <c r="D314" s="211" t="s">
        <v>408</v>
      </c>
      <c r="E314" s="212" t="s">
        <v>880</v>
      </c>
      <c r="F314" s="213" t="s">
        <v>881</v>
      </c>
      <c r="G314" s="214" t="s">
        <v>246</v>
      </c>
      <c r="H314" s="215">
        <v>5</v>
      </c>
      <c r="I314" s="216"/>
      <c r="J314" s="215">
        <f>ROUND(I314*H314,3)</f>
        <v>0</v>
      </c>
      <c r="K314" s="217"/>
      <c r="L314" s="218"/>
      <c r="M314" s="219" t="s">
        <v>1</v>
      </c>
      <c r="N314" s="220" t="s">
        <v>40</v>
      </c>
      <c r="O314" s="78"/>
      <c r="P314" s="201">
        <f>O314*H314</f>
        <v>0</v>
      </c>
      <c r="Q314" s="201">
        <v>0.00042999999999999999</v>
      </c>
      <c r="R314" s="201">
        <f>Q314*H314</f>
        <v>0.00215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227</v>
      </c>
      <c r="AT314" s="203" t="s">
        <v>408</v>
      </c>
      <c r="AU314" s="203" t="s">
        <v>152</v>
      </c>
      <c r="AY314" s="15" t="s">
        <v>174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152</v>
      </c>
      <c r="BK314" s="205">
        <f>ROUND(I314*H314,3)</f>
        <v>0</v>
      </c>
      <c r="BL314" s="15" t="s">
        <v>202</v>
      </c>
      <c r="BM314" s="203" t="s">
        <v>882</v>
      </c>
    </row>
    <row r="315" s="2" customFormat="1" ht="33" customHeight="1">
      <c r="A315" s="34"/>
      <c r="B315" s="156"/>
      <c r="C315" s="192" t="s">
        <v>630</v>
      </c>
      <c r="D315" s="192" t="s">
        <v>177</v>
      </c>
      <c r="E315" s="193" t="s">
        <v>883</v>
      </c>
      <c r="F315" s="194" t="s">
        <v>884</v>
      </c>
      <c r="G315" s="195" t="s">
        <v>246</v>
      </c>
      <c r="H315" s="196">
        <v>30</v>
      </c>
      <c r="I315" s="197"/>
      <c r="J315" s="196">
        <f>ROUND(I315*H315,3)</f>
        <v>0</v>
      </c>
      <c r="K315" s="198"/>
      <c r="L315" s="35"/>
      <c r="M315" s="199" t="s">
        <v>1</v>
      </c>
      <c r="N315" s="20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202</v>
      </c>
      <c r="AT315" s="203" t="s">
        <v>177</v>
      </c>
      <c r="AU315" s="203" t="s">
        <v>152</v>
      </c>
      <c r="AY315" s="15" t="s">
        <v>174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152</v>
      </c>
      <c r="BK315" s="205">
        <f>ROUND(I315*H315,3)</f>
        <v>0</v>
      </c>
      <c r="BL315" s="15" t="s">
        <v>202</v>
      </c>
      <c r="BM315" s="203" t="s">
        <v>885</v>
      </c>
    </row>
    <row r="316" s="2" customFormat="1" ht="24.15" customHeight="1">
      <c r="A316" s="34"/>
      <c r="B316" s="156"/>
      <c r="C316" s="211" t="s">
        <v>886</v>
      </c>
      <c r="D316" s="211" t="s">
        <v>408</v>
      </c>
      <c r="E316" s="212" t="s">
        <v>887</v>
      </c>
      <c r="F316" s="213" t="s">
        <v>888</v>
      </c>
      <c r="G316" s="214" t="s">
        <v>246</v>
      </c>
      <c r="H316" s="215">
        <v>30</v>
      </c>
      <c r="I316" s="216"/>
      <c r="J316" s="215">
        <f>ROUND(I316*H316,3)</f>
        <v>0</v>
      </c>
      <c r="K316" s="217"/>
      <c r="L316" s="218"/>
      <c r="M316" s="219" t="s">
        <v>1</v>
      </c>
      <c r="N316" s="220" t="s">
        <v>40</v>
      </c>
      <c r="O316" s="78"/>
      <c r="P316" s="201">
        <f>O316*H316</f>
        <v>0</v>
      </c>
      <c r="Q316" s="201">
        <v>0.00027999999999999998</v>
      </c>
      <c r="R316" s="201">
        <f>Q316*H316</f>
        <v>0.0083999999999999995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227</v>
      </c>
      <c r="AT316" s="203" t="s">
        <v>408</v>
      </c>
      <c r="AU316" s="203" t="s">
        <v>152</v>
      </c>
      <c r="AY316" s="15" t="s">
        <v>174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152</v>
      </c>
      <c r="BK316" s="205">
        <f>ROUND(I316*H316,3)</f>
        <v>0</v>
      </c>
      <c r="BL316" s="15" t="s">
        <v>202</v>
      </c>
      <c r="BM316" s="203" t="s">
        <v>889</v>
      </c>
    </row>
    <row r="317" s="2" customFormat="1" ht="24.15" customHeight="1">
      <c r="A317" s="34"/>
      <c r="B317" s="156"/>
      <c r="C317" s="192" t="s">
        <v>634</v>
      </c>
      <c r="D317" s="192" t="s">
        <v>177</v>
      </c>
      <c r="E317" s="193" t="s">
        <v>890</v>
      </c>
      <c r="F317" s="194" t="s">
        <v>891</v>
      </c>
      <c r="G317" s="195" t="s">
        <v>241</v>
      </c>
      <c r="H317" s="196">
        <v>89.900000000000006</v>
      </c>
      <c r="I317" s="197"/>
      <c r="J317" s="196">
        <f>ROUND(I317*H317,3)</f>
        <v>0</v>
      </c>
      <c r="K317" s="198"/>
      <c r="L317" s="35"/>
      <c r="M317" s="199" t="s">
        <v>1</v>
      </c>
      <c r="N317" s="20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202</v>
      </c>
      <c r="AT317" s="203" t="s">
        <v>177</v>
      </c>
      <c r="AU317" s="203" t="s">
        <v>152</v>
      </c>
      <c r="AY317" s="15" t="s">
        <v>174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152</v>
      </c>
      <c r="BK317" s="205">
        <f>ROUND(I317*H317,3)</f>
        <v>0</v>
      </c>
      <c r="BL317" s="15" t="s">
        <v>202</v>
      </c>
      <c r="BM317" s="203" t="s">
        <v>892</v>
      </c>
    </row>
    <row r="318" s="2" customFormat="1" ht="24.15" customHeight="1">
      <c r="A318" s="34"/>
      <c r="B318" s="156"/>
      <c r="C318" s="192" t="s">
        <v>893</v>
      </c>
      <c r="D318" s="192" t="s">
        <v>177</v>
      </c>
      <c r="E318" s="193" t="s">
        <v>894</v>
      </c>
      <c r="F318" s="194" t="s">
        <v>895</v>
      </c>
      <c r="G318" s="195" t="s">
        <v>241</v>
      </c>
      <c r="H318" s="196">
        <v>57.700000000000003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202</v>
      </c>
      <c r="AT318" s="203" t="s">
        <v>177</v>
      </c>
      <c r="AU318" s="203" t="s">
        <v>152</v>
      </c>
      <c r="AY318" s="15" t="s">
        <v>174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152</v>
      </c>
      <c r="BK318" s="205">
        <f>ROUND(I318*H318,3)</f>
        <v>0</v>
      </c>
      <c r="BL318" s="15" t="s">
        <v>202</v>
      </c>
      <c r="BM318" s="203" t="s">
        <v>896</v>
      </c>
    </row>
    <row r="319" s="2" customFormat="1" ht="24.15" customHeight="1">
      <c r="A319" s="34"/>
      <c r="B319" s="156"/>
      <c r="C319" s="192" t="s">
        <v>637</v>
      </c>
      <c r="D319" s="192" t="s">
        <v>177</v>
      </c>
      <c r="E319" s="193" t="s">
        <v>897</v>
      </c>
      <c r="F319" s="194" t="s">
        <v>898</v>
      </c>
      <c r="G319" s="195" t="s">
        <v>716</v>
      </c>
      <c r="H319" s="197"/>
      <c r="I319" s="197"/>
      <c r="J319" s="196">
        <f>ROUND(I319*H319,3)</f>
        <v>0</v>
      </c>
      <c r="K319" s="198"/>
      <c r="L319" s="35"/>
      <c r="M319" s="199" t="s">
        <v>1</v>
      </c>
      <c r="N319" s="20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202</v>
      </c>
      <c r="AT319" s="203" t="s">
        <v>177</v>
      </c>
      <c r="AU319" s="203" t="s">
        <v>152</v>
      </c>
      <c r="AY319" s="15" t="s">
        <v>174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152</v>
      </c>
      <c r="BK319" s="205">
        <f>ROUND(I319*H319,3)</f>
        <v>0</v>
      </c>
      <c r="BL319" s="15" t="s">
        <v>202</v>
      </c>
      <c r="BM319" s="203" t="s">
        <v>899</v>
      </c>
    </row>
    <row r="320" s="12" customFormat="1" ht="22.8" customHeight="1">
      <c r="A320" s="12"/>
      <c r="B320" s="179"/>
      <c r="C320" s="12"/>
      <c r="D320" s="180" t="s">
        <v>73</v>
      </c>
      <c r="E320" s="190" t="s">
        <v>355</v>
      </c>
      <c r="F320" s="190" t="s">
        <v>900</v>
      </c>
      <c r="G320" s="12"/>
      <c r="H320" s="12"/>
      <c r="I320" s="182"/>
      <c r="J320" s="191">
        <f>BK320</f>
        <v>0</v>
      </c>
      <c r="K320" s="12"/>
      <c r="L320" s="179"/>
      <c r="M320" s="184"/>
      <c r="N320" s="185"/>
      <c r="O320" s="185"/>
      <c r="P320" s="186">
        <f>SUM(P321:P357)</f>
        <v>0</v>
      </c>
      <c r="Q320" s="185"/>
      <c r="R320" s="186">
        <f>SUM(R321:R357)</f>
        <v>0</v>
      </c>
      <c r="S320" s="185"/>
      <c r="T320" s="187">
        <f>SUM(T321:T357)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180" t="s">
        <v>152</v>
      </c>
      <c r="AT320" s="188" t="s">
        <v>73</v>
      </c>
      <c r="AU320" s="188" t="s">
        <v>82</v>
      </c>
      <c r="AY320" s="180" t="s">
        <v>174</v>
      </c>
      <c r="BK320" s="189">
        <f>SUM(BK321:BK357)</f>
        <v>0</v>
      </c>
    </row>
    <row r="321" s="2" customFormat="1" ht="16.5" customHeight="1">
      <c r="A321" s="34"/>
      <c r="B321" s="156"/>
      <c r="C321" s="192" t="s">
        <v>901</v>
      </c>
      <c r="D321" s="192" t="s">
        <v>177</v>
      </c>
      <c r="E321" s="193" t="s">
        <v>902</v>
      </c>
      <c r="F321" s="194" t="s">
        <v>903</v>
      </c>
      <c r="G321" s="195" t="s">
        <v>180</v>
      </c>
      <c r="H321" s="196">
        <v>159.95500000000001</v>
      </c>
      <c r="I321" s="197"/>
      <c r="J321" s="196">
        <f>ROUND(I321*H321,3)</f>
        <v>0</v>
      </c>
      <c r="K321" s="198"/>
      <c r="L321" s="35"/>
      <c r="M321" s="199" t="s">
        <v>1</v>
      </c>
      <c r="N321" s="20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202</v>
      </c>
      <c r="AT321" s="203" t="s">
        <v>177</v>
      </c>
      <c r="AU321" s="203" t="s">
        <v>152</v>
      </c>
      <c r="AY321" s="15" t="s">
        <v>174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152</v>
      </c>
      <c r="BK321" s="205">
        <f>ROUND(I321*H321,3)</f>
        <v>0</v>
      </c>
      <c r="BL321" s="15" t="s">
        <v>202</v>
      </c>
      <c r="BM321" s="203" t="s">
        <v>904</v>
      </c>
    </row>
    <row r="322" s="2" customFormat="1" ht="24.15" customHeight="1">
      <c r="A322" s="34"/>
      <c r="B322" s="156"/>
      <c r="C322" s="211" t="s">
        <v>641</v>
      </c>
      <c r="D322" s="211" t="s">
        <v>408</v>
      </c>
      <c r="E322" s="212" t="s">
        <v>905</v>
      </c>
      <c r="F322" s="213" t="s">
        <v>906</v>
      </c>
      <c r="G322" s="214" t="s">
        <v>180</v>
      </c>
      <c r="H322" s="215">
        <v>159.95500000000001</v>
      </c>
      <c r="I322" s="216"/>
      <c r="J322" s="215">
        <f>ROUND(I322*H322,3)</f>
        <v>0</v>
      </c>
      <c r="K322" s="217"/>
      <c r="L322" s="218"/>
      <c r="M322" s="219" t="s">
        <v>1</v>
      </c>
      <c r="N322" s="22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227</v>
      </c>
      <c r="AT322" s="203" t="s">
        <v>408</v>
      </c>
      <c r="AU322" s="203" t="s">
        <v>152</v>
      </c>
      <c r="AY322" s="15" t="s">
        <v>174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152</v>
      </c>
      <c r="BK322" s="205">
        <f>ROUND(I322*H322,3)</f>
        <v>0</v>
      </c>
      <c r="BL322" s="15" t="s">
        <v>202</v>
      </c>
      <c r="BM322" s="203" t="s">
        <v>907</v>
      </c>
    </row>
    <row r="323" s="2" customFormat="1" ht="24.15" customHeight="1">
      <c r="A323" s="34"/>
      <c r="B323" s="156"/>
      <c r="C323" s="211" t="s">
        <v>908</v>
      </c>
      <c r="D323" s="211" t="s">
        <v>408</v>
      </c>
      <c r="E323" s="212" t="s">
        <v>909</v>
      </c>
      <c r="F323" s="213" t="s">
        <v>910</v>
      </c>
      <c r="G323" s="214" t="s">
        <v>180</v>
      </c>
      <c r="H323" s="215">
        <v>222.75</v>
      </c>
      <c r="I323" s="216"/>
      <c r="J323" s="215">
        <f>ROUND(I323*H323,3)</f>
        <v>0</v>
      </c>
      <c r="K323" s="217"/>
      <c r="L323" s="218"/>
      <c r="M323" s="219" t="s">
        <v>1</v>
      </c>
      <c r="N323" s="22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227</v>
      </c>
      <c r="AT323" s="203" t="s">
        <v>408</v>
      </c>
      <c r="AU323" s="203" t="s">
        <v>152</v>
      </c>
      <c r="AY323" s="15" t="s">
        <v>174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152</v>
      </c>
      <c r="BK323" s="205">
        <f>ROUND(I323*H323,3)</f>
        <v>0</v>
      </c>
      <c r="BL323" s="15" t="s">
        <v>202</v>
      </c>
      <c r="BM323" s="203" t="s">
        <v>911</v>
      </c>
    </row>
    <row r="324" s="2" customFormat="1" ht="24.15" customHeight="1">
      <c r="A324" s="34"/>
      <c r="B324" s="156"/>
      <c r="C324" s="192" t="s">
        <v>645</v>
      </c>
      <c r="D324" s="192" t="s">
        <v>177</v>
      </c>
      <c r="E324" s="193" t="s">
        <v>912</v>
      </c>
      <c r="F324" s="194" t="s">
        <v>913</v>
      </c>
      <c r="G324" s="195" t="s">
        <v>246</v>
      </c>
      <c r="H324" s="196">
        <v>24</v>
      </c>
      <c r="I324" s="197"/>
      <c r="J324" s="196">
        <f>ROUND(I324*H324,3)</f>
        <v>0</v>
      </c>
      <c r="K324" s="198"/>
      <c r="L324" s="35"/>
      <c r="M324" s="199" t="s">
        <v>1</v>
      </c>
      <c r="N324" s="20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202</v>
      </c>
      <c r="AT324" s="203" t="s">
        <v>177</v>
      </c>
      <c r="AU324" s="203" t="s">
        <v>152</v>
      </c>
      <c r="AY324" s="15" t="s">
        <v>174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152</v>
      </c>
      <c r="BK324" s="205">
        <f>ROUND(I324*H324,3)</f>
        <v>0</v>
      </c>
      <c r="BL324" s="15" t="s">
        <v>202</v>
      </c>
      <c r="BM324" s="203" t="s">
        <v>914</v>
      </c>
    </row>
    <row r="325" s="2" customFormat="1" ht="33" customHeight="1">
      <c r="A325" s="34"/>
      <c r="B325" s="156"/>
      <c r="C325" s="211" t="s">
        <v>915</v>
      </c>
      <c r="D325" s="211" t="s">
        <v>408</v>
      </c>
      <c r="E325" s="212" t="s">
        <v>916</v>
      </c>
      <c r="F325" s="213" t="s">
        <v>917</v>
      </c>
      <c r="G325" s="214" t="s">
        <v>246</v>
      </c>
      <c r="H325" s="215">
        <v>24</v>
      </c>
      <c r="I325" s="216"/>
      <c r="J325" s="215">
        <f>ROUND(I325*H325,3)</f>
        <v>0</v>
      </c>
      <c r="K325" s="217"/>
      <c r="L325" s="218"/>
      <c r="M325" s="219" t="s">
        <v>1</v>
      </c>
      <c r="N325" s="22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227</v>
      </c>
      <c r="AT325" s="203" t="s">
        <v>408</v>
      </c>
      <c r="AU325" s="203" t="s">
        <v>152</v>
      </c>
      <c r="AY325" s="15" t="s">
        <v>174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152</v>
      </c>
      <c r="BK325" s="205">
        <f>ROUND(I325*H325,3)</f>
        <v>0</v>
      </c>
      <c r="BL325" s="15" t="s">
        <v>202</v>
      </c>
      <c r="BM325" s="203" t="s">
        <v>918</v>
      </c>
    </row>
    <row r="326" s="2" customFormat="1" ht="16.5" customHeight="1">
      <c r="A326" s="34"/>
      <c r="B326" s="156"/>
      <c r="C326" s="192" t="s">
        <v>649</v>
      </c>
      <c r="D326" s="192" t="s">
        <v>177</v>
      </c>
      <c r="E326" s="193" t="s">
        <v>919</v>
      </c>
      <c r="F326" s="194" t="s">
        <v>920</v>
      </c>
      <c r="G326" s="195" t="s">
        <v>246</v>
      </c>
      <c r="H326" s="196">
        <v>4</v>
      </c>
      <c r="I326" s="197"/>
      <c r="J326" s="196">
        <f>ROUND(I326*H326,3)</f>
        <v>0</v>
      </c>
      <c r="K326" s="198"/>
      <c r="L326" s="35"/>
      <c r="M326" s="199" t="s">
        <v>1</v>
      </c>
      <c r="N326" s="20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202</v>
      </c>
      <c r="AT326" s="203" t="s">
        <v>177</v>
      </c>
      <c r="AU326" s="203" t="s">
        <v>152</v>
      </c>
      <c r="AY326" s="15" t="s">
        <v>174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152</v>
      </c>
      <c r="BK326" s="205">
        <f>ROUND(I326*H326,3)</f>
        <v>0</v>
      </c>
      <c r="BL326" s="15" t="s">
        <v>202</v>
      </c>
      <c r="BM326" s="203" t="s">
        <v>921</v>
      </c>
    </row>
    <row r="327" s="2" customFormat="1" ht="24.15" customHeight="1">
      <c r="A327" s="34"/>
      <c r="B327" s="156"/>
      <c r="C327" s="211" t="s">
        <v>922</v>
      </c>
      <c r="D327" s="211" t="s">
        <v>408</v>
      </c>
      <c r="E327" s="212" t="s">
        <v>923</v>
      </c>
      <c r="F327" s="213" t="s">
        <v>924</v>
      </c>
      <c r="G327" s="214" t="s">
        <v>246</v>
      </c>
      <c r="H327" s="215">
        <v>2</v>
      </c>
      <c r="I327" s="216"/>
      <c r="J327" s="215">
        <f>ROUND(I327*H327,3)</f>
        <v>0</v>
      </c>
      <c r="K327" s="217"/>
      <c r="L327" s="218"/>
      <c r="M327" s="219" t="s">
        <v>1</v>
      </c>
      <c r="N327" s="22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227</v>
      </c>
      <c r="AT327" s="203" t="s">
        <v>408</v>
      </c>
      <c r="AU327" s="203" t="s">
        <v>152</v>
      </c>
      <c r="AY327" s="15" t="s">
        <v>174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152</v>
      </c>
      <c r="BK327" s="205">
        <f>ROUND(I327*H327,3)</f>
        <v>0</v>
      </c>
      <c r="BL327" s="15" t="s">
        <v>202</v>
      </c>
      <c r="BM327" s="203" t="s">
        <v>925</v>
      </c>
    </row>
    <row r="328" s="2" customFormat="1" ht="24.15" customHeight="1">
      <c r="A328" s="34"/>
      <c r="B328" s="156"/>
      <c r="C328" s="211" t="s">
        <v>652</v>
      </c>
      <c r="D328" s="211" t="s">
        <v>408</v>
      </c>
      <c r="E328" s="212" t="s">
        <v>926</v>
      </c>
      <c r="F328" s="213" t="s">
        <v>927</v>
      </c>
      <c r="G328" s="214" t="s">
        <v>246</v>
      </c>
      <c r="H328" s="215">
        <v>2</v>
      </c>
      <c r="I328" s="216"/>
      <c r="J328" s="215">
        <f>ROUND(I328*H328,3)</f>
        <v>0</v>
      </c>
      <c r="K328" s="217"/>
      <c r="L328" s="218"/>
      <c r="M328" s="219" t="s">
        <v>1</v>
      </c>
      <c r="N328" s="22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227</v>
      </c>
      <c r="AT328" s="203" t="s">
        <v>408</v>
      </c>
      <c r="AU328" s="203" t="s">
        <v>152</v>
      </c>
      <c r="AY328" s="15" t="s">
        <v>174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152</v>
      </c>
      <c r="BK328" s="205">
        <f>ROUND(I328*H328,3)</f>
        <v>0</v>
      </c>
      <c r="BL328" s="15" t="s">
        <v>202</v>
      </c>
      <c r="BM328" s="203" t="s">
        <v>928</v>
      </c>
    </row>
    <row r="329" s="2" customFormat="1" ht="24.15" customHeight="1">
      <c r="A329" s="34"/>
      <c r="B329" s="156"/>
      <c r="C329" s="192" t="s">
        <v>929</v>
      </c>
      <c r="D329" s="192" t="s">
        <v>177</v>
      </c>
      <c r="E329" s="193" t="s">
        <v>930</v>
      </c>
      <c r="F329" s="194" t="s">
        <v>931</v>
      </c>
      <c r="G329" s="195" t="s">
        <v>246</v>
      </c>
      <c r="H329" s="196">
        <v>2</v>
      </c>
      <c r="I329" s="197"/>
      <c r="J329" s="196">
        <f>ROUND(I329*H329,3)</f>
        <v>0</v>
      </c>
      <c r="K329" s="198"/>
      <c r="L329" s="35"/>
      <c r="M329" s="199" t="s">
        <v>1</v>
      </c>
      <c r="N329" s="20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202</v>
      </c>
      <c r="AT329" s="203" t="s">
        <v>177</v>
      </c>
      <c r="AU329" s="203" t="s">
        <v>152</v>
      </c>
      <c r="AY329" s="15" t="s">
        <v>174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152</v>
      </c>
      <c r="BK329" s="205">
        <f>ROUND(I329*H329,3)</f>
        <v>0</v>
      </c>
      <c r="BL329" s="15" t="s">
        <v>202</v>
      </c>
      <c r="BM329" s="203" t="s">
        <v>932</v>
      </c>
    </row>
    <row r="330" s="2" customFormat="1" ht="24.15" customHeight="1">
      <c r="A330" s="34"/>
      <c r="B330" s="156"/>
      <c r="C330" s="211" t="s">
        <v>656</v>
      </c>
      <c r="D330" s="211" t="s">
        <v>408</v>
      </c>
      <c r="E330" s="212" t="s">
        <v>933</v>
      </c>
      <c r="F330" s="213" t="s">
        <v>934</v>
      </c>
      <c r="G330" s="214" t="s">
        <v>246</v>
      </c>
      <c r="H330" s="215">
        <v>1</v>
      </c>
      <c r="I330" s="216"/>
      <c r="J330" s="215">
        <f>ROUND(I330*H330,3)</f>
        <v>0</v>
      </c>
      <c r="K330" s="217"/>
      <c r="L330" s="218"/>
      <c r="M330" s="219" t="s">
        <v>1</v>
      </c>
      <c r="N330" s="22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227</v>
      </c>
      <c r="AT330" s="203" t="s">
        <v>408</v>
      </c>
      <c r="AU330" s="203" t="s">
        <v>152</v>
      </c>
      <c r="AY330" s="15" t="s">
        <v>174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152</v>
      </c>
      <c r="BK330" s="205">
        <f>ROUND(I330*H330,3)</f>
        <v>0</v>
      </c>
      <c r="BL330" s="15" t="s">
        <v>202</v>
      </c>
      <c r="BM330" s="203" t="s">
        <v>935</v>
      </c>
    </row>
    <row r="331" s="2" customFormat="1" ht="24.15" customHeight="1">
      <c r="A331" s="34"/>
      <c r="B331" s="156"/>
      <c r="C331" s="211" t="s">
        <v>936</v>
      </c>
      <c r="D331" s="211" t="s">
        <v>408</v>
      </c>
      <c r="E331" s="212" t="s">
        <v>937</v>
      </c>
      <c r="F331" s="213" t="s">
        <v>938</v>
      </c>
      <c r="G331" s="214" t="s">
        <v>246</v>
      </c>
      <c r="H331" s="215">
        <v>1</v>
      </c>
      <c r="I331" s="216"/>
      <c r="J331" s="215">
        <f>ROUND(I331*H331,3)</f>
        <v>0</v>
      </c>
      <c r="K331" s="217"/>
      <c r="L331" s="218"/>
      <c r="M331" s="219" t="s">
        <v>1</v>
      </c>
      <c r="N331" s="22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227</v>
      </c>
      <c r="AT331" s="203" t="s">
        <v>408</v>
      </c>
      <c r="AU331" s="203" t="s">
        <v>152</v>
      </c>
      <c r="AY331" s="15" t="s">
        <v>174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152</v>
      </c>
      <c r="BK331" s="205">
        <f>ROUND(I331*H331,3)</f>
        <v>0</v>
      </c>
      <c r="BL331" s="15" t="s">
        <v>202</v>
      </c>
      <c r="BM331" s="203" t="s">
        <v>939</v>
      </c>
    </row>
    <row r="332" s="2" customFormat="1" ht="16.5" customHeight="1">
      <c r="A332" s="34"/>
      <c r="B332" s="156"/>
      <c r="C332" s="192" t="s">
        <v>659</v>
      </c>
      <c r="D332" s="192" t="s">
        <v>177</v>
      </c>
      <c r="E332" s="193" t="s">
        <v>940</v>
      </c>
      <c r="F332" s="194" t="s">
        <v>941</v>
      </c>
      <c r="G332" s="195" t="s">
        <v>180</v>
      </c>
      <c r="H332" s="196">
        <v>9.2200000000000006</v>
      </c>
      <c r="I332" s="197"/>
      <c r="J332" s="196">
        <f>ROUND(I332*H332,3)</f>
        <v>0</v>
      </c>
      <c r="K332" s="198"/>
      <c r="L332" s="35"/>
      <c r="M332" s="199" t="s">
        <v>1</v>
      </c>
      <c r="N332" s="20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202</v>
      </c>
      <c r="AT332" s="203" t="s">
        <v>177</v>
      </c>
      <c r="AU332" s="203" t="s">
        <v>152</v>
      </c>
      <c r="AY332" s="15" t="s">
        <v>174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152</v>
      </c>
      <c r="BK332" s="205">
        <f>ROUND(I332*H332,3)</f>
        <v>0</v>
      </c>
      <c r="BL332" s="15" t="s">
        <v>202</v>
      </c>
      <c r="BM332" s="203" t="s">
        <v>942</v>
      </c>
    </row>
    <row r="333" s="2" customFormat="1" ht="33" customHeight="1">
      <c r="A333" s="34"/>
      <c r="B333" s="156"/>
      <c r="C333" s="192" t="s">
        <v>943</v>
      </c>
      <c r="D333" s="192" t="s">
        <v>177</v>
      </c>
      <c r="E333" s="193" t="s">
        <v>944</v>
      </c>
      <c r="F333" s="194" t="s">
        <v>945</v>
      </c>
      <c r="G333" s="195" t="s">
        <v>241</v>
      </c>
      <c r="H333" s="196">
        <v>497.51999999999998</v>
      </c>
      <c r="I333" s="197"/>
      <c r="J333" s="196">
        <f>ROUND(I333*H333,3)</f>
        <v>0</v>
      </c>
      <c r="K333" s="198"/>
      <c r="L333" s="35"/>
      <c r="M333" s="199" t="s">
        <v>1</v>
      </c>
      <c r="N333" s="20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202</v>
      </c>
      <c r="AT333" s="203" t="s">
        <v>177</v>
      </c>
      <c r="AU333" s="203" t="s">
        <v>152</v>
      </c>
      <c r="AY333" s="15" t="s">
        <v>174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152</v>
      </c>
      <c r="BK333" s="205">
        <f>ROUND(I333*H333,3)</f>
        <v>0</v>
      </c>
      <c r="BL333" s="15" t="s">
        <v>202</v>
      </c>
      <c r="BM333" s="203" t="s">
        <v>946</v>
      </c>
    </row>
    <row r="334" s="2" customFormat="1" ht="55.5" customHeight="1">
      <c r="A334" s="34"/>
      <c r="B334" s="156"/>
      <c r="C334" s="211" t="s">
        <v>664</v>
      </c>
      <c r="D334" s="211" t="s">
        <v>408</v>
      </c>
      <c r="E334" s="212" t="s">
        <v>947</v>
      </c>
      <c r="F334" s="213" t="s">
        <v>948</v>
      </c>
      <c r="G334" s="214" t="s">
        <v>241</v>
      </c>
      <c r="H334" s="215">
        <v>1044.7919999999999</v>
      </c>
      <c r="I334" s="216"/>
      <c r="J334" s="215">
        <f>ROUND(I334*H334,3)</f>
        <v>0</v>
      </c>
      <c r="K334" s="217"/>
      <c r="L334" s="218"/>
      <c r="M334" s="219" t="s">
        <v>1</v>
      </c>
      <c r="N334" s="22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227</v>
      </c>
      <c r="AT334" s="203" t="s">
        <v>408</v>
      </c>
      <c r="AU334" s="203" t="s">
        <v>152</v>
      </c>
      <c r="AY334" s="15" t="s">
        <v>174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152</v>
      </c>
      <c r="BK334" s="205">
        <f>ROUND(I334*H334,3)</f>
        <v>0</v>
      </c>
      <c r="BL334" s="15" t="s">
        <v>202</v>
      </c>
      <c r="BM334" s="203" t="s">
        <v>949</v>
      </c>
    </row>
    <row r="335" s="2" customFormat="1" ht="37.8" customHeight="1">
      <c r="A335" s="34"/>
      <c r="B335" s="156"/>
      <c r="C335" s="211" t="s">
        <v>950</v>
      </c>
      <c r="D335" s="211" t="s">
        <v>408</v>
      </c>
      <c r="E335" s="212" t="s">
        <v>951</v>
      </c>
      <c r="F335" s="213" t="s">
        <v>952</v>
      </c>
      <c r="G335" s="214" t="s">
        <v>246</v>
      </c>
      <c r="H335" s="215">
        <v>9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227</v>
      </c>
      <c r="AT335" s="203" t="s">
        <v>408</v>
      </c>
      <c r="AU335" s="203" t="s">
        <v>152</v>
      </c>
      <c r="AY335" s="15" t="s">
        <v>174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152</v>
      </c>
      <c r="BK335" s="205">
        <f>ROUND(I335*H335,3)</f>
        <v>0</v>
      </c>
      <c r="BL335" s="15" t="s">
        <v>202</v>
      </c>
      <c r="BM335" s="203" t="s">
        <v>953</v>
      </c>
    </row>
    <row r="336" s="2" customFormat="1" ht="44.25" customHeight="1">
      <c r="A336" s="34"/>
      <c r="B336" s="156"/>
      <c r="C336" s="211" t="s">
        <v>665</v>
      </c>
      <c r="D336" s="211" t="s">
        <v>408</v>
      </c>
      <c r="E336" s="212" t="s">
        <v>954</v>
      </c>
      <c r="F336" s="213" t="s">
        <v>955</v>
      </c>
      <c r="G336" s="214" t="s">
        <v>246</v>
      </c>
      <c r="H336" s="215">
        <v>8</v>
      </c>
      <c r="I336" s="216"/>
      <c r="J336" s="215">
        <f>ROUND(I336*H336,3)</f>
        <v>0</v>
      </c>
      <c r="K336" s="217"/>
      <c r="L336" s="218"/>
      <c r="M336" s="219" t="s">
        <v>1</v>
      </c>
      <c r="N336" s="220" t="s">
        <v>40</v>
      </c>
      <c r="O336" s="78"/>
      <c r="P336" s="201">
        <f>O336*H336</f>
        <v>0</v>
      </c>
      <c r="Q336" s="201">
        <v>0</v>
      </c>
      <c r="R336" s="201">
        <f>Q336*H336</f>
        <v>0</v>
      </c>
      <c r="S336" s="201">
        <v>0</v>
      </c>
      <c r="T336" s="202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3" t="s">
        <v>227</v>
      </c>
      <c r="AT336" s="203" t="s">
        <v>408</v>
      </c>
      <c r="AU336" s="203" t="s">
        <v>152</v>
      </c>
      <c r="AY336" s="15" t="s">
        <v>174</v>
      </c>
      <c r="BE336" s="204">
        <f>IF(N336="základná",J336,0)</f>
        <v>0</v>
      </c>
      <c r="BF336" s="204">
        <f>IF(N336="znížená",J336,0)</f>
        <v>0</v>
      </c>
      <c r="BG336" s="204">
        <f>IF(N336="zákl. prenesená",J336,0)</f>
        <v>0</v>
      </c>
      <c r="BH336" s="204">
        <f>IF(N336="zníž. prenesená",J336,0)</f>
        <v>0</v>
      </c>
      <c r="BI336" s="204">
        <f>IF(N336="nulová",J336,0)</f>
        <v>0</v>
      </c>
      <c r="BJ336" s="15" t="s">
        <v>152</v>
      </c>
      <c r="BK336" s="205">
        <f>ROUND(I336*H336,3)</f>
        <v>0</v>
      </c>
      <c r="BL336" s="15" t="s">
        <v>202</v>
      </c>
      <c r="BM336" s="203" t="s">
        <v>956</v>
      </c>
    </row>
    <row r="337" s="2" customFormat="1" ht="44.25" customHeight="1">
      <c r="A337" s="34"/>
      <c r="B337" s="156"/>
      <c r="C337" s="211" t="s">
        <v>957</v>
      </c>
      <c r="D337" s="211" t="s">
        <v>408</v>
      </c>
      <c r="E337" s="212" t="s">
        <v>958</v>
      </c>
      <c r="F337" s="213" t="s">
        <v>959</v>
      </c>
      <c r="G337" s="214" t="s">
        <v>246</v>
      </c>
      <c r="H337" s="215">
        <v>11</v>
      </c>
      <c r="I337" s="216"/>
      <c r="J337" s="215">
        <f>ROUND(I337*H337,3)</f>
        <v>0</v>
      </c>
      <c r="K337" s="217"/>
      <c r="L337" s="218"/>
      <c r="M337" s="219" t="s">
        <v>1</v>
      </c>
      <c r="N337" s="220" t="s">
        <v>40</v>
      </c>
      <c r="O337" s="78"/>
      <c r="P337" s="201">
        <f>O337*H337</f>
        <v>0</v>
      </c>
      <c r="Q337" s="201">
        <v>0</v>
      </c>
      <c r="R337" s="201">
        <f>Q337*H337</f>
        <v>0</v>
      </c>
      <c r="S337" s="201">
        <v>0</v>
      </c>
      <c r="T337" s="202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203" t="s">
        <v>227</v>
      </c>
      <c r="AT337" s="203" t="s">
        <v>408</v>
      </c>
      <c r="AU337" s="203" t="s">
        <v>152</v>
      </c>
      <c r="AY337" s="15" t="s">
        <v>174</v>
      </c>
      <c r="BE337" s="204">
        <f>IF(N337="základná",J337,0)</f>
        <v>0</v>
      </c>
      <c r="BF337" s="204">
        <f>IF(N337="znížená",J337,0)</f>
        <v>0</v>
      </c>
      <c r="BG337" s="204">
        <f>IF(N337="zákl. prenesená",J337,0)</f>
        <v>0</v>
      </c>
      <c r="BH337" s="204">
        <f>IF(N337="zníž. prenesená",J337,0)</f>
        <v>0</v>
      </c>
      <c r="BI337" s="204">
        <f>IF(N337="nulová",J337,0)</f>
        <v>0</v>
      </c>
      <c r="BJ337" s="15" t="s">
        <v>152</v>
      </c>
      <c r="BK337" s="205">
        <f>ROUND(I337*H337,3)</f>
        <v>0</v>
      </c>
      <c r="BL337" s="15" t="s">
        <v>202</v>
      </c>
      <c r="BM337" s="203" t="s">
        <v>960</v>
      </c>
    </row>
    <row r="338" s="2" customFormat="1" ht="37.8" customHeight="1">
      <c r="A338" s="34"/>
      <c r="B338" s="156"/>
      <c r="C338" s="211" t="s">
        <v>669</v>
      </c>
      <c r="D338" s="211" t="s">
        <v>408</v>
      </c>
      <c r="E338" s="212" t="s">
        <v>961</v>
      </c>
      <c r="F338" s="213" t="s">
        <v>962</v>
      </c>
      <c r="G338" s="214" t="s">
        <v>246</v>
      </c>
      <c r="H338" s="215">
        <v>3</v>
      </c>
      <c r="I338" s="216"/>
      <c r="J338" s="215">
        <f>ROUND(I338*H338,3)</f>
        <v>0</v>
      </c>
      <c r="K338" s="217"/>
      <c r="L338" s="218"/>
      <c r="M338" s="219" t="s">
        <v>1</v>
      </c>
      <c r="N338" s="22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227</v>
      </c>
      <c r="AT338" s="203" t="s">
        <v>408</v>
      </c>
      <c r="AU338" s="203" t="s">
        <v>152</v>
      </c>
      <c r="AY338" s="15" t="s">
        <v>174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152</v>
      </c>
      <c r="BK338" s="205">
        <f>ROUND(I338*H338,3)</f>
        <v>0</v>
      </c>
      <c r="BL338" s="15" t="s">
        <v>202</v>
      </c>
      <c r="BM338" s="203" t="s">
        <v>963</v>
      </c>
    </row>
    <row r="339" s="2" customFormat="1" ht="37.8" customHeight="1">
      <c r="A339" s="34"/>
      <c r="B339" s="156"/>
      <c r="C339" s="211" t="s">
        <v>964</v>
      </c>
      <c r="D339" s="211" t="s">
        <v>408</v>
      </c>
      <c r="E339" s="212" t="s">
        <v>965</v>
      </c>
      <c r="F339" s="213" t="s">
        <v>966</v>
      </c>
      <c r="G339" s="214" t="s">
        <v>246</v>
      </c>
      <c r="H339" s="215">
        <v>4</v>
      </c>
      <c r="I339" s="216"/>
      <c r="J339" s="215">
        <f>ROUND(I339*H339,3)</f>
        <v>0</v>
      </c>
      <c r="K339" s="217"/>
      <c r="L339" s="218"/>
      <c r="M339" s="219" t="s">
        <v>1</v>
      </c>
      <c r="N339" s="22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227</v>
      </c>
      <c r="AT339" s="203" t="s">
        <v>408</v>
      </c>
      <c r="AU339" s="203" t="s">
        <v>152</v>
      </c>
      <c r="AY339" s="15" t="s">
        <v>174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152</v>
      </c>
      <c r="BK339" s="205">
        <f>ROUND(I339*H339,3)</f>
        <v>0</v>
      </c>
      <c r="BL339" s="15" t="s">
        <v>202</v>
      </c>
      <c r="BM339" s="203" t="s">
        <v>967</v>
      </c>
    </row>
    <row r="340" s="2" customFormat="1" ht="44.25" customHeight="1">
      <c r="A340" s="34"/>
      <c r="B340" s="156"/>
      <c r="C340" s="211" t="s">
        <v>672</v>
      </c>
      <c r="D340" s="211" t="s">
        <v>408</v>
      </c>
      <c r="E340" s="212" t="s">
        <v>968</v>
      </c>
      <c r="F340" s="213" t="s">
        <v>969</v>
      </c>
      <c r="G340" s="214" t="s">
        <v>246</v>
      </c>
      <c r="H340" s="215">
        <v>10</v>
      </c>
      <c r="I340" s="216"/>
      <c r="J340" s="215">
        <f>ROUND(I340*H340,3)</f>
        <v>0</v>
      </c>
      <c r="K340" s="217"/>
      <c r="L340" s="218"/>
      <c r="M340" s="219" t="s">
        <v>1</v>
      </c>
      <c r="N340" s="22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227</v>
      </c>
      <c r="AT340" s="203" t="s">
        <v>408</v>
      </c>
      <c r="AU340" s="203" t="s">
        <v>152</v>
      </c>
      <c r="AY340" s="15" t="s">
        <v>174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152</v>
      </c>
      <c r="BK340" s="205">
        <f>ROUND(I340*H340,3)</f>
        <v>0</v>
      </c>
      <c r="BL340" s="15" t="s">
        <v>202</v>
      </c>
      <c r="BM340" s="203" t="s">
        <v>970</v>
      </c>
    </row>
    <row r="341" s="2" customFormat="1" ht="37.8" customHeight="1">
      <c r="A341" s="34"/>
      <c r="B341" s="156"/>
      <c r="C341" s="211" t="s">
        <v>971</v>
      </c>
      <c r="D341" s="211" t="s">
        <v>408</v>
      </c>
      <c r="E341" s="212" t="s">
        <v>972</v>
      </c>
      <c r="F341" s="213" t="s">
        <v>973</v>
      </c>
      <c r="G341" s="214" t="s">
        <v>246</v>
      </c>
      <c r="H341" s="215">
        <v>24</v>
      </c>
      <c r="I341" s="216"/>
      <c r="J341" s="215">
        <f>ROUND(I341*H341,3)</f>
        <v>0</v>
      </c>
      <c r="K341" s="217"/>
      <c r="L341" s="218"/>
      <c r="M341" s="219" t="s">
        <v>1</v>
      </c>
      <c r="N341" s="220" t="s">
        <v>40</v>
      </c>
      <c r="O341" s="78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3" t="s">
        <v>227</v>
      </c>
      <c r="AT341" s="203" t="s">
        <v>408</v>
      </c>
      <c r="AU341" s="203" t="s">
        <v>152</v>
      </c>
      <c r="AY341" s="15" t="s">
        <v>174</v>
      </c>
      <c r="BE341" s="204">
        <f>IF(N341="základná",J341,0)</f>
        <v>0</v>
      </c>
      <c r="BF341" s="204">
        <f>IF(N341="znížená",J341,0)</f>
        <v>0</v>
      </c>
      <c r="BG341" s="204">
        <f>IF(N341="zákl. prenesená",J341,0)</f>
        <v>0</v>
      </c>
      <c r="BH341" s="204">
        <f>IF(N341="zníž. prenesená",J341,0)</f>
        <v>0</v>
      </c>
      <c r="BI341" s="204">
        <f>IF(N341="nulová",J341,0)</f>
        <v>0</v>
      </c>
      <c r="BJ341" s="15" t="s">
        <v>152</v>
      </c>
      <c r="BK341" s="205">
        <f>ROUND(I341*H341,3)</f>
        <v>0</v>
      </c>
      <c r="BL341" s="15" t="s">
        <v>202</v>
      </c>
      <c r="BM341" s="203" t="s">
        <v>974</v>
      </c>
    </row>
    <row r="342" s="2" customFormat="1" ht="49.05" customHeight="1">
      <c r="A342" s="34"/>
      <c r="B342" s="156"/>
      <c r="C342" s="211" t="s">
        <v>678</v>
      </c>
      <c r="D342" s="211" t="s">
        <v>408</v>
      </c>
      <c r="E342" s="212" t="s">
        <v>975</v>
      </c>
      <c r="F342" s="213" t="s">
        <v>976</v>
      </c>
      <c r="G342" s="214" t="s">
        <v>246</v>
      </c>
      <c r="H342" s="215">
        <v>2</v>
      </c>
      <c r="I342" s="216"/>
      <c r="J342" s="215">
        <f>ROUND(I342*H342,3)</f>
        <v>0</v>
      </c>
      <c r="K342" s="217"/>
      <c r="L342" s="218"/>
      <c r="M342" s="219" t="s">
        <v>1</v>
      </c>
      <c r="N342" s="220" t="s">
        <v>40</v>
      </c>
      <c r="O342" s="78"/>
      <c r="P342" s="201">
        <f>O342*H342</f>
        <v>0</v>
      </c>
      <c r="Q342" s="201">
        <v>0</v>
      </c>
      <c r="R342" s="201">
        <f>Q342*H342</f>
        <v>0</v>
      </c>
      <c r="S342" s="201">
        <v>0</v>
      </c>
      <c r="T342" s="202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203" t="s">
        <v>227</v>
      </c>
      <c r="AT342" s="203" t="s">
        <v>408</v>
      </c>
      <c r="AU342" s="203" t="s">
        <v>152</v>
      </c>
      <c r="AY342" s="15" t="s">
        <v>174</v>
      </c>
      <c r="BE342" s="204">
        <f>IF(N342="základná",J342,0)</f>
        <v>0</v>
      </c>
      <c r="BF342" s="204">
        <f>IF(N342="znížená",J342,0)</f>
        <v>0</v>
      </c>
      <c r="BG342" s="204">
        <f>IF(N342="zákl. prenesená",J342,0)</f>
        <v>0</v>
      </c>
      <c r="BH342" s="204">
        <f>IF(N342="zníž. prenesená",J342,0)</f>
        <v>0</v>
      </c>
      <c r="BI342" s="204">
        <f>IF(N342="nulová",J342,0)</f>
        <v>0</v>
      </c>
      <c r="BJ342" s="15" t="s">
        <v>152</v>
      </c>
      <c r="BK342" s="205">
        <f>ROUND(I342*H342,3)</f>
        <v>0</v>
      </c>
      <c r="BL342" s="15" t="s">
        <v>202</v>
      </c>
      <c r="BM342" s="203" t="s">
        <v>977</v>
      </c>
    </row>
    <row r="343" s="2" customFormat="1" ht="37.8" customHeight="1">
      <c r="A343" s="34"/>
      <c r="B343" s="156"/>
      <c r="C343" s="211" t="s">
        <v>978</v>
      </c>
      <c r="D343" s="211" t="s">
        <v>408</v>
      </c>
      <c r="E343" s="212" t="s">
        <v>979</v>
      </c>
      <c r="F343" s="213" t="s">
        <v>980</v>
      </c>
      <c r="G343" s="214" t="s">
        <v>246</v>
      </c>
      <c r="H343" s="215">
        <v>1</v>
      </c>
      <c r="I343" s="216"/>
      <c r="J343" s="215">
        <f>ROUND(I343*H343,3)</f>
        <v>0</v>
      </c>
      <c r="K343" s="217"/>
      <c r="L343" s="218"/>
      <c r="M343" s="219" t="s">
        <v>1</v>
      </c>
      <c r="N343" s="22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227</v>
      </c>
      <c r="AT343" s="203" t="s">
        <v>408</v>
      </c>
      <c r="AU343" s="203" t="s">
        <v>152</v>
      </c>
      <c r="AY343" s="15" t="s">
        <v>174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152</v>
      </c>
      <c r="BK343" s="205">
        <f>ROUND(I343*H343,3)</f>
        <v>0</v>
      </c>
      <c r="BL343" s="15" t="s">
        <v>202</v>
      </c>
      <c r="BM343" s="203" t="s">
        <v>981</v>
      </c>
    </row>
    <row r="344" s="2" customFormat="1" ht="44.25" customHeight="1">
      <c r="A344" s="34"/>
      <c r="B344" s="156"/>
      <c r="C344" s="211" t="s">
        <v>684</v>
      </c>
      <c r="D344" s="211" t="s">
        <v>408</v>
      </c>
      <c r="E344" s="212" t="s">
        <v>982</v>
      </c>
      <c r="F344" s="213" t="s">
        <v>983</v>
      </c>
      <c r="G344" s="214" t="s">
        <v>246</v>
      </c>
      <c r="H344" s="215">
        <v>1</v>
      </c>
      <c r="I344" s="216"/>
      <c r="J344" s="215">
        <f>ROUND(I344*H344,3)</f>
        <v>0</v>
      </c>
      <c r="K344" s="217"/>
      <c r="L344" s="218"/>
      <c r="M344" s="219" t="s">
        <v>1</v>
      </c>
      <c r="N344" s="22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227</v>
      </c>
      <c r="AT344" s="203" t="s">
        <v>408</v>
      </c>
      <c r="AU344" s="203" t="s">
        <v>152</v>
      </c>
      <c r="AY344" s="15" t="s">
        <v>174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152</v>
      </c>
      <c r="BK344" s="205">
        <f>ROUND(I344*H344,3)</f>
        <v>0</v>
      </c>
      <c r="BL344" s="15" t="s">
        <v>202</v>
      </c>
      <c r="BM344" s="203" t="s">
        <v>984</v>
      </c>
    </row>
    <row r="345" s="2" customFormat="1" ht="24.15" customHeight="1">
      <c r="A345" s="34"/>
      <c r="B345" s="156"/>
      <c r="C345" s="192" t="s">
        <v>985</v>
      </c>
      <c r="D345" s="192" t="s">
        <v>177</v>
      </c>
      <c r="E345" s="193" t="s">
        <v>986</v>
      </c>
      <c r="F345" s="194" t="s">
        <v>987</v>
      </c>
      <c r="G345" s="195" t="s">
        <v>246</v>
      </c>
      <c r="H345" s="196">
        <v>24</v>
      </c>
      <c r="I345" s="197"/>
      <c r="J345" s="196">
        <f>ROUND(I345*H345,3)</f>
        <v>0</v>
      </c>
      <c r="K345" s="198"/>
      <c r="L345" s="35"/>
      <c r="M345" s="199" t="s">
        <v>1</v>
      </c>
      <c r="N345" s="20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202</v>
      </c>
      <c r="AT345" s="203" t="s">
        <v>177</v>
      </c>
      <c r="AU345" s="203" t="s">
        <v>152</v>
      </c>
      <c r="AY345" s="15" t="s">
        <v>174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152</v>
      </c>
      <c r="BK345" s="205">
        <f>ROUND(I345*H345,3)</f>
        <v>0</v>
      </c>
      <c r="BL345" s="15" t="s">
        <v>202</v>
      </c>
      <c r="BM345" s="203" t="s">
        <v>988</v>
      </c>
    </row>
    <row r="346" s="2" customFormat="1" ht="37.8" customHeight="1">
      <c r="A346" s="34"/>
      <c r="B346" s="156"/>
      <c r="C346" s="211" t="s">
        <v>688</v>
      </c>
      <c r="D346" s="211" t="s">
        <v>408</v>
      </c>
      <c r="E346" s="212" t="s">
        <v>989</v>
      </c>
      <c r="F346" s="213" t="s">
        <v>990</v>
      </c>
      <c r="G346" s="214" t="s">
        <v>246</v>
      </c>
      <c r="H346" s="215">
        <v>9</v>
      </c>
      <c r="I346" s="216"/>
      <c r="J346" s="215">
        <f>ROUND(I346*H346,3)</f>
        <v>0</v>
      </c>
      <c r="K346" s="217"/>
      <c r="L346" s="218"/>
      <c r="M346" s="219" t="s">
        <v>1</v>
      </c>
      <c r="N346" s="22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227</v>
      </c>
      <c r="AT346" s="203" t="s">
        <v>408</v>
      </c>
      <c r="AU346" s="203" t="s">
        <v>152</v>
      </c>
      <c r="AY346" s="15" t="s">
        <v>174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152</v>
      </c>
      <c r="BK346" s="205">
        <f>ROUND(I346*H346,3)</f>
        <v>0</v>
      </c>
      <c r="BL346" s="15" t="s">
        <v>202</v>
      </c>
      <c r="BM346" s="203" t="s">
        <v>991</v>
      </c>
    </row>
    <row r="347" s="2" customFormat="1" ht="37.8" customHeight="1">
      <c r="A347" s="34"/>
      <c r="B347" s="156"/>
      <c r="C347" s="211" t="s">
        <v>992</v>
      </c>
      <c r="D347" s="211" t="s">
        <v>408</v>
      </c>
      <c r="E347" s="212" t="s">
        <v>993</v>
      </c>
      <c r="F347" s="213" t="s">
        <v>994</v>
      </c>
      <c r="G347" s="214" t="s">
        <v>246</v>
      </c>
      <c r="H347" s="215">
        <v>15</v>
      </c>
      <c r="I347" s="216"/>
      <c r="J347" s="215">
        <f>ROUND(I347*H347,3)</f>
        <v>0</v>
      </c>
      <c r="K347" s="217"/>
      <c r="L347" s="218"/>
      <c r="M347" s="219" t="s">
        <v>1</v>
      </c>
      <c r="N347" s="22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227</v>
      </c>
      <c r="AT347" s="203" t="s">
        <v>408</v>
      </c>
      <c r="AU347" s="203" t="s">
        <v>152</v>
      </c>
      <c r="AY347" s="15" t="s">
        <v>174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152</v>
      </c>
      <c r="BK347" s="205">
        <f>ROUND(I347*H347,3)</f>
        <v>0</v>
      </c>
      <c r="BL347" s="15" t="s">
        <v>202</v>
      </c>
      <c r="BM347" s="203" t="s">
        <v>995</v>
      </c>
    </row>
    <row r="348" s="2" customFormat="1" ht="24.15" customHeight="1">
      <c r="A348" s="34"/>
      <c r="B348" s="156"/>
      <c r="C348" s="211" t="s">
        <v>691</v>
      </c>
      <c r="D348" s="211" t="s">
        <v>408</v>
      </c>
      <c r="E348" s="212" t="s">
        <v>996</v>
      </c>
      <c r="F348" s="213" t="s">
        <v>997</v>
      </c>
      <c r="G348" s="214" t="s">
        <v>246</v>
      </c>
      <c r="H348" s="215">
        <v>24</v>
      </c>
      <c r="I348" s="216"/>
      <c r="J348" s="215">
        <f>ROUND(I348*H348,3)</f>
        <v>0</v>
      </c>
      <c r="K348" s="217"/>
      <c r="L348" s="218"/>
      <c r="M348" s="219" t="s">
        <v>1</v>
      </c>
      <c r="N348" s="22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227</v>
      </c>
      <c r="AT348" s="203" t="s">
        <v>408</v>
      </c>
      <c r="AU348" s="203" t="s">
        <v>152</v>
      </c>
      <c r="AY348" s="15" t="s">
        <v>174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152</v>
      </c>
      <c r="BK348" s="205">
        <f>ROUND(I348*H348,3)</f>
        <v>0</v>
      </c>
      <c r="BL348" s="15" t="s">
        <v>202</v>
      </c>
      <c r="BM348" s="203" t="s">
        <v>998</v>
      </c>
    </row>
    <row r="349" s="2" customFormat="1" ht="33" customHeight="1">
      <c r="A349" s="34"/>
      <c r="B349" s="156"/>
      <c r="C349" s="192" t="s">
        <v>999</v>
      </c>
      <c r="D349" s="192" t="s">
        <v>177</v>
      </c>
      <c r="E349" s="193" t="s">
        <v>1000</v>
      </c>
      <c r="F349" s="194" t="s">
        <v>1001</v>
      </c>
      <c r="G349" s="195" t="s">
        <v>246</v>
      </c>
      <c r="H349" s="196">
        <v>57</v>
      </c>
      <c r="I349" s="197"/>
      <c r="J349" s="196">
        <f>ROUND(I349*H349,3)</f>
        <v>0</v>
      </c>
      <c r="K349" s="198"/>
      <c r="L349" s="35"/>
      <c r="M349" s="199" t="s">
        <v>1</v>
      </c>
      <c r="N349" s="200" t="s">
        <v>40</v>
      </c>
      <c r="O349" s="78"/>
      <c r="P349" s="201">
        <f>O349*H349</f>
        <v>0</v>
      </c>
      <c r="Q349" s="201">
        <v>0</v>
      </c>
      <c r="R349" s="201">
        <f>Q349*H349</f>
        <v>0</v>
      </c>
      <c r="S349" s="201">
        <v>0</v>
      </c>
      <c r="T349" s="202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3" t="s">
        <v>202</v>
      </c>
      <c r="AT349" s="203" t="s">
        <v>177</v>
      </c>
      <c r="AU349" s="203" t="s">
        <v>152</v>
      </c>
      <c r="AY349" s="15" t="s">
        <v>174</v>
      </c>
      <c r="BE349" s="204">
        <f>IF(N349="základná",J349,0)</f>
        <v>0</v>
      </c>
      <c r="BF349" s="204">
        <f>IF(N349="znížená",J349,0)</f>
        <v>0</v>
      </c>
      <c r="BG349" s="204">
        <f>IF(N349="zákl. prenesená",J349,0)</f>
        <v>0</v>
      </c>
      <c r="BH349" s="204">
        <f>IF(N349="zníž. prenesená",J349,0)</f>
        <v>0</v>
      </c>
      <c r="BI349" s="204">
        <f>IF(N349="nulová",J349,0)</f>
        <v>0</v>
      </c>
      <c r="BJ349" s="15" t="s">
        <v>152</v>
      </c>
      <c r="BK349" s="205">
        <f>ROUND(I349*H349,3)</f>
        <v>0</v>
      </c>
      <c r="BL349" s="15" t="s">
        <v>202</v>
      </c>
      <c r="BM349" s="203" t="s">
        <v>1002</v>
      </c>
    </row>
    <row r="350" s="2" customFormat="1" ht="24.15" customHeight="1">
      <c r="A350" s="34"/>
      <c r="B350" s="156"/>
      <c r="C350" s="211" t="s">
        <v>695</v>
      </c>
      <c r="D350" s="211" t="s">
        <v>408</v>
      </c>
      <c r="E350" s="212" t="s">
        <v>996</v>
      </c>
      <c r="F350" s="213" t="s">
        <v>997</v>
      </c>
      <c r="G350" s="214" t="s">
        <v>246</v>
      </c>
      <c r="H350" s="215">
        <v>57</v>
      </c>
      <c r="I350" s="216"/>
      <c r="J350" s="215">
        <f>ROUND(I350*H350,3)</f>
        <v>0</v>
      </c>
      <c r="K350" s="217"/>
      <c r="L350" s="218"/>
      <c r="M350" s="219" t="s">
        <v>1</v>
      </c>
      <c r="N350" s="220" t="s">
        <v>40</v>
      </c>
      <c r="O350" s="78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3" t="s">
        <v>227</v>
      </c>
      <c r="AT350" s="203" t="s">
        <v>408</v>
      </c>
      <c r="AU350" s="203" t="s">
        <v>152</v>
      </c>
      <c r="AY350" s="15" t="s">
        <v>174</v>
      </c>
      <c r="BE350" s="204">
        <f>IF(N350="základná",J350,0)</f>
        <v>0</v>
      </c>
      <c r="BF350" s="204">
        <f>IF(N350="znížená",J350,0)</f>
        <v>0</v>
      </c>
      <c r="BG350" s="204">
        <f>IF(N350="zákl. prenesená",J350,0)</f>
        <v>0</v>
      </c>
      <c r="BH350" s="204">
        <f>IF(N350="zníž. prenesená",J350,0)</f>
        <v>0</v>
      </c>
      <c r="BI350" s="204">
        <f>IF(N350="nulová",J350,0)</f>
        <v>0</v>
      </c>
      <c r="BJ350" s="15" t="s">
        <v>152</v>
      </c>
      <c r="BK350" s="205">
        <f>ROUND(I350*H350,3)</f>
        <v>0</v>
      </c>
      <c r="BL350" s="15" t="s">
        <v>202</v>
      </c>
      <c r="BM350" s="203" t="s">
        <v>1003</v>
      </c>
    </row>
    <row r="351" s="2" customFormat="1" ht="24.15" customHeight="1">
      <c r="A351" s="34"/>
      <c r="B351" s="156"/>
      <c r="C351" s="211" t="s">
        <v>1004</v>
      </c>
      <c r="D351" s="211" t="s">
        <v>408</v>
      </c>
      <c r="E351" s="212" t="s">
        <v>1005</v>
      </c>
      <c r="F351" s="213" t="s">
        <v>1006</v>
      </c>
      <c r="G351" s="214" t="s">
        <v>246</v>
      </c>
      <c r="H351" s="215">
        <v>37</v>
      </c>
      <c r="I351" s="216"/>
      <c r="J351" s="215">
        <f>ROUND(I351*H351,3)</f>
        <v>0</v>
      </c>
      <c r="K351" s="217"/>
      <c r="L351" s="218"/>
      <c r="M351" s="219" t="s">
        <v>1</v>
      </c>
      <c r="N351" s="220" t="s">
        <v>40</v>
      </c>
      <c r="O351" s="78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3" t="s">
        <v>227</v>
      </c>
      <c r="AT351" s="203" t="s">
        <v>408</v>
      </c>
      <c r="AU351" s="203" t="s">
        <v>152</v>
      </c>
      <c r="AY351" s="15" t="s">
        <v>174</v>
      </c>
      <c r="BE351" s="204">
        <f>IF(N351="základná",J351,0)</f>
        <v>0</v>
      </c>
      <c r="BF351" s="204">
        <f>IF(N351="znížená",J351,0)</f>
        <v>0</v>
      </c>
      <c r="BG351" s="204">
        <f>IF(N351="zákl. prenesená",J351,0)</f>
        <v>0</v>
      </c>
      <c r="BH351" s="204">
        <f>IF(N351="zníž. prenesená",J351,0)</f>
        <v>0</v>
      </c>
      <c r="BI351" s="204">
        <f>IF(N351="nulová",J351,0)</f>
        <v>0</v>
      </c>
      <c r="BJ351" s="15" t="s">
        <v>152</v>
      </c>
      <c r="BK351" s="205">
        <f>ROUND(I351*H351,3)</f>
        <v>0</v>
      </c>
      <c r="BL351" s="15" t="s">
        <v>202</v>
      </c>
      <c r="BM351" s="203" t="s">
        <v>1007</v>
      </c>
    </row>
    <row r="352" s="2" customFormat="1" ht="24.15" customHeight="1">
      <c r="A352" s="34"/>
      <c r="B352" s="156"/>
      <c r="C352" s="211" t="s">
        <v>698</v>
      </c>
      <c r="D352" s="211" t="s">
        <v>408</v>
      </c>
      <c r="E352" s="212" t="s">
        <v>1008</v>
      </c>
      <c r="F352" s="213" t="s">
        <v>1009</v>
      </c>
      <c r="G352" s="214" t="s">
        <v>246</v>
      </c>
      <c r="H352" s="215">
        <v>20</v>
      </c>
      <c r="I352" s="216"/>
      <c r="J352" s="215">
        <f>ROUND(I352*H352,3)</f>
        <v>0</v>
      </c>
      <c r="K352" s="217"/>
      <c r="L352" s="218"/>
      <c r="M352" s="219" t="s">
        <v>1</v>
      </c>
      <c r="N352" s="220" t="s">
        <v>40</v>
      </c>
      <c r="O352" s="78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3" t="s">
        <v>227</v>
      </c>
      <c r="AT352" s="203" t="s">
        <v>408</v>
      </c>
      <c r="AU352" s="203" t="s">
        <v>152</v>
      </c>
      <c r="AY352" s="15" t="s">
        <v>174</v>
      </c>
      <c r="BE352" s="204">
        <f>IF(N352="základná",J352,0)</f>
        <v>0</v>
      </c>
      <c r="BF352" s="204">
        <f>IF(N352="znížená",J352,0)</f>
        <v>0</v>
      </c>
      <c r="BG352" s="204">
        <f>IF(N352="zákl. prenesená",J352,0)</f>
        <v>0</v>
      </c>
      <c r="BH352" s="204">
        <f>IF(N352="zníž. prenesená",J352,0)</f>
        <v>0</v>
      </c>
      <c r="BI352" s="204">
        <f>IF(N352="nulová",J352,0)</f>
        <v>0</v>
      </c>
      <c r="BJ352" s="15" t="s">
        <v>152</v>
      </c>
      <c r="BK352" s="205">
        <f>ROUND(I352*H352,3)</f>
        <v>0</v>
      </c>
      <c r="BL352" s="15" t="s">
        <v>202</v>
      </c>
      <c r="BM352" s="203" t="s">
        <v>1010</v>
      </c>
    </row>
    <row r="353" s="2" customFormat="1" ht="24.15" customHeight="1">
      <c r="A353" s="34"/>
      <c r="B353" s="156"/>
      <c r="C353" s="192" t="s">
        <v>1011</v>
      </c>
      <c r="D353" s="192" t="s">
        <v>177</v>
      </c>
      <c r="E353" s="193" t="s">
        <v>1012</v>
      </c>
      <c r="F353" s="194" t="s">
        <v>1013</v>
      </c>
      <c r="G353" s="195" t="s">
        <v>241</v>
      </c>
      <c r="H353" s="196">
        <v>90.049999999999997</v>
      </c>
      <c r="I353" s="197"/>
      <c r="J353" s="196">
        <f>ROUND(I353*H353,3)</f>
        <v>0</v>
      </c>
      <c r="K353" s="198"/>
      <c r="L353" s="35"/>
      <c r="M353" s="199" t="s">
        <v>1</v>
      </c>
      <c r="N353" s="200" t="s">
        <v>40</v>
      </c>
      <c r="O353" s="78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3" t="s">
        <v>202</v>
      </c>
      <c r="AT353" s="203" t="s">
        <v>177</v>
      </c>
      <c r="AU353" s="203" t="s">
        <v>152</v>
      </c>
      <c r="AY353" s="15" t="s">
        <v>174</v>
      </c>
      <c r="BE353" s="204">
        <f>IF(N353="základná",J353,0)</f>
        <v>0</v>
      </c>
      <c r="BF353" s="204">
        <f>IF(N353="znížená",J353,0)</f>
        <v>0</v>
      </c>
      <c r="BG353" s="204">
        <f>IF(N353="zákl. prenesená",J353,0)</f>
        <v>0</v>
      </c>
      <c r="BH353" s="204">
        <f>IF(N353="zníž. prenesená",J353,0)</f>
        <v>0</v>
      </c>
      <c r="BI353" s="204">
        <f>IF(N353="nulová",J353,0)</f>
        <v>0</v>
      </c>
      <c r="BJ353" s="15" t="s">
        <v>152</v>
      </c>
      <c r="BK353" s="205">
        <f>ROUND(I353*H353,3)</f>
        <v>0</v>
      </c>
      <c r="BL353" s="15" t="s">
        <v>202</v>
      </c>
      <c r="BM353" s="203" t="s">
        <v>1014</v>
      </c>
    </row>
    <row r="354" s="2" customFormat="1" ht="16.5" customHeight="1">
      <c r="A354" s="34"/>
      <c r="B354" s="156"/>
      <c r="C354" s="211" t="s">
        <v>702</v>
      </c>
      <c r="D354" s="211" t="s">
        <v>408</v>
      </c>
      <c r="E354" s="212" t="s">
        <v>1015</v>
      </c>
      <c r="F354" s="213" t="s">
        <v>1016</v>
      </c>
      <c r="G354" s="214" t="s">
        <v>241</v>
      </c>
      <c r="H354" s="215">
        <v>90.049999999999997</v>
      </c>
      <c r="I354" s="216"/>
      <c r="J354" s="215">
        <f>ROUND(I354*H354,3)</f>
        <v>0</v>
      </c>
      <c r="K354" s="217"/>
      <c r="L354" s="218"/>
      <c r="M354" s="219" t="s">
        <v>1</v>
      </c>
      <c r="N354" s="220" t="s">
        <v>40</v>
      </c>
      <c r="O354" s="78"/>
      <c r="P354" s="201">
        <f>O354*H354</f>
        <v>0</v>
      </c>
      <c r="Q354" s="201">
        <v>0</v>
      </c>
      <c r="R354" s="201">
        <f>Q354*H354</f>
        <v>0</v>
      </c>
      <c r="S354" s="201">
        <v>0</v>
      </c>
      <c r="T354" s="202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3" t="s">
        <v>227</v>
      </c>
      <c r="AT354" s="203" t="s">
        <v>408</v>
      </c>
      <c r="AU354" s="203" t="s">
        <v>152</v>
      </c>
      <c r="AY354" s="15" t="s">
        <v>174</v>
      </c>
      <c r="BE354" s="204">
        <f>IF(N354="základná",J354,0)</f>
        <v>0</v>
      </c>
      <c r="BF354" s="204">
        <f>IF(N354="znížená",J354,0)</f>
        <v>0</v>
      </c>
      <c r="BG354" s="204">
        <f>IF(N354="zákl. prenesená",J354,0)</f>
        <v>0</v>
      </c>
      <c r="BH354" s="204">
        <f>IF(N354="zníž. prenesená",J354,0)</f>
        <v>0</v>
      </c>
      <c r="BI354" s="204">
        <f>IF(N354="nulová",J354,0)</f>
        <v>0</v>
      </c>
      <c r="BJ354" s="15" t="s">
        <v>152</v>
      </c>
      <c r="BK354" s="205">
        <f>ROUND(I354*H354,3)</f>
        <v>0</v>
      </c>
      <c r="BL354" s="15" t="s">
        <v>202</v>
      </c>
      <c r="BM354" s="203" t="s">
        <v>1017</v>
      </c>
    </row>
    <row r="355" s="2" customFormat="1" ht="21.75" customHeight="1">
      <c r="A355" s="34"/>
      <c r="B355" s="156"/>
      <c r="C355" s="192" t="s">
        <v>1018</v>
      </c>
      <c r="D355" s="192" t="s">
        <v>177</v>
      </c>
      <c r="E355" s="193" t="s">
        <v>1019</v>
      </c>
      <c r="F355" s="194" t="s">
        <v>1020</v>
      </c>
      <c r="G355" s="195" t="s">
        <v>246</v>
      </c>
      <c r="H355" s="196">
        <v>57</v>
      </c>
      <c r="I355" s="197"/>
      <c r="J355" s="196">
        <f>ROUND(I355*H355,3)</f>
        <v>0</v>
      </c>
      <c r="K355" s="198"/>
      <c r="L355" s="35"/>
      <c r="M355" s="199" t="s">
        <v>1</v>
      </c>
      <c r="N355" s="200" t="s">
        <v>40</v>
      </c>
      <c r="O355" s="78"/>
      <c r="P355" s="201">
        <f>O355*H355</f>
        <v>0</v>
      </c>
      <c r="Q355" s="201">
        <v>0</v>
      </c>
      <c r="R355" s="201">
        <f>Q355*H355</f>
        <v>0</v>
      </c>
      <c r="S355" s="201">
        <v>0</v>
      </c>
      <c r="T355" s="20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3" t="s">
        <v>202</v>
      </c>
      <c r="AT355" s="203" t="s">
        <v>177</v>
      </c>
      <c r="AU355" s="203" t="s">
        <v>152</v>
      </c>
      <c r="AY355" s="15" t="s">
        <v>174</v>
      </c>
      <c r="BE355" s="204">
        <f>IF(N355="základná",J355,0)</f>
        <v>0</v>
      </c>
      <c r="BF355" s="204">
        <f>IF(N355="znížená",J355,0)</f>
        <v>0</v>
      </c>
      <c r="BG355" s="204">
        <f>IF(N355="zákl. prenesená",J355,0)</f>
        <v>0</v>
      </c>
      <c r="BH355" s="204">
        <f>IF(N355="zníž. prenesená",J355,0)</f>
        <v>0</v>
      </c>
      <c r="BI355" s="204">
        <f>IF(N355="nulová",J355,0)</f>
        <v>0</v>
      </c>
      <c r="BJ355" s="15" t="s">
        <v>152</v>
      </c>
      <c r="BK355" s="205">
        <f>ROUND(I355*H355,3)</f>
        <v>0</v>
      </c>
      <c r="BL355" s="15" t="s">
        <v>202</v>
      </c>
      <c r="BM355" s="203" t="s">
        <v>1021</v>
      </c>
    </row>
    <row r="356" s="2" customFormat="1" ht="44.25" customHeight="1">
      <c r="A356" s="34"/>
      <c r="B356" s="156"/>
      <c r="C356" s="211" t="s">
        <v>705</v>
      </c>
      <c r="D356" s="211" t="s">
        <v>408</v>
      </c>
      <c r="E356" s="212" t="s">
        <v>1022</v>
      </c>
      <c r="F356" s="213" t="s">
        <v>1023</v>
      </c>
      <c r="G356" s="214" t="s">
        <v>246</v>
      </c>
      <c r="H356" s="215">
        <v>57</v>
      </c>
      <c r="I356" s="216"/>
      <c r="J356" s="215">
        <f>ROUND(I356*H356,3)</f>
        <v>0</v>
      </c>
      <c r="K356" s="217"/>
      <c r="L356" s="218"/>
      <c r="M356" s="219" t="s">
        <v>1</v>
      </c>
      <c r="N356" s="220" t="s">
        <v>40</v>
      </c>
      <c r="O356" s="78"/>
      <c r="P356" s="201">
        <f>O356*H356</f>
        <v>0</v>
      </c>
      <c r="Q356" s="201">
        <v>0</v>
      </c>
      <c r="R356" s="201">
        <f>Q356*H356</f>
        <v>0</v>
      </c>
      <c r="S356" s="201">
        <v>0</v>
      </c>
      <c r="T356" s="202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3" t="s">
        <v>227</v>
      </c>
      <c r="AT356" s="203" t="s">
        <v>408</v>
      </c>
      <c r="AU356" s="203" t="s">
        <v>152</v>
      </c>
      <c r="AY356" s="15" t="s">
        <v>174</v>
      </c>
      <c r="BE356" s="204">
        <f>IF(N356="základná",J356,0)</f>
        <v>0</v>
      </c>
      <c r="BF356" s="204">
        <f>IF(N356="znížená",J356,0)</f>
        <v>0</v>
      </c>
      <c r="BG356" s="204">
        <f>IF(N356="zákl. prenesená",J356,0)</f>
        <v>0</v>
      </c>
      <c r="BH356" s="204">
        <f>IF(N356="zníž. prenesená",J356,0)</f>
        <v>0</v>
      </c>
      <c r="BI356" s="204">
        <f>IF(N356="nulová",J356,0)</f>
        <v>0</v>
      </c>
      <c r="BJ356" s="15" t="s">
        <v>152</v>
      </c>
      <c r="BK356" s="205">
        <f>ROUND(I356*H356,3)</f>
        <v>0</v>
      </c>
      <c r="BL356" s="15" t="s">
        <v>202</v>
      </c>
      <c r="BM356" s="203" t="s">
        <v>1024</v>
      </c>
    </row>
    <row r="357" s="2" customFormat="1" ht="24.15" customHeight="1">
      <c r="A357" s="34"/>
      <c r="B357" s="156"/>
      <c r="C357" s="192" t="s">
        <v>1025</v>
      </c>
      <c r="D357" s="192" t="s">
        <v>177</v>
      </c>
      <c r="E357" s="193" t="s">
        <v>1026</v>
      </c>
      <c r="F357" s="194" t="s">
        <v>1027</v>
      </c>
      <c r="G357" s="195" t="s">
        <v>716</v>
      </c>
      <c r="H357" s="197"/>
      <c r="I357" s="197"/>
      <c r="J357" s="196">
        <f>ROUND(I357*H357,3)</f>
        <v>0</v>
      </c>
      <c r="K357" s="198"/>
      <c r="L357" s="35"/>
      <c r="M357" s="199" t="s">
        <v>1</v>
      </c>
      <c r="N357" s="200" t="s">
        <v>40</v>
      </c>
      <c r="O357" s="78"/>
      <c r="P357" s="201">
        <f>O357*H357</f>
        <v>0</v>
      </c>
      <c r="Q357" s="201">
        <v>0</v>
      </c>
      <c r="R357" s="201">
        <f>Q357*H357</f>
        <v>0</v>
      </c>
      <c r="S357" s="201">
        <v>0</v>
      </c>
      <c r="T357" s="202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3" t="s">
        <v>202</v>
      </c>
      <c r="AT357" s="203" t="s">
        <v>177</v>
      </c>
      <c r="AU357" s="203" t="s">
        <v>152</v>
      </c>
      <c r="AY357" s="15" t="s">
        <v>174</v>
      </c>
      <c r="BE357" s="204">
        <f>IF(N357="základná",J357,0)</f>
        <v>0</v>
      </c>
      <c r="BF357" s="204">
        <f>IF(N357="znížená",J357,0)</f>
        <v>0</v>
      </c>
      <c r="BG357" s="204">
        <f>IF(N357="zákl. prenesená",J357,0)</f>
        <v>0</v>
      </c>
      <c r="BH357" s="204">
        <f>IF(N357="zníž. prenesená",J357,0)</f>
        <v>0</v>
      </c>
      <c r="BI357" s="204">
        <f>IF(N357="nulová",J357,0)</f>
        <v>0</v>
      </c>
      <c r="BJ357" s="15" t="s">
        <v>152</v>
      </c>
      <c r="BK357" s="205">
        <f>ROUND(I357*H357,3)</f>
        <v>0</v>
      </c>
      <c r="BL357" s="15" t="s">
        <v>202</v>
      </c>
      <c r="BM357" s="203" t="s">
        <v>1028</v>
      </c>
    </row>
    <row r="358" s="12" customFormat="1" ht="22.8" customHeight="1">
      <c r="A358" s="12"/>
      <c r="B358" s="179"/>
      <c r="C358" s="12"/>
      <c r="D358" s="180" t="s">
        <v>73</v>
      </c>
      <c r="E358" s="190" t="s">
        <v>371</v>
      </c>
      <c r="F358" s="190" t="s">
        <v>1029</v>
      </c>
      <c r="G358" s="12"/>
      <c r="H358" s="12"/>
      <c r="I358" s="182"/>
      <c r="J358" s="191">
        <f>BK358</f>
        <v>0</v>
      </c>
      <c r="K358" s="12"/>
      <c r="L358" s="179"/>
      <c r="M358" s="184"/>
      <c r="N358" s="185"/>
      <c r="O358" s="185"/>
      <c r="P358" s="186">
        <f>SUM(P359:P380)</f>
        <v>0</v>
      </c>
      <c r="Q358" s="185"/>
      <c r="R358" s="186">
        <f>SUM(R359:R380)</f>
        <v>31.418759999999999</v>
      </c>
      <c r="S358" s="185"/>
      <c r="T358" s="187">
        <f>SUM(T359:T380)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80" t="s">
        <v>152</v>
      </c>
      <c r="AT358" s="188" t="s">
        <v>73</v>
      </c>
      <c r="AU358" s="188" t="s">
        <v>82</v>
      </c>
      <c r="AY358" s="180" t="s">
        <v>174</v>
      </c>
      <c r="BK358" s="189">
        <f>SUM(BK359:BK380)</f>
        <v>0</v>
      </c>
    </row>
    <row r="359" s="2" customFormat="1" ht="33" customHeight="1">
      <c r="A359" s="34"/>
      <c r="B359" s="156"/>
      <c r="C359" s="192" t="s">
        <v>708</v>
      </c>
      <c r="D359" s="192" t="s">
        <v>177</v>
      </c>
      <c r="E359" s="193" t="s">
        <v>1030</v>
      </c>
      <c r="F359" s="194" t="s">
        <v>1031</v>
      </c>
      <c r="G359" s="195" t="s">
        <v>241</v>
      </c>
      <c r="H359" s="196">
        <v>15.199999999999999</v>
      </c>
      <c r="I359" s="197"/>
      <c r="J359" s="196">
        <f>ROUND(I359*H359,3)</f>
        <v>0</v>
      </c>
      <c r="K359" s="198"/>
      <c r="L359" s="35"/>
      <c r="M359" s="199" t="s">
        <v>1</v>
      </c>
      <c r="N359" s="200" t="s">
        <v>40</v>
      </c>
      <c r="O359" s="78"/>
      <c r="P359" s="201">
        <f>O359*H359</f>
        <v>0</v>
      </c>
      <c r="Q359" s="201">
        <v>5.0000000000000002E-05</v>
      </c>
      <c r="R359" s="201">
        <f>Q359*H359</f>
        <v>0.00076000000000000004</v>
      </c>
      <c r="S359" s="201">
        <v>0</v>
      </c>
      <c r="T359" s="202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03" t="s">
        <v>202</v>
      </c>
      <c r="AT359" s="203" t="s">
        <v>177</v>
      </c>
      <c r="AU359" s="203" t="s">
        <v>152</v>
      </c>
      <c r="AY359" s="15" t="s">
        <v>174</v>
      </c>
      <c r="BE359" s="204">
        <f>IF(N359="základná",J359,0)</f>
        <v>0</v>
      </c>
      <c r="BF359" s="204">
        <f>IF(N359="znížená",J359,0)</f>
        <v>0</v>
      </c>
      <c r="BG359" s="204">
        <f>IF(N359="zákl. prenesená",J359,0)</f>
        <v>0</v>
      </c>
      <c r="BH359" s="204">
        <f>IF(N359="zníž. prenesená",J359,0)</f>
        <v>0</v>
      </c>
      <c r="BI359" s="204">
        <f>IF(N359="nulová",J359,0)</f>
        <v>0</v>
      </c>
      <c r="BJ359" s="15" t="s">
        <v>152</v>
      </c>
      <c r="BK359" s="205">
        <f>ROUND(I359*H359,3)</f>
        <v>0</v>
      </c>
      <c r="BL359" s="15" t="s">
        <v>202</v>
      </c>
      <c r="BM359" s="203" t="s">
        <v>1032</v>
      </c>
    </row>
    <row r="360" s="2" customFormat="1" ht="24.15" customHeight="1">
      <c r="A360" s="34"/>
      <c r="B360" s="156"/>
      <c r="C360" s="211" t="s">
        <v>1033</v>
      </c>
      <c r="D360" s="211" t="s">
        <v>408</v>
      </c>
      <c r="E360" s="212" t="s">
        <v>1034</v>
      </c>
      <c r="F360" s="213" t="s">
        <v>1035</v>
      </c>
      <c r="G360" s="214" t="s">
        <v>241</v>
      </c>
      <c r="H360" s="215">
        <v>15.199999999999999</v>
      </c>
      <c r="I360" s="216"/>
      <c r="J360" s="215">
        <f>ROUND(I360*H360,3)</f>
        <v>0</v>
      </c>
      <c r="K360" s="217"/>
      <c r="L360" s="218"/>
      <c r="M360" s="219" t="s">
        <v>1</v>
      </c>
      <c r="N360" s="220" t="s">
        <v>40</v>
      </c>
      <c r="O360" s="78"/>
      <c r="P360" s="201">
        <f>O360*H360</f>
        <v>0</v>
      </c>
      <c r="Q360" s="201">
        <v>0.0050000000000000001</v>
      </c>
      <c r="R360" s="201">
        <f>Q360*H360</f>
        <v>0.075999999999999998</v>
      </c>
      <c r="S360" s="201">
        <v>0</v>
      </c>
      <c r="T360" s="202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203" t="s">
        <v>227</v>
      </c>
      <c r="AT360" s="203" t="s">
        <v>408</v>
      </c>
      <c r="AU360" s="203" t="s">
        <v>152</v>
      </c>
      <c r="AY360" s="15" t="s">
        <v>174</v>
      </c>
      <c r="BE360" s="204">
        <f>IF(N360="základná",J360,0)</f>
        <v>0</v>
      </c>
      <c r="BF360" s="204">
        <f>IF(N360="znížená",J360,0)</f>
        <v>0</v>
      </c>
      <c r="BG360" s="204">
        <f>IF(N360="zákl. prenesená",J360,0)</f>
        <v>0</v>
      </c>
      <c r="BH360" s="204">
        <f>IF(N360="zníž. prenesená",J360,0)</f>
        <v>0</v>
      </c>
      <c r="BI360" s="204">
        <f>IF(N360="nulová",J360,0)</f>
        <v>0</v>
      </c>
      <c r="BJ360" s="15" t="s">
        <v>152</v>
      </c>
      <c r="BK360" s="205">
        <f>ROUND(I360*H360,3)</f>
        <v>0</v>
      </c>
      <c r="BL360" s="15" t="s">
        <v>202</v>
      </c>
      <c r="BM360" s="203" t="s">
        <v>1036</v>
      </c>
    </row>
    <row r="361" s="2" customFormat="1" ht="16.5" customHeight="1">
      <c r="A361" s="34"/>
      <c r="B361" s="156"/>
      <c r="C361" s="192" t="s">
        <v>711</v>
      </c>
      <c r="D361" s="192" t="s">
        <v>177</v>
      </c>
      <c r="E361" s="193" t="s">
        <v>1037</v>
      </c>
      <c r="F361" s="194" t="s">
        <v>1038</v>
      </c>
      <c r="G361" s="195" t="s">
        <v>382</v>
      </c>
      <c r="H361" s="196">
        <v>3407.4299999999998</v>
      </c>
      <c r="I361" s="197"/>
      <c r="J361" s="196">
        <f>ROUND(I361*H361,3)</f>
        <v>0</v>
      </c>
      <c r="K361" s="198"/>
      <c r="L361" s="35"/>
      <c r="M361" s="199" t="s">
        <v>1</v>
      </c>
      <c r="N361" s="200" t="s">
        <v>40</v>
      </c>
      <c r="O361" s="78"/>
      <c r="P361" s="201">
        <f>O361*H361</f>
        <v>0</v>
      </c>
      <c r="Q361" s="201">
        <v>0</v>
      </c>
      <c r="R361" s="201">
        <f>Q361*H361</f>
        <v>0</v>
      </c>
      <c r="S361" s="201">
        <v>0</v>
      </c>
      <c r="T361" s="202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3" t="s">
        <v>202</v>
      </c>
      <c r="AT361" s="203" t="s">
        <v>177</v>
      </c>
      <c r="AU361" s="203" t="s">
        <v>152</v>
      </c>
      <c r="AY361" s="15" t="s">
        <v>174</v>
      </c>
      <c r="BE361" s="204">
        <f>IF(N361="základná",J361,0)</f>
        <v>0</v>
      </c>
      <c r="BF361" s="204">
        <f>IF(N361="znížená",J361,0)</f>
        <v>0</v>
      </c>
      <c r="BG361" s="204">
        <f>IF(N361="zákl. prenesená",J361,0)</f>
        <v>0</v>
      </c>
      <c r="BH361" s="204">
        <f>IF(N361="zníž. prenesená",J361,0)</f>
        <v>0</v>
      </c>
      <c r="BI361" s="204">
        <f>IF(N361="nulová",J361,0)</f>
        <v>0</v>
      </c>
      <c r="BJ361" s="15" t="s">
        <v>152</v>
      </c>
      <c r="BK361" s="205">
        <f>ROUND(I361*H361,3)</f>
        <v>0</v>
      </c>
      <c r="BL361" s="15" t="s">
        <v>202</v>
      </c>
      <c r="BM361" s="203" t="s">
        <v>1039</v>
      </c>
    </row>
    <row r="362" s="2" customFormat="1" ht="16.5" customHeight="1">
      <c r="A362" s="34"/>
      <c r="B362" s="156"/>
      <c r="C362" s="211" t="s">
        <v>1040</v>
      </c>
      <c r="D362" s="211" t="s">
        <v>408</v>
      </c>
      <c r="E362" s="212" t="s">
        <v>1041</v>
      </c>
      <c r="F362" s="213" t="s">
        <v>1042</v>
      </c>
      <c r="G362" s="214" t="s">
        <v>268</v>
      </c>
      <c r="H362" s="215">
        <v>2.3900000000000001</v>
      </c>
      <c r="I362" s="216"/>
      <c r="J362" s="215">
        <f>ROUND(I362*H362,3)</f>
        <v>0</v>
      </c>
      <c r="K362" s="217"/>
      <c r="L362" s="218"/>
      <c r="M362" s="219" t="s">
        <v>1</v>
      </c>
      <c r="N362" s="220" t="s">
        <v>40</v>
      </c>
      <c r="O362" s="78"/>
      <c r="P362" s="201">
        <f>O362*H362</f>
        <v>0</v>
      </c>
      <c r="Q362" s="201">
        <v>0</v>
      </c>
      <c r="R362" s="201">
        <f>Q362*H362</f>
        <v>0</v>
      </c>
      <c r="S362" s="201">
        <v>0</v>
      </c>
      <c r="T362" s="202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3" t="s">
        <v>227</v>
      </c>
      <c r="AT362" s="203" t="s">
        <v>408</v>
      </c>
      <c r="AU362" s="203" t="s">
        <v>152</v>
      </c>
      <c r="AY362" s="15" t="s">
        <v>174</v>
      </c>
      <c r="BE362" s="204">
        <f>IF(N362="základná",J362,0)</f>
        <v>0</v>
      </c>
      <c r="BF362" s="204">
        <f>IF(N362="znížená",J362,0)</f>
        <v>0</v>
      </c>
      <c r="BG362" s="204">
        <f>IF(N362="zákl. prenesená",J362,0)</f>
        <v>0</v>
      </c>
      <c r="BH362" s="204">
        <f>IF(N362="zníž. prenesená",J362,0)</f>
        <v>0</v>
      </c>
      <c r="BI362" s="204">
        <f>IF(N362="nulová",J362,0)</f>
        <v>0</v>
      </c>
      <c r="BJ362" s="15" t="s">
        <v>152</v>
      </c>
      <c r="BK362" s="205">
        <f>ROUND(I362*H362,3)</f>
        <v>0</v>
      </c>
      <c r="BL362" s="15" t="s">
        <v>202</v>
      </c>
      <c r="BM362" s="203" t="s">
        <v>1043</v>
      </c>
    </row>
    <row r="363" s="2" customFormat="1" ht="16.5" customHeight="1">
      <c r="A363" s="34"/>
      <c r="B363" s="156"/>
      <c r="C363" s="211" t="s">
        <v>713</v>
      </c>
      <c r="D363" s="211" t="s">
        <v>408</v>
      </c>
      <c r="E363" s="212" t="s">
        <v>1044</v>
      </c>
      <c r="F363" s="213" t="s">
        <v>1045</v>
      </c>
      <c r="G363" s="214" t="s">
        <v>268</v>
      </c>
      <c r="H363" s="215">
        <v>0.754</v>
      </c>
      <c r="I363" s="216"/>
      <c r="J363" s="215">
        <f>ROUND(I363*H363,3)</f>
        <v>0</v>
      </c>
      <c r="K363" s="217"/>
      <c r="L363" s="218"/>
      <c r="M363" s="219" t="s">
        <v>1</v>
      </c>
      <c r="N363" s="220" t="s">
        <v>40</v>
      </c>
      <c r="O363" s="78"/>
      <c r="P363" s="201">
        <f>O363*H363</f>
        <v>0</v>
      </c>
      <c r="Q363" s="201">
        <v>0</v>
      </c>
      <c r="R363" s="201">
        <f>Q363*H363</f>
        <v>0</v>
      </c>
      <c r="S363" s="201">
        <v>0</v>
      </c>
      <c r="T363" s="202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3" t="s">
        <v>227</v>
      </c>
      <c r="AT363" s="203" t="s">
        <v>408</v>
      </c>
      <c r="AU363" s="203" t="s">
        <v>152</v>
      </c>
      <c r="AY363" s="15" t="s">
        <v>174</v>
      </c>
      <c r="BE363" s="204">
        <f>IF(N363="základná",J363,0)</f>
        <v>0</v>
      </c>
      <c r="BF363" s="204">
        <f>IF(N363="znížená",J363,0)</f>
        <v>0</v>
      </c>
      <c r="BG363" s="204">
        <f>IF(N363="zákl. prenesená",J363,0)</f>
        <v>0</v>
      </c>
      <c r="BH363" s="204">
        <f>IF(N363="zníž. prenesená",J363,0)</f>
        <v>0</v>
      </c>
      <c r="BI363" s="204">
        <f>IF(N363="nulová",J363,0)</f>
        <v>0</v>
      </c>
      <c r="BJ363" s="15" t="s">
        <v>152</v>
      </c>
      <c r="BK363" s="205">
        <f>ROUND(I363*H363,3)</f>
        <v>0</v>
      </c>
      <c r="BL363" s="15" t="s">
        <v>202</v>
      </c>
      <c r="BM363" s="203" t="s">
        <v>1046</v>
      </c>
    </row>
    <row r="364" s="2" customFormat="1" ht="16.5" customHeight="1">
      <c r="A364" s="34"/>
      <c r="B364" s="156"/>
      <c r="C364" s="211" t="s">
        <v>1047</v>
      </c>
      <c r="D364" s="211" t="s">
        <v>408</v>
      </c>
      <c r="E364" s="212" t="s">
        <v>1048</v>
      </c>
      <c r="F364" s="213" t="s">
        <v>1049</v>
      </c>
      <c r="G364" s="214" t="s">
        <v>268</v>
      </c>
      <c r="H364" s="215">
        <v>0.26400000000000001</v>
      </c>
      <c r="I364" s="216"/>
      <c r="J364" s="215">
        <f>ROUND(I364*H364,3)</f>
        <v>0</v>
      </c>
      <c r="K364" s="217"/>
      <c r="L364" s="218"/>
      <c r="M364" s="219" t="s">
        <v>1</v>
      </c>
      <c r="N364" s="220" t="s">
        <v>40</v>
      </c>
      <c r="O364" s="78"/>
      <c r="P364" s="201">
        <f>O364*H364</f>
        <v>0</v>
      </c>
      <c r="Q364" s="201">
        <v>0</v>
      </c>
      <c r="R364" s="201">
        <f>Q364*H364</f>
        <v>0</v>
      </c>
      <c r="S364" s="201">
        <v>0</v>
      </c>
      <c r="T364" s="202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03" t="s">
        <v>227</v>
      </c>
      <c r="AT364" s="203" t="s">
        <v>408</v>
      </c>
      <c r="AU364" s="203" t="s">
        <v>152</v>
      </c>
      <c r="AY364" s="15" t="s">
        <v>174</v>
      </c>
      <c r="BE364" s="204">
        <f>IF(N364="základná",J364,0)</f>
        <v>0</v>
      </c>
      <c r="BF364" s="204">
        <f>IF(N364="znížená",J364,0)</f>
        <v>0</v>
      </c>
      <c r="BG364" s="204">
        <f>IF(N364="zákl. prenesená",J364,0)</f>
        <v>0</v>
      </c>
      <c r="BH364" s="204">
        <f>IF(N364="zníž. prenesená",J364,0)</f>
        <v>0</v>
      </c>
      <c r="BI364" s="204">
        <f>IF(N364="nulová",J364,0)</f>
        <v>0</v>
      </c>
      <c r="BJ364" s="15" t="s">
        <v>152</v>
      </c>
      <c r="BK364" s="205">
        <f>ROUND(I364*H364,3)</f>
        <v>0</v>
      </c>
      <c r="BL364" s="15" t="s">
        <v>202</v>
      </c>
      <c r="BM364" s="203" t="s">
        <v>1050</v>
      </c>
    </row>
    <row r="365" s="2" customFormat="1" ht="24.15" customHeight="1">
      <c r="A365" s="34"/>
      <c r="B365" s="156"/>
      <c r="C365" s="211" t="s">
        <v>717</v>
      </c>
      <c r="D365" s="211" t="s">
        <v>408</v>
      </c>
      <c r="E365" s="212" t="s">
        <v>1051</v>
      </c>
      <c r="F365" s="213" t="s">
        <v>1052</v>
      </c>
      <c r="G365" s="214" t="s">
        <v>180</v>
      </c>
      <c r="H365" s="215">
        <v>113</v>
      </c>
      <c r="I365" s="216"/>
      <c r="J365" s="215">
        <f>ROUND(I365*H365,3)</f>
        <v>0</v>
      </c>
      <c r="K365" s="217"/>
      <c r="L365" s="218"/>
      <c r="M365" s="219" t="s">
        <v>1</v>
      </c>
      <c r="N365" s="220" t="s">
        <v>40</v>
      </c>
      <c r="O365" s="78"/>
      <c r="P365" s="201">
        <f>O365*H365</f>
        <v>0</v>
      </c>
      <c r="Q365" s="201">
        <v>0</v>
      </c>
      <c r="R365" s="201">
        <f>Q365*H365</f>
        <v>0</v>
      </c>
      <c r="S365" s="201">
        <v>0</v>
      </c>
      <c r="T365" s="202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3" t="s">
        <v>227</v>
      </c>
      <c r="AT365" s="203" t="s">
        <v>408</v>
      </c>
      <c r="AU365" s="203" t="s">
        <v>152</v>
      </c>
      <c r="AY365" s="15" t="s">
        <v>174</v>
      </c>
      <c r="BE365" s="204">
        <f>IF(N365="základná",J365,0)</f>
        <v>0</v>
      </c>
      <c r="BF365" s="204">
        <f>IF(N365="znížená",J365,0)</f>
        <v>0</v>
      </c>
      <c r="BG365" s="204">
        <f>IF(N365="zákl. prenesená",J365,0)</f>
        <v>0</v>
      </c>
      <c r="BH365" s="204">
        <f>IF(N365="zníž. prenesená",J365,0)</f>
        <v>0</v>
      </c>
      <c r="BI365" s="204">
        <f>IF(N365="nulová",J365,0)</f>
        <v>0</v>
      </c>
      <c r="BJ365" s="15" t="s">
        <v>152</v>
      </c>
      <c r="BK365" s="205">
        <f>ROUND(I365*H365,3)</f>
        <v>0</v>
      </c>
      <c r="BL365" s="15" t="s">
        <v>202</v>
      </c>
      <c r="BM365" s="203" t="s">
        <v>1053</v>
      </c>
    </row>
    <row r="366" s="2" customFormat="1" ht="21.75" customHeight="1">
      <c r="A366" s="34"/>
      <c r="B366" s="156"/>
      <c r="C366" s="211" t="s">
        <v>1054</v>
      </c>
      <c r="D366" s="211" t="s">
        <v>408</v>
      </c>
      <c r="E366" s="212" t="s">
        <v>1055</v>
      </c>
      <c r="F366" s="213" t="s">
        <v>1056</v>
      </c>
      <c r="G366" s="214" t="s">
        <v>246</v>
      </c>
      <c r="H366" s="215">
        <v>4</v>
      </c>
      <c r="I366" s="216"/>
      <c r="J366" s="215">
        <f>ROUND(I366*H366,3)</f>
        <v>0</v>
      </c>
      <c r="K366" s="217"/>
      <c r="L366" s="218"/>
      <c r="M366" s="219" t="s">
        <v>1</v>
      </c>
      <c r="N366" s="220" t="s">
        <v>40</v>
      </c>
      <c r="O366" s="78"/>
      <c r="P366" s="201">
        <f>O366*H366</f>
        <v>0</v>
      </c>
      <c r="Q366" s="201">
        <v>0</v>
      </c>
      <c r="R366" s="201">
        <f>Q366*H366</f>
        <v>0</v>
      </c>
      <c r="S366" s="201">
        <v>0</v>
      </c>
      <c r="T366" s="202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203" t="s">
        <v>227</v>
      </c>
      <c r="AT366" s="203" t="s">
        <v>408</v>
      </c>
      <c r="AU366" s="203" t="s">
        <v>152</v>
      </c>
      <c r="AY366" s="15" t="s">
        <v>174</v>
      </c>
      <c r="BE366" s="204">
        <f>IF(N366="základná",J366,0)</f>
        <v>0</v>
      </c>
      <c r="BF366" s="204">
        <f>IF(N366="znížená",J366,0)</f>
        <v>0</v>
      </c>
      <c r="BG366" s="204">
        <f>IF(N366="zákl. prenesená",J366,0)</f>
        <v>0</v>
      </c>
      <c r="BH366" s="204">
        <f>IF(N366="zníž. prenesená",J366,0)</f>
        <v>0</v>
      </c>
      <c r="BI366" s="204">
        <f>IF(N366="nulová",J366,0)</f>
        <v>0</v>
      </c>
      <c r="BJ366" s="15" t="s">
        <v>152</v>
      </c>
      <c r="BK366" s="205">
        <f>ROUND(I366*H366,3)</f>
        <v>0</v>
      </c>
      <c r="BL366" s="15" t="s">
        <v>202</v>
      </c>
      <c r="BM366" s="203" t="s">
        <v>1057</v>
      </c>
    </row>
    <row r="367" s="2" customFormat="1" ht="33" customHeight="1">
      <c r="A367" s="34"/>
      <c r="B367" s="156"/>
      <c r="C367" s="192" t="s">
        <v>723</v>
      </c>
      <c r="D367" s="192" t="s">
        <v>177</v>
      </c>
      <c r="E367" s="193" t="s">
        <v>1058</v>
      </c>
      <c r="F367" s="194" t="s">
        <v>1059</v>
      </c>
      <c r="G367" s="195" t="s">
        <v>382</v>
      </c>
      <c r="H367" s="196">
        <v>1941.26</v>
      </c>
      <c r="I367" s="197"/>
      <c r="J367" s="196">
        <f>ROUND(I367*H367,3)</f>
        <v>0</v>
      </c>
      <c r="K367" s="198"/>
      <c r="L367" s="35"/>
      <c r="M367" s="199" t="s">
        <v>1</v>
      </c>
      <c r="N367" s="200" t="s">
        <v>40</v>
      </c>
      <c r="O367" s="78"/>
      <c r="P367" s="201">
        <f>O367*H367</f>
        <v>0</v>
      </c>
      <c r="Q367" s="201">
        <v>0</v>
      </c>
      <c r="R367" s="201">
        <f>Q367*H367</f>
        <v>0</v>
      </c>
      <c r="S367" s="201">
        <v>0</v>
      </c>
      <c r="T367" s="202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3" t="s">
        <v>202</v>
      </c>
      <c r="AT367" s="203" t="s">
        <v>177</v>
      </c>
      <c r="AU367" s="203" t="s">
        <v>152</v>
      </c>
      <c r="AY367" s="15" t="s">
        <v>174</v>
      </c>
      <c r="BE367" s="204">
        <f>IF(N367="základná",J367,0)</f>
        <v>0</v>
      </c>
      <c r="BF367" s="204">
        <f>IF(N367="znížená",J367,0)</f>
        <v>0</v>
      </c>
      <c r="BG367" s="204">
        <f>IF(N367="zákl. prenesená",J367,0)</f>
        <v>0</v>
      </c>
      <c r="BH367" s="204">
        <f>IF(N367="zníž. prenesená",J367,0)</f>
        <v>0</v>
      </c>
      <c r="BI367" s="204">
        <f>IF(N367="nulová",J367,0)</f>
        <v>0</v>
      </c>
      <c r="BJ367" s="15" t="s">
        <v>152</v>
      </c>
      <c r="BK367" s="205">
        <f>ROUND(I367*H367,3)</f>
        <v>0</v>
      </c>
      <c r="BL367" s="15" t="s">
        <v>202</v>
      </c>
      <c r="BM367" s="203" t="s">
        <v>1060</v>
      </c>
    </row>
    <row r="368" s="2" customFormat="1" ht="24.15" customHeight="1">
      <c r="A368" s="34"/>
      <c r="B368" s="156"/>
      <c r="C368" s="211" t="s">
        <v>1061</v>
      </c>
      <c r="D368" s="211" t="s">
        <v>408</v>
      </c>
      <c r="E368" s="212" t="s">
        <v>1062</v>
      </c>
      <c r="F368" s="213" t="s">
        <v>1063</v>
      </c>
      <c r="G368" s="214" t="s">
        <v>268</v>
      </c>
      <c r="H368" s="215">
        <v>0.80400000000000005</v>
      </c>
      <c r="I368" s="216"/>
      <c r="J368" s="215">
        <f>ROUND(I368*H368,3)</f>
        <v>0</v>
      </c>
      <c r="K368" s="217"/>
      <c r="L368" s="218"/>
      <c r="M368" s="219" t="s">
        <v>1</v>
      </c>
      <c r="N368" s="220" t="s">
        <v>40</v>
      </c>
      <c r="O368" s="78"/>
      <c r="P368" s="201">
        <f>O368*H368</f>
        <v>0</v>
      </c>
      <c r="Q368" s="201">
        <v>0</v>
      </c>
      <c r="R368" s="201">
        <f>Q368*H368</f>
        <v>0</v>
      </c>
      <c r="S368" s="201">
        <v>0</v>
      </c>
      <c r="T368" s="202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3" t="s">
        <v>227</v>
      </c>
      <c r="AT368" s="203" t="s">
        <v>408</v>
      </c>
      <c r="AU368" s="203" t="s">
        <v>152</v>
      </c>
      <c r="AY368" s="15" t="s">
        <v>174</v>
      </c>
      <c r="BE368" s="204">
        <f>IF(N368="základná",J368,0)</f>
        <v>0</v>
      </c>
      <c r="BF368" s="204">
        <f>IF(N368="znížená",J368,0)</f>
        <v>0</v>
      </c>
      <c r="BG368" s="204">
        <f>IF(N368="zákl. prenesená",J368,0)</f>
        <v>0</v>
      </c>
      <c r="BH368" s="204">
        <f>IF(N368="zníž. prenesená",J368,0)</f>
        <v>0</v>
      </c>
      <c r="BI368" s="204">
        <f>IF(N368="nulová",J368,0)</f>
        <v>0</v>
      </c>
      <c r="BJ368" s="15" t="s">
        <v>152</v>
      </c>
      <c r="BK368" s="205">
        <f>ROUND(I368*H368,3)</f>
        <v>0</v>
      </c>
      <c r="BL368" s="15" t="s">
        <v>202</v>
      </c>
      <c r="BM368" s="203" t="s">
        <v>1064</v>
      </c>
    </row>
    <row r="369" s="2" customFormat="1" ht="24.15" customHeight="1">
      <c r="A369" s="34"/>
      <c r="B369" s="156"/>
      <c r="C369" s="211" t="s">
        <v>726</v>
      </c>
      <c r="D369" s="211" t="s">
        <v>408</v>
      </c>
      <c r="E369" s="212" t="s">
        <v>1065</v>
      </c>
      <c r="F369" s="213" t="s">
        <v>1066</v>
      </c>
      <c r="G369" s="214" t="s">
        <v>241</v>
      </c>
      <c r="H369" s="215">
        <v>204.44</v>
      </c>
      <c r="I369" s="216"/>
      <c r="J369" s="215">
        <f>ROUND(I369*H369,3)</f>
        <v>0</v>
      </c>
      <c r="K369" s="217"/>
      <c r="L369" s="218"/>
      <c r="M369" s="219" t="s">
        <v>1</v>
      </c>
      <c r="N369" s="220" t="s">
        <v>40</v>
      </c>
      <c r="O369" s="78"/>
      <c r="P369" s="201">
        <f>O369*H369</f>
        <v>0</v>
      </c>
      <c r="Q369" s="201">
        <v>0</v>
      </c>
      <c r="R369" s="201">
        <f>Q369*H369</f>
        <v>0</v>
      </c>
      <c r="S369" s="201">
        <v>0</v>
      </c>
      <c r="T369" s="202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3" t="s">
        <v>227</v>
      </c>
      <c r="AT369" s="203" t="s">
        <v>408</v>
      </c>
      <c r="AU369" s="203" t="s">
        <v>152</v>
      </c>
      <c r="AY369" s="15" t="s">
        <v>174</v>
      </c>
      <c r="BE369" s="204">
        <f>IF(N369="základná",J369,0)</f>
        <v>0</v>
      </c>
      <c r="BF369" s="204">
        <f>IF(N369="znížená",J369,0)</f>
        <v>0</v>
      </c>
      <c r="BG369" s="204">
        <f>IF(N369="zákl. prenesená",J369,0)</f>
        <v>0</v>
      </c>
      <c r="BH369" s="204">
        <f>IF(N369="zníž. prenesená",J369,0)</f>
        <v>0</v>
      </c>
      <c r="BI369" s="204">
        <f>IF(N369="nulová",J369,0)</f>
        <v>0</v>
      </c>
      <c r="BJ369" s="15" t="s">
        <v>152</v>
      </c>
      <c r="BK369" s="205">
        <f>ROUND(I369*H369,3)</f>
        <v>0</v>
      </c>
      <c r="BL369" s="15" t="s">
        <v>202</v>
      </c>
      <c r="BM369" s="203" t="s">
        <v>1067</v>
      </c>
    </row>
    <row r="370" s="2" customFormat="1" ht="24.15" customHeight="1">
      <c r="A370" s="34"/>
      <c r="B370" s="156"/>
      <c r="C370" s="211" t="s">
        <v>1068</v>
      </c>
      <c r="D370" s="211" t="s">
        <v>408</v>
      </c>
      <c r="E370" s="212" t="s">
        <v>1069</v>
      </c>
      <c r="F370" s="213" t="s">
        <v>1070</v>
      </c>
      <c r="G370" s="214" t="s">
        <v>246</v>
      </c>
      <c r="H370" s="215">
        <v>2</v>
      </c>
      <c r="I370" s="216"/>
      <c r="J370" s="215">
        <f>ROUND(I370*H370,3)</f>
        <v>0</v>
      </c>
      <c r="K370" s="217"/>
      <c r="L370" s="218"/>
      <c r="M370" s="219" t="s">
        <v>1</v>
      </c>
      <c r="N370" s="220" t="s">
        <v>40</v>
      </c>
      <c r="O370" s="78"/>
      <c r="P370" s="201">
        <f>O370*H370</f>
        <v>0</v>
      </c>
      <c r="Q370" s="201">
        <v>0</v>
      </c>
      <c r="R370" s="201">
        <f>Q370*H370</f>
        <v>0</v>
      </c>
      <c r="S370" s="201">
        <v>0</v>
      </c>
      <c r="T370" s="202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03" t="s">
        <v>227</v>
      </c>
      <c r="AT370" s="203" t="s">
        <v>408</v>
      </c>
      <c r="AU370" s="203" t="s">
        <v>152</v>
      </c>
      <c r="AY370" s="15" t="s">
        <v>174</v>
      </c>
      <c r="BE370" s="204">
        <f>IF(N370="základná",J370,0)</f>
        <v>0</v>
      </c>
      <c r="BF370" s="204">
        <f>IF(N370="znížená",J370,0)</f>
        <v>0</v>
      </c>
      <c r="BG370" s="204">
        <f>IF(N370="zákl. prenesená",J370,0)</f>
        <v>0</v>
      </c>
      <c r="BH370" s="204">
        <f>IF(N370="zníž. prenesená",J370,0)</f>
        <v>0</v>
      </c>
      <c r="BI370" s="204">
        <f>IF(N370="nulová",J370,0)</f>
        <v>0</v>
      </c>
      <c r="BJ370" s="15" t="s">
        <v>152</v>
      </c>
      <c r="BK370" s="205">
        <f>ROUND(I370*H370,3)</f>
        <v>0</v>
      </c>
      <c r="BL370" s="15" t="s">
        <v>202</v>
      </c>
      <c r="BM370" s="203" t="s">
        <v>1071</v>
      </c>
    </row>
    <row r="371" s="2" customFormat="1" ht="24.15" customHeight="1">
      <c r="A371" s="34"/>
      <c r="B371" s="156"/>
      <c r="C371" s="211" t="s">
        <v>730</v>
      </c>
      <c r="D371" s="211" t="s">
        <v>408</v>
      </c>
      <c r="E371" s="212" t="s">
        <v>1072</v>
      </c>
      <c r="F371" s="213" t="s">
        <v>1073</v>
      </c>
      <c r="G371" s="214" t="s">
        <v>268</v>
      </c>
      <c r="H371" s="215">
        <v>0.83299999999999996</v>
      </c>
      <c r="I371" s="216"/>
      <c r="J371" s="215">
        <f>ROUND(I371*H371,3)</f>
        <v>0</v>
      </c>
      <c r="K371" s="217"/>
      <c r="L371" s="218"/>
      <c r="M371" s="219" t="s">
        <v>1</v>
      </c>
      <c r="N371" s="220" t="s">
        <v>40</v>
      </c>
      <c r="O371" s="78"/>
      <c r="P371" s="201">
        <f>O371*H371</f>
        <v>0</v>
      </c>
      <c r="Q371" s="201">
        <v>0</v>
      </c>
      <c r="R371" s="201">
        <f>Q371*H371</f>
        <v>0</v>
      </c>
      <c r="S371" s="201">
        <v>0</v>
      </c>
      <c r="T371" s="202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03" t="s">
        <v>227</v>
      </c>
      <c r="AT371" s="203" t="s">
        <v>408</v>
      </c>
      <c r="AU371" s="203" t="s">
        <v>152</v>
      </c>
      <c r="AY371" s="15" t="s">
        <v>174</v>
      </c>
      <c r="BE371" s="204">
        <f>IF(N371="základná",J371,0)</f>
        <v>0</v>
      </c>
      <c r="BF371" s="204">
        <f>IF(N371="znížená",J371,0)</f>
        <v>0</v>
      </c>
      <c r="BG371" s="204">
        <f>IF(N371="zákl. prenesená",J371,0)</f>
        <v>0</v>
      </c>
      <c r="BH371" s="204">
        <f>IF(N371="zníž. prenesená",J371,0)</f>
        <v>0</v>
      </c>
      <c r="BI371" s="204">
        <f>IF(N371="nulová",J371,0)</f>
        <v>0</v>
      </c>
      <c r="BJ371" s="15" t="s">
        <v>152</v>
      </c>
      <c r="BK371" s="205">
        <f>ROUND(I371*H371,3)</f>
        <v>0</v>
      </c>
      <c r="BL371" s="15" t="s">
        <v>202</v>
      </c>
      <c r="BM371" s="203" t="s">
        <v>1074</v>
      </c>
    </row>
    <row r="372" s="2" customFormat="1" ht="16.5" customHeight="1">
      <c r="A372" s="34"/>
      <c r="B372" s="156"/>
      <c r="C372" s="211" t="s">
        <v>1075</v>
      </c>
      <c r="D372" s="211" t="s">
        <v>408</v>
      </c>
      <c r="E372" s="212" t="s">
        <v>1076</v>
      </c>
      <c r="F372" s="213" t="s">
        <v>1077</v>
      </c>
      <c r="G372" s="214" t="s">
        <v>180</v>
      </c>
      <c r="H372" s="215">
        <v>14.43</v>
      </c>
      <c r="I372" s="216"/>
      <c r="J372" s="215">
        <f>ROUND(I372*H372,3)</f>
        <v>0</v>
      </c>
      <c r="K372" s="217"/>
      <c r="L372" s="218"/>
      <c r="M372" s="219" t="s">
        <v>1</v>
      </c>
      <c r="N372" s="220" t="s">
        <v>40</v>
      </c>
      <c r="O372" s="78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3" t="s">
        <v>227</v>
      </c>
      <c r="AT372" s="203" t="s">
        <v>408</v>
      </c>
      <c r="AU372" s="203" t="s">
        <v>152</v>
      </c>
      <c r="AY372" s="15" t="s">
        <v>174</v>
      </c>
      <c r="BE372" s="204">
        <f>IF(N372="základná",J372,0)</f>
        <v>0</v>
      </c>
      <c r="BF372" s="204">
        <f>IF(N372="znížená",J372,0)</f>
        <v>0</v>
      </c>
      <c r="BG372" s="204">
        <f>IF(N372="zákl. prenesená",J372,0)</f>
        <v>0</v>
      </c>
      <c r="BH372" s="204">
        <f>IF(N372="zníž. prenesená",J372,0)</f>
        <v>0</v>
      </c>
      <c r="BI372" s="204">
        <f>IF(N372="nulová",J372,0)</f>
        <v>0</v>
      </c>
      <c r="BJ372" s="15" t="s">
        <v>152</v>
      </c>
      <c r="BK372" s="205">
        <f>ROUND(I372*H372,3)</f>
        <v>0</v>
      </c>
      <c r="BL372" s="15" t="s">
        <v>202</v>
      </c>
      <c r="BM372" s="203" t="s">
        <v>1078</v>
      </c>
    </row>
    <row r="373" s="2" customFormat="1" ht="33" customHeight="1">
      <c r="A373" s="34"/>
      <c r="B373" s="156"/>
      <c r="C373" s="192" t="s">
        <v>733</v>
      </c>
      <c r="D373" s="192" t="s">
        <v>177</v>
      </c>
      <c r="E373" s="193" t="s">
        <v>1079</v>
      </c>
      <c r="F373" s="194" t="s">
        <v>1080</v>
      </c>
      <c r="G373" s="195" t="s">
        <v>382</v>
      </c>
      <c r="H373" s="196">
        <v>56863.919999999998</v>
      </c>
      <c r="I373" s="197"/>
      <c r="J373" s="196">
        <f>ROUND(I373*H373,3)</f>
        <v>0</v>
      </c>
      <c r="K373" s="198"/>
      <c r="L373" s="35"/>
      <c r="M373" s="199" t="s">
        <v>1</v>
      </c>
      <c r="N373" s="200" t="s">
        <v>40</v>
      </c>
      <c r="O373" s="78"/>
      <c r="P373" s="201">
        <f>O373*H373</f>
        <v>0</v>
      </c>
      <c r="Q373" s="201">
        <v>0</v>
      </c>
      <c r="R373" s="201">
        <f>Q373*H373</f>
        <v>0</v>
      </c>
      <c r="S373" s="201">
        <v>0</v>
      </c>
      <c r="T373" s="202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203" t="s">
        <v>202</v>
      </c>
      <c r="AT373" s="203" t="s">
        <v>177</v>
      </c>
      <c r="AU373" s="203" t="s">
        <v>152</v>
      </c>
      <c r="AY373" s="15" t="s">
        <v>174</v>
      </c>
      <c r="BE373" s="204">
        <f>IF(N373="základná",J373,0)</f>
        <v>0</v>
      </c>
      <c r="BF373" s="204">
        <f>IF(N373="znížená",J373,0)</f>
        <v>0</v>
      </c>
      <c r="BG373" s="204">
        <f>IF(N373="zákl. prenesená",J373,0)</f>
        <v>0</v>
      </c>
      <c r="BH373" s="204">
        <f>IF(N373="zníž. prenesená",J373,0)</f>
        <v>0</v>
      </c>
      <c r="BI373" s="204">
        <f>IF(N373="nulová",J373,0)</f>
        <v>0</v>
      </c>
      <c r="BJ373" s="15" t="s">
        <v>152</v>
      </c>
      <c r="BK373" s="205">
        <f>ROUND(I373*H373,3)</f>
        <v>0</v>
      </c>
      <c r="BL373" s="15" t="s">
        <v>202</v>
      </c>
      <c r="BM373" s="203" t="s">
        <v>1081</v>
      </c>
    </row>
    <row r="374" s="2" customFormat="1" ht="24.15" customHeight="1">
      <c r="A374" s="34"/>
      <c r="B374" s="156"/>
      <c r="C374" s="211" t="s">
        <v>1082</v>
      </c>
      <c r="D374" s="211" t="s">
        <v>408</v>
      </c>
      <c r="E374" s="212" t="s">
        <v>1083</v>
      </c>
      <c r="F374" s="213" t="s">
        <v>1084</v>
      </c>
      <c r="G374" s="214" t="s">
        <v>268</v>
      </c>
      <c r="H374" s="215">
        <v>6.7469999999999999</v>
      </c>
      <c r="I374" s="216"/>
      <c r="J374" s="215">
        <f>ROUND(I374*H374,3)</f>
        <v>0</v>
      </c>
      <c r="K374" s="217"/>
      <c r="L374" s="218"/>
      <c r="M374" s="219" t="s">
        <v>1</v>
      </c>
      <c r="N374" s="220" t="s">
        <v>40</v>
      </c>
      <c r="O374" s="78"/>
      <c r="P374" s="201">
        <f>O374*H374</f>
        <v>0</v>
      </c>
      <c r="Q374" s="201">
        <v>0</v>
      </c>
      <c r="R374" s="201">
        <f>Q374*H374</f>
        <v>0</v>
      </c>
      <c r="S374" s="201">
        <v>0</v>
      </c>
      <c r="T374" s="202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3" t="s">
        <v>227</v>
      </c>
      <c r="AT374" s="203" t="s">
        <v>408</v>
      </c>
      <c r="AU374" s="203" t="s">
        <v>152</v>
      </c>
      <c r="AY374" s="15" t="s">
        <v>174</v>
      </c>
      <c r="BE374" s="204">
        <f>IF(N374="základná",J374,0)</f>
        <v>0</v>
      </c>
      <c r="BF374" s="204">
        <f>IF(N374="znížená",J374,0)</f>
        <v>0</v>
      </c>
      <c r="BG374" s="204">
        <f>IF(N374="zákl. prenesená",J374,0)</f>
        <v>0</v>
      </c>
      <c r="BH374" s="204">
        <f>IF(N374="zníž. prenesená",J374,0)</f>
        <v>0</v>
      </c>
      <c r="BI374" s="204">
        <f>IF(N374="nulová",J374,0)</f>
        <v>0</v>
      </c>
      <c r="BJ374" s="15" t="s">
        <v>152</v>
      </c>
      <c r="BK374" s="205">
        <f>ROUND(I374*H374,3)</f>
        <v>0</v>
      </c>
      <c r="BL374" s="15" t="s">
        <v>202</v>
      </c>
      <c r="BM374" s="203" t="s">
        <v>1085</v>
      </c>
    </row>
    <row r="375" s="2" customFormat="1" ht="24.15" customHeight="1">
      <c r="A375" s="34"/>
      <c r="B375" s="156"/>
      <c r="C375" s="211" t="s">
        <v>737</v>
      </c>
      <c r="D375" s="211" t="s">
        <v>408</v>
      </c>
      <c r="E375" s="212" t="s">
        <v>1086</v>
      </c>
      <c r="F375" s="213" t="s">
        <v>1087</v>
      </c>
      <c r="G375" s="214" t="s">
        <v>268</v>
      </c>
      <c r="H375" s="215">
        <v>13.695</v>
      </c>
      <c r="I375" s="216"/>
      <c r="J375" s="215">
        <f>ROUND(I375*H375,3)</f>
        <v>0</v>
      </c>
      <c r="K375" s="217"/>
      <c r="L375" s="218"/>
      <c r="M375" s="219" t="s">
        <v>1</v>
      </c>
      <c r="N375" s="220" t="s">
        <v>40</v>
      </c>
      <c r="O375" s="78"/>
      <c r="P375" s="201">
        <f>O375*H375</f>
        <v>0</v>
      </c>
      <c r="Q375" s="201">
        <v>0</v>
      </c>
      <c r="R375" s="201">
        <f>Q375*H375</f>
        <v>0</v>
      </c>
      <c r="S375" s="201">
        <v>0</v>
      </c>
      <c r="T375" s="202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03" t="s">
        <v>227</v>
      </c>
      <c r="AT375" s="203" t="s">
        <v>408</v>
      </c>
      <c r="AU375" s="203" t="s">
        <v>152</v>
      </c>
      <c r="AY375" s="15" t="s">
        <v>174</v>
      </c>
      <c r="BE375" s="204">
        <f>IF(N375="základná",J375,0)</f>
        <v>0</v>
      </c>
      <c r="BF375" s="204">
        <f>IF(N375="znížená",J375,0)</f>
        <v>0</v>
      </c>
      <c r="BG375" s="204">
        <f>IF(N375="zákl. prenesená",J375,0)</f>
        <v>0</v>
      </c>
      <c r="BH375" s="204">
        <f>IF(N375="zníž. prenesená",J375,0)</f>
        <v>0</v>
      </c>
      <c r="BI375" s="204">
        <f>IF(N375="nulová",J375,0)</f>
        <v>0</v>
      </c>
      <c r="BJ375" s="15" t="s">
        <v>152</v>
      </c>
      <c r="BK375" s="205">
        <f>ROUND(I375*H375,3)</f>
        <v>0</v>
      </c>
      <c r="BL375" s="15" t="s">
        <v>202</v>
      </c>
      <c r="BM375" s="203" t="s">
        <v>1088</v>
      </c>
    </row>
    <row r="376" s="2" customFormat="1" ht="24.15" customHeight="1">
      <c r="A376" s="34"/>
      <c r="B376" s="156"/>
      <c r="C376" s="211" t="s">
        <v>1089</v>
      </c>
      <c r="D376" s="211" t="s">
        <v>408</v>
      </c>
      <c r="E376" s="212" t="s">
        <v>1090</v>
      </c>
      <c r="F376" s="213" t="s">
        <v>1091</v>
      </c>
      <c r="G376" s="214" t="s">
        <v>268</v>
      </c>
      <c r="H376" s="215">
        <v>3.012</v>
      </c>
      <c r="I376" s="216"/>
      <c r="J376" s="215">
        <f>ROUND(I376*H376,3)</f>
        <v>0</v>
      </c>
      <c r="K376" s="217"/>
      <c r="L376" s="218"/>
      <c r="M376" s="219" t="s">
        <v>1</v>
      </c>
      <c r="N376" s="220" t="s">
        <v>40</v>
      </c>
      <c r="O376" s="78"/>
      <c r="P376" s="201">
        <f>O376*H376</f>
        <v>0</v>
      </c>
      <c r="Q376" s="201">
        <v>0</v>
      </c>
      <c r="R376" s="201">
        <f>Q376*H376</f>
        <v>0</v>
      </c>
      <c r="S376" s="201">
        <v>0</v>
      </c>
      <c r="T376" s="202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3" t="s">
        <v>227</v>
      </c>
      <c r="AT376" s="203" t="s">
        <v>408</v>
      </c>
      <c r="AU376" s="203" t="s">
        <v>152</v>
      </c>
      <c r="AY376" s="15" t="s">
        <v>174</v>
      </c>
      <c r="BE376" s="204">
        <f>IF(N376="základná",J376,0)</f>
        <v>0</v>
      </c>
      <c r="BF376" s="204">
        <f>IF(N376="znížená",J376,0)</f>
        <v>0</v>
      </c>
      <c r="BG376" s="204">
        <f>IF(N376="zákl. prenesená",J376,0)</f>
        <v>0</v>
      </c>
      <c r="BH376" s="204">
        <f>IF(N376="zníž. prenesená",J376,0)</f>
        <v>0</v>
      </c>
      <c r="BI376" s="204">
        <f>IF(N376="nulová",J376,0)</f>
        <v>0</v>
      </c>
      <c r="BJ376" s="15" t="s">
        <v>152</v>
      </c>
      <c r="BK376" s="205">
        <f>ROUND(I376*H376,3)</f>
        <v>0</v>
      </c>
      <c r="BL376" s="15" t="s">
        <v>202</v>
      </c>
      <c r="BM376" s="203" t="s">
        <v>1092</v>
      </c>
    </row>
    <row r="377" s="2" customFormat="1" ht="24.15" customHeight="1">
      <c r="A377" s="34"/>
      <c r="B377" s="156"/>
      <c r="C377" s="211" t="s">
        <v>740</v>
      </c>
      <c r="D377" s="211" t="s">
        <v>408</v>
      </c>
      <c r="E377" s="212" t="s">
        <v>1093</v>
      </c>
      <c r="F377" s="213" t="s">
        <v>1094</v>
      </c>
      <c r="G377" s="214" t="s">
        <v>268</v>
      </c>
      <c r="H377" s="215">
        <v>1.0509999999999999</v>
      </c>
      <c r="I377" s="216"/>
      <c r="J377" s="215">
        <f>ROUND(I377*H377,3)</f>
        <v>0</v>
      </c>
      <c r="K377" s="217"/>
      <c r="L377" s="218"/>
      <c r="M377" s="219" t="s">
        <v>1</v>
      </c>
      <c r="N377" s="220" t="s">
        <v>40</v>
      </c>
      <c r="O377" s="78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3" t="s">
        <v>227</v>
      </c>
      <c r="AT377" s="203" t="s">
        <v>408</v>
      </c>
      <c r="AU377" s="203" t="s">
        <v>152</v>
      </c>
      <c r="AY377" s="15" t="s">
        <v>174</v>
      </c>
      <c r="BE377" s="204">
        <f>IF(N377="základná",J377,0)</f>
        <v>0</v>
      </c>
      <c r="BF377" s="204">
        <f>IF(N377="znížená",J377,0)</f>
        <v>0</v>
      </c>
      <c r="BG377" s="204">
        <f>IF(N377="zákl. prenesená",J377,0)</f>
        <v>0</v>
      </c>
      <c r="BH377" s="204">
        <f>IF(N377="zníž. prenesená",J377,0)</f>
        <v>0</v>
      </c>
      <c r="BI377" s="204">
        <f>IF(N377="nulová",J377,0)</f>
        <v>0</v>
      </c>
      <c r="BJ377" s="15" t="s">
        <v>152</v>
      </c>
      <c r="BK377" s="205">
        <f>ROUND(I377*H377,3)</f>
        <v>0</v>
      </c>
      <c r="BL377" s="15" t="s">
        <v>202</v>
      </c>
      <c r="BM377" s="203" t="s">
        <v>1095</v>
      </c>
    </row>
    <row r="378" s="2" customFormat="1" ht="21.75" customHeight="1">
      <c r="A378" s="34"/>
      <c r="B378" s="156"/>
      <c r="C378" s="211" t="s">
        <v>1096</v>
      </c>
      <c r="D378" s="211" t="s">
        <v>408</v>
      </c>
      <c r="E378" s="212" t="s">
        <v>1097</v>
      </c>
      <c r="F378" s="213" t="s">
        <v>1098</v>
      </c>
      <c r="G378" s="214" t="s">
        <v>268</v>
      </c>
      <c r="H378" s="215">
        <v>0.44</v>
      </c>
      <c r="I378" s="216"/>
      <c r="J378" s="215">
        <f>ROUND(I378*H378,3)</f>
        <v>0</v>
      </c>
      <c r="K378" s="217"/>
      <c r="L378" s="218"/>
      <c r="M378" s="219" t="s">
        <v>1</v>
      </c>
      <c r="N378" s="220" t="s">
        <v>40</v>
      </c>
      <c r="O378" s="78"/>
      <c r="P378" s="201">
        <f>O378*H378</f>
        <v>0</v>
      </c>
      <c r="Q378" s="201">
        <v>0</v>
      </c>
      <c r="R378" s="201">
        <f>Q378*H378</f>
        <v>0</v>
      </c>
      <c r="S378" s="201">
        <v>0</v>
      </c>
      <c r="T378" s="202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03" t="s">
        <v>227</v>
      </c>
      <c r="AT378" s="203" t="s">
        <v>408</v>
      </c>
      <c r="AU378" s="203" t="s">
        <v>152</v>
      </c>
      <c r="AY378" s="15" t="s">
        <v>174</v>
      </c>
      <c r="BE378" s="204">
        <f>IF(N378="základná",J378,0)</f>
        <v>0</v>
      </c>
      <c r="BF378" s="204">
        <f>IF(N378="znížená",J378,0)</f>
        <v>0</v>
      </c>
      <c r="BG378" s="204">
        <f>IF(N378="zákl. prenesená",J378,0)</f>
        <v>0</v>
      </c>
      <c r="BH378" s="204">
        <f>IF(N378="zníž. prenesená",J378,0)</f>
        <v>0</v>
      </c>
      <c r="BI378" s="204">
        <f>IF(N378="nulová",J378,0)</f>
        <v>0</v>
      </c>
      <c r="BJ378" s="15" t="s">
        <v>152</v>
      </c>
      <c r="BK378" s="205">
        <f>ROUND(I378*H378,3)</f>
        <v>0</v>
      </c>
      <c r="BL378" s="15" t="s">
        <v>202</v>
      </c>
      <c r="BM378" s="203" t="s">
        <v>1099</v>
      </c>
    </row>
    <row r="379" s="2" customFormat="1" ht="24.15" customHeight="1">
      <c r="A379" s="34"/>
      <c r="B379" s="156"/>
      <c r="C379" s="211" t="s">
        <v>744</v>
      </c>
      <c r="D379" s="211" t="s">
        <v>408</v>
      </c>
      <c r="E379" s="212" t="s">
        <v>1100</v>
      </c>
      <c r="F379" s="213" t="s">
        <v>1101</v>
      </c>
      <c r="G379" s="214" t="s">
        <v>268</v>
      </c>
      <c r="H379" s="215">
        <v>31.341999999999999</v>
      </c>
      <c r="I379" s="216"/>
      <c r="J379" s="215">
        <f>ROUND(I379*H379,3)</f>
        <v>0</v>
      </c>
      <c r="K379" s="217"/>
      <c r="L379" s="218"/>
      <c r="M379" s="219" t="s">
        <v>1</v>
      </c>
      <c r="N379" s="220" t="s">
        <v>40</v>
      </c>
      <c r="O379" s="78"/>
      <c r="P379" s="201">
        <f>O379*H379</f>
        <v>0</v>
      </c>
      <c r="Q379" s="201">
        <v>1</v>
      </c>
      <c r="R379" s="201">
        <f>Q379*H379</f>
        <v>31.341999999999999</v>
      </c>
      <c r="S379" s="201">
        <v>0</v>
      </c>
      <c r="T379" s="202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3" t="s">
        <v>227</v>
      </c>
      <c r="AT379" s="203" t="s">
        <v>408</v>
      </c>
      <c r="AU379" s="203" t="s">
        <v>152</v>
      </c>
      <c r="AY379" s="15" t="s">
        <v>174</v>
      </c>
      <c r="BE379" s="204">
        <f>IF(N379="základná",J379,0)</f>
        <v>0</v>
      </c>
      <c r="BF379" s="204">
        <f>IF(N379="znížená",J379,0)</f>
        <v>0</v>
      </c>
      <c r="BG379" s="204">
        <f>IF(N379="zákl. prenesená",J379,0)</f>
        <v>0</v>
      </c>
      <c r="BH379" s="204">
        <f>IF(N379="zníž. prenesená",J379,0)</f>
        <v>0</v>
      </c>
      <c r="BI379" s="204">
        <f>IF(N379="nulová",J379,0)</f>
        <v>0</v>
      </c>
      <c r="BJ379" s="15" t="s">
        <v>152</v>
      </c>
      <c r="BK379" s="205">
        <f>ROUND(I379*H379,3)</f>
        <v>0</v>
      </c>
      <c r="BL379" s="15" t="s">
        <v>202</v>
      </c>
      <c r="BM379" s="203" t="s">
        <v>1102</v>
      </c>
    </row>
    <row r="380" s="2" customFormat="1" ht="24.15" customHeight="1">
      <c r="A380" s="34"/>
      <c r="B380" s="156"/>
      <c r="C380" s="192" t="s">
        <v>1103</v>
      </c>
      <c r="D380" s="192" t="s">
        <v>177</v>
      </c>
      <c r="E380" s="193" t="s">
        <v>1104</v>
      </c>
      <c r="F380" s="194" t="s">
        <v>1105</v>
      </c>
      <c r="G380" s="195" t="s">
        <v>268</v>
      </c>
      <c r="H380" s="196">
        <v>61.451999999999998</v>
      </c>
      <c r="I380" s="197"/>
      <c r="J380" s="196">
        <f>ROUND(I380*H380,3)</f>
        <v>0</v>
      </c>
      <c r="K380" s="198"/>
      <c r="L380" s="35"/>
      <c r="M380" s="199" t="s">
        <v>1</v>
      </c>
      <c r="N380" s="200" t="s">
        <v>40</v>
      </c>
      <c r="O380" s="78"/>
      <c r="P380" s="201">
        <f>O380*H380</f>
        <v>0</v>
      </c>
      <c r="Q380" s="201">
        <v>0</v>
      </c>
      <c r="R380" s="201">
        <f>Q380*H380</f>
        <v>0</v>
      </c>
      <c r="S380" s="201">
        <v>0</v>
      </c>
      <c r="T380" s="202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3" t="s">
        <v>202</v>
      </c>
      <c r="AT380" s="203" t="s">
        <v>177</v>
      </c>
      <c r="AU380" s="203" t="s">
        <v>152</v>
      </c>
      <c r="AY380" s="15" t="s">
        <v>174</v>
      </c>
      <c r="BE380" s="204">
        <f>IF(N380="základná",J380,0)</f>
        <v>0</v>
      </c>
      <c r="BF380" s="204">
        <f>IF(N380="znížená",J380,0)</f>
        <v>0</v>
      </c>
      <c r="BG380" s="204">
        <f>IF(N380="zákl. prenesená",J380,0)</f>
        <v>0</v>
      </c>
      <c r="BH380" s="204">
        <f>IF(N380="zníž. prenesená",J380,0)</f>
        <v>0</v>
      </c>
      <c r="BI380" s="204">
        <f>IF(N380="nulová",J380,0)</f>
        <v>0</v>
      </c>
      <c r="BJ380" s="15" t="s">
        <v>152</v>
      </c>
      <c r="BK380" s="205">
        <f>ROUND(I380*H380,3)</f>
        <v>0</v>
      </c>
      <c r="BL380" s="15" t="s">
        <v>202</v>
      </c>
      <c r="BM380" s="203" t="s">
        <v>1106</v>
      </c>
    </row>
    <row r="381" s="12" customFormat="1" ht="22.8" customHeight="1">
      <c r="A381" s="12"/>
      <c r="B381" s="179"/>
      <c r="C381" s="12"/>
      <c r="D381" s="180" t="s">
        <v>73</v>
      </c>
      <c r="E381" s="190" t="s">
        <v>1107</v>
      </c>
      <c r="F381" s="190" t="s">
        <v>1108</v>
      </c>
      <c r="G381" s="12"/>
      <c r="H381" s="12"/>
      <c r="I381" s="182"/>
      <c r="J381" s="191">
        <f>BK381</f>
        <v>0</v>
      </c>
      <c r="K381" s="12"/>
      <c r="L381" s="179"/>
      <c r="M381" s="184"/>
      <c r="N381" s="185"/>
      <c r="O381" s="185"/>
      <c r="P381" s="186">
        <f>SUM(P382:P384)</f>
        <v>0</v>
      </c>
      <c r="Q381" s="185"/>
      <c r="R381" s="186">
        <f>SUM(R382:R384)</f>
        <v>0</v>
      </c>
      <c r="S381" s="185"/>
      <c r="T381" s="187">
        <f>SUM(T382:T384)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180" t="s">
        <v>152</v>
      </c>
      <c r="AT381" s="188" t="s">
        <v>73</v>
      </c>
      <c r="AU381" s="188" t="s">
        <v>82</v>
      </c>
      <c r="AY381" s="180" t="s">
        <v>174</v>
      </c>
      <c r="BK381" s="189">
        <f>SUM(BK382:BK384)</f>
        <v>0</v>
      </c>
    </row>
    <row r="382" s="2" customFormat="1" ht="33" customHeight="1">
      <c r="A382" s="34"/>
      <c r="B382" s="156"/>
      <c r="C382" s="192" t="s">
        <v>747</v>
      </c>
      <c r="D382" s="192" t="s">
        <v>177</v>
      </c>
      <c r="E382" s="193" t="s">
        <v>1109</v>
      </c>
      <c r="F382" s="194" t="s">
        <v>1110</v>
      </c>
      <c r="G382" s="195" t="s">
        <v>180</v>
      </c>
      <c r="H382" s="196">
        <v>394.04000000000002</v>
      </c>
      <c r="I382" s="197"/>
      <c r="J382" s="196">
        <f>ROUND(I382*H382,3)</f>
        <v>0</v>
      </c>
      <c r="K382" s="198"/>
      <c r="L382" s="35"/>
      <c r="M382" s="199" t="s">
        <v>1</v>
      </c>
      <c r="N382" s="200" t="s">
        <v>40</v>
      </c>
      <c r="O382" s="78"/>
      <c r="P382" s="201">
        <f>O382*H382</f>
        <v>0</v>
      </c>
      <c r="Q382" s="201">
        <v>0</v>
      </c>
      <c r="R382" s="201">
        <f>Q382*H382</f>
        <v>0</v>
      </c>
      <c r="S382" s="201">
        <v>0</v>
      </c>
      <c r="T382" s="202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3" t="s">
        <v>202</v>
      </c>
      <c r="AT382" s="203" t="s">
        <v>177</v>
      </c>
      <c r="AU382" s="203" t="s">
        <v>152</v>
      </c>
      <c r="AY382" s="15" t="s">
        <v>174</v>
      </c>
      <c r="BE382" s="204">
        <f>IF(N382="základná",J382,0)</f>
        <v>0</v>
      </c>
      <c r="BF382" s="204">
        <f>IF(N382="znížená",J382,0)</f>
        <v>0</v>
      </c>
      <c r="BG382" s="204">
        <f>IF(N382="zákl. prenesená",J382,0)</f>
        <v>0</v>
      </c>
      <c r="BH382" s="204">
        <f>IF(N382="zníž. prenesená",J382,0)</f>
        <v>0</v>
      </c>
      <c r="BI382" s="204">
        <f>IF(N382="nulová",J382,0)</f>
        <v>0</v>
      </c>
      <c r="BJ382" s="15" t="s">
        <v>152</v>
      </c>
      <c r="BK382" s="205">
        <f>ROUND(I382*H382,3)</f>
        <v>0</v>
      </c>
      <c r="BL382" s="15" t="s">
        <v>202</v>
      </c>
      <c r="BM382" s="203" t="s">
        <v>1111</v>
      </c>
    </row>
    <row r="383" s="2" customFormat="1" ht="16.5" customHeight="1">
      <c r="A383" s="34"/>
      <c r="B383" s="156"/>
      <c r="C383" s="211" t="s">
        <v>1112</v>
      </c>
      <c r="D383" s="211" t="s">
        <v>408</v>
      </c>
      <c r="E383" s="212" t="s">
        <v>1113</v>
      </c>
      <c r="F383" s="213" t="s">
        <v>1114</v>
      </c>
      <c r="G383" s="214" t="s">
        <v>180</v>
      </c>
      <c r="H383" s="215">
        <v>413.74200000000002</v>
      </c>
      <c r="I383" s="216"/>
      <c r="J383" s="215">
        <f>ROUND(I383*H383,3)</f>
        <v>0</v>
      </c>
      <c r="K383" s="217"/>
      <c r="L383" s="218"/>
      <c r="M383" s="219" t="s">
        <v>1</v>
      </c>
      <c r="N383" s="220" t="s">
        <v>40</v>
      </c>
      <c r="O383" s="78"/>
      <c r="P383" s="201">
        <f>O383*H383</f>
        <v>0</v>
      </c>
      <c r="Q383" s="201">
        <v>0</v>
      </c>
      <c r="R383" s="201">
        <f>Q383*H383</f>
        <v>0</v>
      </c>
      <c r="S383" s="201">
        <v>0</v>
      </c>
      <c r="T383" s="202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203" t="s">
        <v>227</v>
      </c>
      <c r="AT383" s="203" t="s">
        <v>408</v>
      </c>
      <c r="AU383" s="203" t="s">
        <v>152</v>
      </c>
      <c r="AY383" s="15" t="s">
        <v>174</v>
      </c>
      <c r="BE383" s="204">
        <f>IF(N383="základná",J383,0)</f>
        <v>0</v>
      </c>
      <c r="BF383" s="204">
        <f>IF(N383="znížená",J383,0)</f>
        <v>0</v>
      </c>
      <c r="BG383" s="204">
        <f>IF(N383="zákl. prenesená",J383,0)</f>
        <v>0</v>
      </c>
      <c r="BH383" s="204">
        <f>IF(N383="zníž. prenesená",J383,0)</f>
        <v>0</v>
      </c>
      <c r="BI383" s="204">
        <f>IF(N383="nulová",J383,0)</f>
        <v>0</v>
      </c>
      <c r="BJ383" s="15" t="s">
        <v>152</v>
      </c>
      <c r="BK383" s="205">
        <f>ROUND(I383*H383,3)</f>
        <v>0</v>
      </c>
      <c r="BL383" s="15" t="s">
        <v>202</v>
      </c>
      <c r="BM383" s="203" t="s">
        <v>1115</v>
      </c>
    </row>
    <row r="384" s="2" customFormat="1" ht="24.15" customHeight="1">
      <c r="A384" s="34"/>
      <c r="B384" s="156"/>
      <c r="C384" s="192" t="s">
        <v>751</v>
      </c>
      <c r="D384" s="192" t="s">
        <v>177</v>
      </c>
      <c r="E384" s="193" t="s">
        <v>1116</v>
      </c>
      <c r="F384" s="194" t="s">
        <v>1117</v>
      </c>
      <c r="G384" s="195" t="s">
        <v>268</v>
      </c>
      <c r="H384" s="196">
        <v>10.013</v>
      </c>
      <c r="I384" s="197"/>
      <c r="J384" s="196">
        <f>ROUND(I384*H384,3)</f>
        <v>0</v>
      </c>
      <c r="K384" s="198"/>
      <c r="L384" s="35"/>
      <c r="M384" s="199" t="s">
        <v>1</v>
      </c>
      <c r="N384" s="200" t="s">
        <v>40</v>
      </c>
      <c r="O384" s="78"/>
      <c r="P384" s="201">
        <f>O384*H384</f>
        <v>0</v>
      </c>
      <c r="Q384" s="201">
        <v>0</v>
      </c>
      <c r="R384" s="201">
        <f>Q384*H384</f>
        <v>0</v>
      </c>
      <c r="S384" s="201">
        <v>0</v>
      </c>
      <c r="T384" s="202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3" t="s">
        <v>202</v>
      </c>
      <c r="AT384" s="203" t="s">
        <v>177</v>
      </c>
      <c r="AU384" s="203" t="s">
        <v>152</v>
      </c>
      <c r="AY384" s="15" t="s">
        <v>174</v>
      </c>
      <c r="BE384" s="204">
        <f>IF(N384="základná",J384,0)</f>
        <v>0</v>
      </c>
      <c r="BF384" s="204">
        <f>IF(N384="znížená",J384,0)</f>
        <v>0</v>
      </c>
      <c r="BG384" s="204">
        <f>IF(N384="zákl. prenesená",J384,0)</f>
        <v>0</v>
      </c>
      <c r="BH384" s="204">
        <f>IF(N384="zníž. prenesená",J384,0)</f>
        <v>0</v>
      </c>
      <c r="BI384" s="204">
        <f>IF(N384="nulová",J384,0)</f>
        <v>0</v>
      </c>
      <c r="BJ384" s="15" t="s">
        <v>152</v>
      </c>
      <c r="BK384" s="205">
        <f>ROUND(I384*H384,3)</f>
        <v>0</v>
      </c>
      <c r="BL384" s="15" t="s">
        <v>202</v>
      </c>
      <c r="BM384" s="203" t="s">
        <v>1118</v>
      </c>
    </row>
    <row r="385" s="12" customFormat="1" ht="22.8" customHeight="1">
      <c r="A385" s="12"/>
      <c r="B385" s="179"/>
      <c r="C385" s="12"/>
      <c r="D385" s="180" t="s">
        <v>73</v>
      </c>
      <c r="E385" s="190" t="s">
        <v>1119</v>
      </c>
      <c r="F385" s="190" t="s">
        <v>1120</v>
      </c>
      <c r="G385" s="12"/>
      <c r="H385" s="12"/>
      <c r="I385" s="182"/>
      <c r="J385" s="191">
        <f>BK385</f>
        <v>0</v>
      </c>
      <c r="K385" s="12"/>
      <c r="L385" s="179"/>
      <c r="M385" s="184"/>
      <c r="N385" s="185"/>
      <c r="O385" s="185"/>
      <c r="P385" s="186">
        <f>SUM(P386:P388)</f>
        <v>0</v>
      </c>
      <c r="Q385" s="185"/>
      <c r="R385" s="186">
        <f>SUM(R386:R388)</f>
        <v>0</v>
      </c>
      <c r="S385" s="185"/>
      <c r="T385" s="187">
        <f>SUM(T386:T388)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180" t="s">
        <v>152</v>
      </c>
      <c r="AT385" s="188" t="s">
        <v>73</v>
      </c>
      <c r="AU385" s="188" t="s">
        <v>82</v>
      </c>
      <c r="AY385" s="180" t="s">
        <v>174</v>
      </c>
      <c r="BK385" s="189">
        <f>SUM(BK386:BK388)</f>
        <v>0</v>
      </c>
    </row>
    <row r="386" s="2" customFormat="1" ht="21.75" customHeight="1">
      <c r="A386" s="34"/>
      <c r="B386" s="156"/>
      <c r="C386" s="192" t="s">
        <v>1121</v>
      </c>
      <c r="D386" s="192" t="s">
        <v>177</v>
      </c>
      <c r="E386" s="193" t="s">
        <v>1122</v>
      </c>
      <c r="F386" s="194" t="s">
        <v>1123</v>
      </c>
      <c r="G386" s="195" t="s">
        <v>241</v>
      </c>
      <c r="H386" s="196">
        <v>134.36000000000001</v>
      </c>
      <c r="I386" s="197"/>
      <c r="J386" s="196">
        <f>ROUND(I386*H386,3)</f>
        <v>0</v>
      </c>
      <c r="K386" s="198"/>
      <c r="L386" s="35"/>
      <c r="M386" s="199" t="s">
        <v>1</v>
      </c>
      <c r="N386" s="200" t="s">
        <v>40</v>
      </c>
      <c r="O386" s="78"/>
      <c r="P386" s="201">
        <f>O386*H386</f>
        <v>0</v>
      </c>
      <c r="Q386" s="201">
        <v>0</v>
      </c>
      <c r="R386" s="201">
        <f>Q386*H386</f>
        <v>0</v>
      </c>
      <c r="S386" s="201">
        <v>0</v>
      </c>
      <c r="T386" s="202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3" t="s">
        <v>202</v>
      </c>
      <c r="AT386" s="203" t="s">
        <v>177</v>
      </c>
      <c r="AU386" s="203" t="s">
        <v>152</v>
      </c>
      <c r="AY386" s="15" t="s">
        <v>174</v>
      </c>
      <c r="BE386" s="204">
        <f>IF(N386="základná",J386,0)</f>
        <v>0</v>
      </c>
      <c r="BF386" s="204">
        <f>IF(N386="znížená",J386,0)</f>
        <v>0</v>
      </c>
      <c r="BG386" s="204">
        <f>IF(N386="zákl. prenesená",J386,0)</f>
        <v>0</v>
      </c>
      <c r="BH386" s="204">
        <f>IF(N386="zníž. prenesená",J386,0)</f>
        <v>0</v>
      </c>
      <c r="BI386" s="204">
        <f>IF(N386="nulová",J386,0)</f>
        <v>0</v>
      </c>
      <c r="BJ386" s="15" t="s">
        <v>152</v>
      </c>
      <c r="BK386" s="205">
        <f>ROUND(I386*H386,3)</f>
        <v>0</v>
      </c>
      <c r="BL386" s="15" t="s">
        <v>202</v>
      </c>
      <c r="BM386" s="203" t="s">
        <v>1124</v>
      </c>
    </row>
    <row r="387" s="2" customFormat="1" ht="24.15" customHeight="1">
      <c r="A387" s="34"/>
      <c r="B387" s="156"/>
      <c r="C387" s="192" t="s">
        <v>754</v>
      </c>
      <c r="D387" s="192" t="s">
        <v>177</v>
      </c>
      <c r="E387" s="193" t="s">
        <v>1125</v>
      </c>
      <c r="F387" s="194" t="s">
        <v>1126</v>
      </c>
      <c r="G387" s="195" t="s">
        <v>241</v>
      </c>
      <c r="H387" s="196">
        <v>95.209999999999994</v>
      </c>
      <c r="I387" s="197"/>
      <c r="J387" s="196">
        <f>ROUND(I387*H387,3)</f>
        <v>0</v>
      </c>
      <c r="K387" s="198"/>
      <c r="L387" s="35"/>
      <c r="M387" s="199" t="s">
        <v>1</v>
      </c>
      <c r="N387" s="200" t="s">
        <v>40</v>
      </c>
      <c r="O387" s="78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3" t="s">
        <v>202</v>
      </c>
      <c r="AT387" s="203" t="s">
        <v>177</v>
      </c>
      <c r="AU387" s="203" t="s">
        <v>152</v>
      </c>
      <c r="AY387" s="15" t="s">
        <v>174</v>
      </c>
      <c r="BE387" s="204">
        <f>IF(N387="základná",J387,0)</f>
        <v>0</v>
      </c>
      <c r="BF387" s="204">
        <f>IF(N387="znížená",J387,0)</f>
        <v>0</v>
      </c>
      <c r="BG387" s="204">
        <f>IF(N387="zákl. prenesená",J387,0)</f>
        <v>0</v>
      </c>
      <c r="BH387" s="204">
        <f>IF(N387="zníž. prenesená",J387,0)</f>
        <v>0</v>
      </c>
      <c r="BI387" s="204">
        <f>IF(N387="nulová",J387,0)</f>
        <v>0</v>
      </c>
      <c r="BJ387" s="15" t="s">
        <v>152</v>
      </c>
      <c r="BK387" s="205">
        <f>ROUND(I387*H387,3)</f>
        <v>0</v>
      </c>
      <c r="BL387" s="15" t="s">
        <v>202</v>
      </c>
      <c r="BM387" s="203" t="s">
        <v>1127</v>
      </c>
    </row>
    <row r="388" s="2" customFormat="1" ht="21.75" customHeight="1">
      <c r="A388" s="34"/>
      <c r="B388" s="156"/>
      <c r="C388" s="192" t="s">
        <v>1128</v>
      </c>
      <c r="D388" s="192" t="s">
        <v>177</v>
      </c>
      <c r="E388" s="193" t="s">
        <v>1129</v>
      </c>
      <c r="F388" s="194" t="s">
        <v>1130</v>
      </c>
      <c r="G388" s="195" t="s">
        <v>180</v>
      </c>
      <c r="H388" s="196">
        <v>421.75</v>
      </c>
      <c r="I388" s="197"/>
      <c r="J388" s="196">
        <f>ROUND(I388*H388,3)</f>
        <v>0</v>
      </c>
      <c r="K388" s="198"/>
      <c r="L388" s="35"/>
      <c r="M388" s="199" t="s">
        <v>1</v>
      </c>
      <c r="N388" s="200" t="s">
        <v>40</v>
      </c>
      <c r="O388" s="78"/>
      <c r="P388" s="201">
        <f>O388*H388</f>
        <v>0</v>
      </c>
      <c r="Q388" s="201">
        <v>0</v>
      </c>
      <c r="R388" s="201">
        <f>Q388*H388</f>
        <v>0</v>
      </c>
      <c r="S388" s="201">
        <v>0</v>
      </c>
      <c r="T388" s="202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203" t="s">
        <v>202</v>
      </c>
      <c r="AT388" s="203" t="s">
        <v>177</v>
      </c>
      <c r="AU388" s="203" t="s">
        <v>152</v>
      </c>
      <c r="AY388" s="15" t="s">
        <v>174</v>
      </c>
      <c r="BE388" s="204">
        <f>IF(N388="základná",J388,0)</f>
        <v>0</v>
      </c>
      <c r="BF388" s="204">
        <f>IF(N388="znížená",J388,0)</f>
        <v>0</v>
      </c>
      <c r="BG388" s="204">
        <f>IF(N388="zákl. prenesená",J388,0)</f>
        <v>0</v>
      </c>
      <c r="BH388" s="204">
        <f>IF(N388="zníž. prenesená",J388,0)</f>
        <v>0</v>
      </c>
      <c r="BI388" s="204">
        <f>IF(N388="nulová",J388,0)</f>
        <v>0</v>
      </c>
      <c r="BJ388" s="15" t="s">
        <v>152</v>
      </c>
      <c r="BK388" s="205">
        <f>ROUND(I388*H388,3)</f>
        <v>0</v>
      </c>
      <c r="BL388" s="15" t="s">
        <v>202</v>
      </c>
      <c r="BM388" s="203" t="s">
        <v>1131</v>
      </c>
    </row>
    <row r="389" s="12" customFormat="1" ht="22.8" customHeight="1">
      <c r="A389" s="12"/>
      <c r="B389" s="179"/>
      <c r="C389" s="12"/>
      <c r="D389" s="180" t="s">
        <v>73</v>
      </c>
      <c r="E389" s="190" t="s">
        <v>390</v>
      </c>
      <c r="F389" s="190" t="s">
        <v>1132</v>
      </c>
      <c r="G389" s="12"/>
      <c r="H389" s="12"/>
      <c r="I389" s="182"/>
      <c r="J389" s="191">
        <f>BK389</f>
        <v>0</v>
      </c>
      <c r="K389" s="12"/>
      <c r="L389" s="179"/>
      <c r="M389" s="184"/>
      <c r="N389" s="185"/>
      <c r="O389" s="185"/>
      <c r="P389" s="186">
        <f>SUM(P390:P392)</f>
        <v>0</v>
      </c>
      <c r="Q389" s="185"/>
      <c r="R389" s="186">
        <f>SUM(R390:R392)</f>
        <v>0.97022400000000009</v>
      </c>
      <c r="S389" s="185"/>
      <c r="T389" s="187">
        <f>SUM(T390:T392)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80" t="s">
        <v>152</v>
      </c>
      <c r="AT389" s="188" t="s">
        <v>73</v>
      </c>
      <c r="AU389" s="188" t="s">
        <v>82</v>
      </c>
      <c r="AY389" s="180" t="s">
        <v>174</v>
      </c>
      <c r="BK389" s="189">
        <f>SUM(BK390:BK392)</f>
        <v>0</v>
      </c>
    </row>
    <row r="390" s="2" customFormat="1" ht="49.05" customHeight="1">
      <c r="A390" s="34"/>
      <c r="B390" s="156"/>
      <c r="C390" s="192" t="s">
        <v>758</v>
      </c>
      <c r="D390" s="192" t="s">
        <v>177</v>
      </c>
      <c r="E390" s="193" t="s">
        <v>1133</v>
      </c>
      <c r="F390" s="194" t="s">
        <v>1134</v>
      </c>
      <c r="G390" s="195" t="s">
        <v>180</v>
      </c>
      <c r="H390" s="196">
        <v>1115.2000000000001</v>
      </c>
      <c r="I390" s="197"/>
      <c r="J390" s="196">
        <f>ROUND(I390*H390,3)</f>
        <v>0</v>
      </c>
      <c r="K390" s="198"/>
      <c r="L390" s="35"/>
      <c r="M390" s="199" t="s">
        <v>1</v>
      </c>
      <c r="N390" s="200" t="s">
        <v>40</v>
      </c>
      <c r="O390" s="78"/>
      <c r="P390" s="201">
        <f>O390*H390</f>
        <v>0</v>
      </c>
      <c r="Q390" s="201">
        <v>0.00087000000000000001</v>
      </c>
      <c r="R390" s="201">
        <f>Q390*H390</f>
        <v>0.97022400000000009</v>
      </c>
      <c r="S390" s="201">
        <v>0</v>
      </c>
      <c r="T390" s="202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3" t="s">
        <v>202</v>
      </c>
      <c r="AT390" s="203" t="s">
        <v>177</v>
      </c>
      <c r="AU390" s="203" t="s">
        <v>152</v>
      </c>
      <c r="AY390" s="15" t="s">
        <v>174</v>
      </c>
      <c r="BE390" s="204">
        <f>IF(N390="základná",J390,0)</f>
        <v>0</v>
      </c>
      <c r="BF390" s="204">
        <f>IF(N390="znížená",J390,0)</f>
        <v>0</v>
      </c>
      <c r="BG390" s="204">
        <f>IF(N390="zákl. prenesená",J390,0)</f>
        <v>0</v>
      </c>
      <c r="BH390" s="204">
        <f>IF(N390="zníž. prenesená",J390,0)</f>
        <v>0</v>
      </c>
      <c r="BI390" s="204">
        <f>IF(N390="nulová",J390,0)</f>
        <v>0</v>
      </c>
      <c r="BJ390" s="15" t="s">
        <v>152</v>
      </c>
      <c r="BK390" s="205">
        <f>ROUND(I390*H390,3)</f>
        <v>0</v>
      </c>
      <c r="BL390" s="15" t="s">
        <v>202</v>
      </c>
      <c r="BM390" s="203" t="s">
        <v>1135</v>
      </c>
    </row>
    <row r="391" s="2" customFormat="1" ht="24.15" customHeight="1">
      <c r="A391" s="34"/>
      <c r="B391" s="156"/>
      <c r="C391" s="192" t="s">
        <v>1136</v>
      </c>
      <c r="D391" s="192" t="s">
        <v>177</v>
      </c>
      <c r="E391" s="193" t="s">
        <v>1137</v>
      </c>
      <c r="F391" s="194" t="s">
        <v>1138</v>
      </c>
      <c r="G391" s="195" t="s">
        <v>180</v>
      </c>
      <c r="H391" s="196">
        <v>1125.0129999999999</v>
      </c>
      <c r="I391" s="197"/>
      <c r="J391" s="196">
        <f>ROUND(I391*H391,3)</f>
        <v>0</v>
      </c>
      <c r="K391" s="198"/>
      <c r="L391" s="35"/>
      <c r="M391" s="199" t="s">
        <v>1</v>
      </c>
      <c r="N391" s="200" t="s">
        <v>40</v>
      </c>
      <c r="O391" s="78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203" t="s">
        <v>202</v>
      </c>
      <c r="AT391" s="203" t="s">
        <v>177</v>
      </c>
      <c r="AU391" s="203" t="s">
        <v>152</v>
      </c>
      <c r="AY391" s="15" t="s">
        <v>174</v>
      </c>
      <c r="BE391" s="204">
        <f>IF(N391="základná",J391,0)</f>
        <v>0</v>
      </c>
      <c r="BF391" s="204">
        <f>IF(N391="znížená",J391,0)</f>
        <v>0</v>
      </c>
      <c r="BG391" s="204">
        <f>IF(N391="zákl. prenesená",J391,0)</f>
        <v>0</v>
      </c>
      <c r="BH391" s="204">
        <f>IF(N391="zníž. prenesená",J391,0)</f>
        <v>0</v>
      </c>
      <c r="BI391" s="204">
        <f>IF(N391="nulová",J391,0)</f>
        <v>0</v>
      </c>
      <c r="BJ391" s="15" t="s">
        <v>152</v>
      </c>
      <c r="BK391" s="205">
        <f>ROUND(I391*H391,3)</f>
        <v>0</v>
      </c>
      <c r="BL391" s="15" t="s">
        <v>202</v>
      </c>
      <c r="BM391" s="203" t="s">
        <v>1139</v>
      </c>
    </row>
    <row r="392" s="2" customFormat="1" ht="24.15" customHeight="1">
      <c r="A392" s="34"/>
      <c r="B392" s="156"/>
      <c r="C392" s="192" t="s">
        <v>763</v>
      </c>
      <c r="D392" s="192" t="s">
        <v>177</v>
      </c>
      <c r="E392" s="193" t="s">
        <v>1140</v>
      </c>
      <c r="F392" s="194" t="s">
        <v>1141</v>
      </c>
      <c r="G392" s="195" t="s">
        <v>268</v>
      </c>
      <c r="H392" s="196">
        <v>17.260000000000002</v>
      </c>
      <c r="I392" s="197"/>
      <c r="J392" s="196">
        <f>ROUND(I392*H392,3)</f>
        <v>0</v>
      </c>
      <c r="K392" s="198"/>
      <c r="L392" s="35"/>
      <c r="M392" s="199" t="s">
        <v>1</v>
      </c>
      <c r="N392" s="200" t="s">
        <v>40</v>
      </c>
      <c r="O392" s="78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03" t="s">
        <v>202</v>
      </c>
      <c r="AT392" s="203" t="s">
        <v>177</v>
      </c>
      <c r="AU392" s="203" t="s">
        <v>152</v>
      </c>
      <c r="AY392" s="15" t="s">
        <v>174</v>
      </c>
      <c r="BE392" s="204">
        <f>IF(N392="základná",J392,0)</f>
        <v>0</v>
      </c>
      <c r="BF392" s="204">
        <f>IF(N392="znížená",J392,0)</f>
        <v>0</v>
      </c>
      <c r="BG392" s="204">
        <f>IF(N392="zákl. prenesená",J392,0)</f>
        <v>0</v>
      </c>
      <c r="BH392" s="204">
        <f>IF(N392="zníž. prenesená",J392,0)</f>
        <v>0</v>
      </c>
      <c r="BI392" s="204">
        <f>IF(N392="nulová",J392,0)</f>
        <v>0</v>
      </c>
      <c r="BJ392" s="15" t="s">
        <v>152</v>
      </c>
      <c r="BK392" s="205">
        <f>ROUND(I392*H392,3)</f>
        <v>0</v>
      </c>
      <c r="BL392" s="15" t="s">
        <v>202</v>
      </c>
      <c r="BM392" s="203" t="s">
        <v>1142</v>
      </c>
    </row>
    <row r="393" s="12" customFormat="1" ht="22.8" customHeight="1">
      <c r="A393" s="12"/>
      <c r="B393" s="179"/>
      <c r="C393" s="12"/>
      <c r="D393" s="180" t="s">
        <v>73</v>
      </c>
      <c r="E393" s="190" t="s">
        <v>399</v>
      </c>
      <c r="F393" s="190" t="s">
        <v>1143</v>
      </c>
      <c r="G393" s="12"/>
      <c r="H393" s="12"/>
      <c r="I393" s="182"/>
      <c r="J393" s="191">
        <f>BK393</f>
        <v>0</v>
      </c>
      <c r="K393" s="12"/>
      <c r="L393" s="179"/>
      <c r="M393" s="184"/>
      <c r="N393" s="185"/>
      <c r="O393" s="185"/>
      <c r="P393" s="186">
        <f>SUM(P394:P400)</f>
        <v>0</v>
      </c>
      <c r="Q393" s="185"/>
      <c r="R393" s="186">
        <f>SUM(R394:R400)</f>
        <v>0.42857859999999998</v>
      </c>
      <c r="S393" s="185"/>
      <c r="T393" s="187">
        <f>SUM(T394:T400)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180" t="s">
        <v>152</v>
      </c>
      <c r="AT393" s="188" t="s">
        <v>73</v>
      </c>
      <c r="AU393" s="188" t="s">
        <v>82</v>
      </c>
      <c r="AY393" s="180" t="s">
        <v>174</v>
      </c>
      <c r="BK393" s="189">
        <f>SUM(BK394:BK400)</f>
        <v>0</v>
      </c>
    </row>
    <row r="394" s="2" customFormat="1" ht="24.15" customHeight="1">
      <c r="A394" s="34"/>
      <c r="B394" s="156"/>
      <c r="C394" s="192" t="s">
        <v>1144</v>
      </c>
      <c r="D394" s="192" t="s">
        <v>177</v>
      </c>
      <c r="E394" s="193" t="s">
        <v>1145</v>
      </c>
      <c r="F394" s="194" t="s">
        <v>1146</v>
      </c>
      <c r="G394" s="195" t="s">
        <v>180</v>
      </c>
      <c r="H394" s="196">
        <v>639.66999999999996</v>
      </c>
      <c r="I394" s="197"/>
      <c r="J394" s="196">
        <f>ROUND(I394*H394,3)</f>
        <v>0</v>
      </c>
      <c r="K394" s="198"/>
      <c r="L394" s="35"/>
      <c r="M394" s="199" t="s">
        <v>1</v>
      </c>
      <c r="N394" s="200" t="s">
        <v>40</v>
      </c>
      <c r="O394" s="78"/>
      <c r="P394" s="201">
        <f>O394*H394</f>
        <v>0</v>
      </c>
      <c r="Q394" s="201">
        <v>0</v>
      </c>
      <c r="R394" s="201">
        <f>Q394*H394</f>
        <v>0</v>
      </c>
      <c r="S394" s="201">
        <v>0</v>
      </c>
      <c r="T394" s="202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203" t="s">
        <v>286</v>
      </c>
      <c r="AT394" s="203" t="s">
        <v>177</v>
      </c>
      <c r="AU394" s="203" t="s">
        <v>152</v>
      </c>
      <c r="AY394" s="15" t="s">
        <v>174</v>
      </c>
      <c r="BE394" s="204">
        <f>IF(N394="základná",J394,0)</f>
        <v>0</v>
      </c>
      <c r="BF394" s="204">
        <f>IF(N394="znížená",J394,0)</f>
        <v>0</v>
      </c>
      <c r="BG394" s="204">
        <f>IF(N394="zákl. prenesená",J394,0)</f>
        <v>0</v>
      </c>
      <c r="BH394" s="204">
        <f>IF(N394="zníž. prenesená",J394,0)</f>
        <v>0</v>
      </c>
      <c r="BI394" s="204">
        <f>IF(N394="nulová",J394,0)</f>
        <v>0</v>
      </c>
      <c r="BJ394" s="15" t="s">
        <v>152</v>
      </c>
      <c r="BK394" s="205">
        <f>ROUND(I394*H394,3)</f>
        <v>0</v>
      </c>
      <c r="BL394" s="15" t="s">
        <v>286</v>
      </c>
      <c r="BM394" s="203" t="s">
        <v>1147</v>
      </c>
    </row>
    <row r="395" s="2" customFormat="1" ht="24.15" customHeight="1">
      <c r="A395" s="34"/>
      <c r="B395" s="156"/>
      <c r="C395" s="192" t="s">
        <v>767</v>
      </c>
      <c r="D395" s="192" t="s">
        <v>177</v>
      </c>
      <c r="E395" s="193" t="s">
        <v>1148</v>
      </c>
      <c r="F395" s="194" t="s">
        <v>1149</v>
      </c>
      <c r="G395" s="195" t="s">
        <v>180</v>
      </c>
      <c r="H395" s="196">
        <v>639.66999999999996</v>
      </c>
      <c r="I395" s="197"/>
      <c r="J395" s="196">
        <f>ROUND(I395*H395,3)</f>
        <v>0</v>
      </c>
      <c r="K395" s="198"/>
      <c r="L395" s="35"/>
      <c r="M395" s="199" t="s">
        <v>1</v>
      </c>
      <c r="N395" s="200" t="s">
        <v>40</v>
      </c>
      <c r="O395" s="78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3" t="s">
        <v>202</v>
      </c>
      <c r="AT395" s="203" t="s">
        <v>177</v>
      </c>
      <c r="AU395" s="203" t="s">
        <v>152</v>
      </c>
      <c r="AY395" s="15" t="s">
        <v>174</v>
      </c>
      <c r="BE395" s="204">
        <f>IF(N395="základná",J395,0)</f>
        <v>0</v>
      </c>
      <c r="BF395" s="204">
        <f>IF(N395="znížená",J395,0)</f>
        <v>0</v>
      </c>
      <c r="BG395" s="204">
        <f>IF(N395="zákl. prenesená",J395,0)</f>
        <v>0</v>
      </c>
      <c r="BH395" s="204">
        <f>IF(N395="zníž. prenesená",J395,0)</f>
        <v>0</v>
      </c>
      <c r="BI395" s="204">
        <f>IF(N395="nulová",J395,0)</f>
        <v>0</v>
      </c>
      <c r="BJ395" s="15" t="s">
        <v>152</v>
      </c>
      <c r="BK395" s="205">
        <f>ROUND(I395*H395,3)</f>
        <v>0</v>
      </c>
      <c r="BL395" s="15" t="s">
        <v>202</v>
      </c>
      <c r="BM395" s="203" t="s">
        <v>1150</v>
      </c>
    </row>
    <row r="396" s="2" customFormat="1" ht="24.15" customHeight="1">
      <c r="A396" s="34"/>
      <c r="B396" s="156"/>
      <c r="C396" s="211" t="s">
        <v>1151</v>
      </c>
      <c r="D396" s="211" t="s">
        <v>408</v>
      </c>
      <c r="E396" s="212" t="s">
        <v>1152</v>
      </c>
      <c r="F396" s="213" t="s">
        <v>1153</v>
      </c>
      <c r="G396" s="214" t="s">
        <v>180</v>
      </c>
      <c r="H396" s="215">
        <v>652.46299999999997</v>
      </c>
      <c r="I396" s="216"/>
      <c r="J396" s="215">
        <f>ROUND(I396*H396,3)</f>
        <v>0</v>
      </c>
      <c r="K396" s="217"/>
      <c r="L396" s="218"/>
      <c r="M396" s="219" t="s">
        <v>1</v>
      </c>
      <c r="N396" s="220" t="s">
        <v>40</v>
      </c>
      <c r="O396" s="78"/>
      <c r="P396" s="201">
        <f>O396*H396</f>
        <v>0</v>
      </c>
      <c r="Q396" s="201">
        <v>0</v>
      </c>
      <c r="R396" s="201">
        <f>Q396*H396</f>
        <v>0</v>
      </c>
      <c r="S396" s="201">
        <v>0</v>
      </c>
      <c r="T396" s="202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203" t="s">
        <v>227</v>
      </c>
      <c r="AT396" s="203" t="s">
        <v>408</v>
      </c>
      <c r="AU396" s="203" t="s">
        <v>152</v>
      </c>
      <c r="AY396" s="15" t="s">
        <v>174</v>
      </c>
      <c r="BE396" s="204">
        <f>IF(N396="základná",J396,0)</f>
        <v>0</v>
      </c>
      <c r="BF396" s="204">
        <f>IF(N396="znížená",J396,0)</f>
        <v>0</v>
      </c>
      <c r="BG396" s="204">
        <f>IF(N396="zákl. prenesená",J396,0)</f>
        <v>0</v>
      </c>
      <c r="BH396" s="204">
        <f>IF(N396="zníž. prenesená",J396,0)</f>
        <v>0</v>
      </c>
      <c r="BI396" s="204">
        <f>IF(N396="nulová",J396,0)</f>
        <v>0</v>
      </c>
      <c r="BJ396" s="15" t="s">
        <v>152</v>
      </c>
      <c r="BK396" s="205">
        <f>ROUND(I396*H396,3)</f>
        <v>0</v>
      </c>
      <c r="BL396" s="15" t="s">
        <v>202</v>
      </c>
      <c r="BM396" s="203" t="s">
        <v>1154</v>
      </c>
    </row>
    <row r="397" s="2" customFormat="1" ht="33" customHeight="1">
      <c r="A397" s="34"/>
      <c r="B397" s="156"/>
      <c r="C397" s="211" t="s">
        <v>771</v>
      </c>
      <c r="D397" s="211" t="s">
        <v>408</v>
      </c>
      <c r="E397" s="212" t="s">
        <v>1155</v>
      </c>
      <c r="F397" s="213" t="s">
        <v>1156</v>
      </c>
      <c r="G397" s="214" t="s">
        <v>382</v>
      </c>
      <c r="H397" s="215">
        <v>319.83499999999998</v>
      </c>
      <c r="I397" s="216"/>
      <c r="J397" s="215">
        <f>ROUND(I397*H397,3)</f>
        <v>0</v>
      </c>
      <c r="K397" s="217"/>
      <c r="L397" s="218"/>
      <c r="M397" s="219" t="s">
        <v>1</v>
      </c>
      <c r="N397" s="220" t="s">
        <v>40</v>
      </c>
      <c r="O397" s="78"/>
      <c r="P397" s="201">
        <f>O397*H397</f>
        <v>0</v>
      </c>
      <c r="Q397" s="201">
        <v>0.001</v>
      </c>
      <c r="R397" s="201">
        <f>Q397*H397</f>
        <v>0.31983499999999998</v>
      </c>
      <c r="S397" s="201">
        <v>0</v>
      </c>
      <c r="T397" s="202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203" t="s">
        <v>227</v>
      </c>
      <c r="AT397" s="203" t="s">
        <v>408</v>
      </c>
      <c r="AU397" s="203" t="s">
        <v>152</v>
      </c>
      <c r="AY397" s="15" t="s">
        <v>174</v>
      </c>
      <c r="BE397" s="204">
        <f>IF(N397="základná",J397,0)</f>
        <v>0</v>
      </c>
      <c r="BF397" s="204">
        <f>IF(N397="znížená",J397,0)</f>
        <v>0</v>
      </c>
      <c r="BG397" s="204">
        <f>IF(N397="zákl. prenesená",J397,0)</f>
        <v>0</v>
      </c>
      <c r="BH397" s="204">
        <f>IF(N397="zníž. prenesená",J397,0)</f>
        <v>0</v>
      </c>
      <c r="BI397" s="204">
        <f>IF(N397="nulová",J397,0)</f>
        <v>0</v>
      </c>
      <c r="BJ397" s="15" t="s">
        <v>152</v>
      </c>
      <c r="BK397" s="205">
        <f>ROUND(I397*H397,3)</f>
        <v>0</v>
      </c>
      <c r="BL397" s="15" t="s">
        <v>202</v>
      </c>
      <c r="BM397" s="203" t="s">
        <v>1157</v>
      </c>
    </row>
    <row r="398" s="2" customFormat="1" ht="24.15" customHeight="1">
      <c r="A398" s="34"/>
      <c r="B398" s="156"/>
      <c r="C398" s="192" t="s">
        <v>1158</v>
      </c>
      <c r="D398" s="192" t="s">
        <v>177</v>
      </c>
      <c r="E398" s="193" t="s">
        <v>1159</v>
      </c>
      <c r="F398" s="194" t="s">
        <v>1160</v>
      </c>
      <c r="G398" s="195" t="s">
        <v>180</v>
      </c>
      <c r="H398" s="196">
        <v>639.66999999999996</v>
      </c>
      <c r="I398" s="197"/>
      <c r="J398" s="196">
        <f>ROUND(I398*H398,3)</f>
        <v>0</v>
      </c>
      <c r="K398" s="198"/>
      <c r="L398" s="35"/>
      <c r="M398" s="199" t="s">
        <v>1</v>
      </c>
      <c r="N398" s="200" t="s">
        <v>40</v>
      </c>
      <c r="O398" s="78"/>
      <c r="P398" s="201">
        <f>O398*H398</f>
        <v>0</v>
      </c>
      <c r="Q398" s="201">
        <v>8.0000000000000007E-05</v>
      </c>
      <c r="R398" s="201">
        <f>Q398*H398</f>
        <v>0.0511736</v>
      </c>
      <c r="S398" s="201">
        <v>0</v>
      </c>
      <c r="T398" s="202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03" t="s">
        <v>202</v>
      </c>
      <c r="AT398" s="203" t="s">
        <v>177</v>
      </c>
      <c r="AU398" s="203" t="s">
        <v>152</v>
      </c>
      <c r="AY398" s="15" t="s">
        <v>174</v>
      </c>
      <c r="BE398" s="204">
        <f>IF(N398="základná",J398,0)</f>
        <v>0</v>
      </c>
      <c r="BF398" s="204">
        <f>IF(N398="znížená",J398,0)</f>
        <v>0</v>
      </c>
      <c r="BG398" s="204">
        <f>IF(N398="zákl. prenesená",J398,0)</f>
        <v>0</v>
      </c>
      <c r="BH398" s="204">
        <f>IF(N398="zníž. prenesená",J398,0)</f>
        <v>0</v>
      </c>
      <c r="BI398" s="204">
        <f>IF(N398="nulová",J398,0)</f>
        <v>0</v>
      </c>
      <c r="BJ398" s="15" t="s">
        <v>152</v>
      </c>
      <c r="BK398" s="205">
        <f>ROUND(I398*H398,3)</f>
        <v>0</v>
      </c>
      <c r="BL398" s="15" t="s">
        <v>202</v>
      </c>
      <c r="BM398" s="203" t="s">
        <v>1161</v>
      </c>
    </row>
    <row r="399" s="2" customFormat="1" ht="16.5" customHeight="1">
      <c r="A399" s="34"/>
      <c r="B399" s="156"/>
      <c r="C399" s="211" t="s">
        <v>775</v>
      </c>
      <c r="D399" s="211" t="s">
        <v>408</v>
      </c>
      <c r="E399" s="212" t="s">
        <v>1162</v>
      </c>
      <c r="F399" s="213" t="s">
        <v>1163</v>
      </c>
      <c r="G399" s="214" t="s">
        <v>382</v>
      </c>
      <c r="H399" s="215">
        <v>57.57</v>
      </c>
      <c r="I399" s="216"/>
      <c r="J399" s="215">
        <f>ROUND(I399*H399,3)</f>
        <v>0</v>
      </c>
      <c r="K399" s="217"/>
      <c r="L399" s="218"/>
      <c r="M399" s="219" t="s">
        <v>1</v>
      </c>
      <c r="N399" s="220" t="s">
        <v>40</v>
      </c>
      <c r="O399" s="78"/>
      <c r="P399" s="201">
        <f>O399*H399</f>
        <v>0</v>
      </c>
      <c r="Q399" s="201">
        <v>0.001</v>
      </c>
      <c r="R399" s="201">
        <f>Q399*H399</f>
        <v>0.057570000000000003</v>
      </c>
      <c r="S399" s="201">
        <v>0</v>
      </c>
      <c r="T399" s="202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203" t="s">
        <v>227</v>
      </c>
      <c r="AT399" s="203" t="s">
        <v>408</v>
      </c>
      <c r="AU399" s="203" t="s">
        <v>152</v>
      </c>
      <c r="AY399" s="15" t="s">
        <v>174</v>
      </c>
      <c r="BE399" s="204">
        <f>IF(N399="základná",J399,0)</f>
        <v>0</v>
      </c>
      <c r="BF399" s="204">
        <f>IF(N399="znížená",J399,0)</f>
        <v>0</v>
      </c>
      <c r="BG399" s="204">
        <f>IF(N399="zákl. prenesená",J399,0)</f>
        <v>0</v>
      </c>
      <c r="BH399" s="204">
        <f>IF(N399="zníž. prenesená",J399,0)</f>
        <v>0</v>
      </c>
      <c r="BI399" s="204">
        <f>IF(N399="nulová",J399,0)</f>
        <v>0</v>
      </c>
      <c r="BJ399" s="15" t="s">
        <v>152</v>
      </c>
      <c r="BK399" s="205">
        <f>ROUND(I399*H399,3)</f>
        <v>0</v>
      </c>
      <c r="BL399" s="15" t="s">
        <v>202</v>
      </c>
      <c r="BM399" s="203" t="s">
        <v>1164</v>
      </c>
    </row>
    <row r="400" s="2" customFormat="1" ht="24.15" customHeight="1">
      <c r="A400" s="34"/>
      <c r="B400" s="156"/>
      <c r="C400" s="192" t="s">
        <v>1165</v>
      </c>
      <c r="D400" s="192" t="s">
        <v>177</v>
      </c>
      <c r="E400" s="193" t="s">
        <v>1166</v>
      </c>
      <c r="F400" s="194" t="s">
        <v>1167</v>
      </c>
      <c r="G400" s="195" t="s">
        <v>268</v>
      </c>
      <c r="H400" s="196">
        <v>3.1219999999999999</v>
      </c>
      <c r="I400" s="197"/>
      <c r="J400" s="196">
        <f>ROUND(I400*H400,3)</f>
        <v>0</v>
      </c>
      <c r="K400" s="198"/>
      <c r="L400" s="35"/>
      <c r="M400" s="199" t="s">
        <v>1</v>
      </c>
      <c r="N400" s="200" t="s">
        <v>40</v>
      </c>
      <c r="O400" s="78"/>
      <c r="P400" s="201">
        <f>O400*H400</f>
        <v>0</v>
      </c>
      <c r="Q400" s="201">
        <v>0</v>
      </c>
      <c r="R400" s="201">
        <f>Q400*H400</f>
        <v>0</v>
      </c>
      <c r="S400" s="201">
        <v>0</v>
      </c>
      <c r="T400" s="202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203" t="s">
        <v>202</v>
      </c>
      <c r="AT400" s="203" t="s">
        <v>177</v>
      </c>
      <c r="AU400" s="203" t="s">
        <v>152</v>
      </c>
      <c r="AY400" s="15" t="s">
        <v>174</v>
      </c>
      <c r="BE400" s="204">
        <f>IF(N400="základná",J400,0)</f>
        <v>0</v>
      </c>
      <c r="BF400" s="204">
        <f>IF(N400="znížená",J400,0)</f>
        <v>0</v>
      </c>
      <c r="BG400" s="204">
        <f>IF(N400="zákl. prenesená",J400,0)</f>
        <v>0</v>
      </c>
      <c r="BH400" s="204">
        <f>IF(N400="zníž. prenesená",J400,0)</f>
        <v>0</v>
      </c>
      <c r="BI400" s="204">
        <f>IF(N400="nulová",J400,0)</f>
        <v>0</v>
      </c>
      <c r="BJ400" s="15" t="s">
        <v>152</v>
      </c>
      <c r="BK400" s="205">
        <f>ROUND(I400*H400,3)</f>
        <v>0</v>
      </c>
      <c r="BL400" s="15" t="s">
        <v>202</v>
      </c>
      <c r="BM400" s="203" t="s">
        <v>1168</v>
      </c>
    </row>
    <row r="401" s="12" customFormat="1" ht="22.8" customHeight="1">
      <c r="A401" s="12"/>
      <c r="B401" s="179"/>
      <c r="C401" s="12"/>
      <c r="D401" s="180" t="s">
        <v>73</v>
      </c>
      <c r="E401" s="190" t="s">
        <v>1169</v>
      </c>
      <c r="F401" s="190" t="s">
        <v>1170</v>
      </c>
      <c r="G401" s="12"/>
      <c r="H401" s="12"/>
      <c r="I401" s="182"/>
      <c r="J401" s="191">
        <f>BK401</f>
        <v>0</v>
      </c>
      <c r="K401" s="12"/>
      <c r="L401" s="179"/>
      <c r="M401" s="184"/>
      <c r="N401" s="185"/>
      <c r="O401" s="185"/>
      <c r="P401" s="186">
        <f>SUM(P402:P404)</f>
        <v>0</v>
      </c>
      <c r="Q401" s="185"/>
      <c r="R401" s="186">
        <f>SUM(R402:R404)</f>
        <v>0</v>
      </c>
      <c r="S401" s="185"/>
      <c r="T401" s="187">
        <f>SUM(T402:T404)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180" t="s">
        <v>152</v>
      </c>
      <c r="AT401" s="188" t="s">
        <v>73</v>
      </c>
      <c r="AU401" s="188" t="s">
        <v>82</v>
      </c>
      <c r="AY401" s="180" t="s">
        <v>174</v>
      </c>
      <c r="BK401" s="189">
        <f>SUM(BK402:BK404)</f>
        <v>0</v>
      </c>
    </row>
    <row r="402" s="2" customFormat="1" ht="33" customHeight="1">
      <c r="A402" s="34"/>
      <c r="B402" s="156"/>
      <c r="C402" s="192" t="s">
        <v>1171</v>
      </c>
      <c r="D402" s="192" t="s">
        <v>177</v>
      </c>
      <c r="E402" s="193" t="s">
        <v>1172</v>
      </c>
      <c r="F402" s="194" t="s">
        <v>1173</v>
      </c>
      <c r="G402" s="195" t="s">
        <v>180</v>
      </c>
      <c r="H402" s="196">
        <v>775.13400000000001</v>
      </c>
      <c r="I402" s="197"/>
      <c r="J402" s="196">
        <f>ROUND(I402*H402,3)</f>
        <v>0</v>
      </c>
      <c r="K402" s="198"/>
      <c r="L402" s="35"/>
      <c r="M402" s="199" t="s">
        <v>1</v>
      </c>
      <c r="N402" s="200" t="s">
        <v>40</v>
      </c>
      <c r="O402" s="78"/>
      <c r="P402" s="201">
        <f>O402*H402</f>
        <v>0</v>
      </c>
      <c r="Q402" s="201">
        <v>0</v>
      </c>
      <c r="R402" s="201">
        <f>Q402*H402</f>
        <v>0</v>
      </c>
      <c r="S402" s="201">
        <v>0</v>
      </c>
      <c r="T402" s="202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3" t="s">
        <v>202</v>
      </c>
      <c r="AT402" s="203" t="s">
        <v>177</v>
      </c>
      <c r="AU402" s="203" t="s">
        <v>152</v>
      </c>
      <c r="AY402" s="15" t="s">
        <v>174</v>
      </c>
      <c r="BE402" s="204">
        <f>IF(N402="základná",J402,0)</f>
        <v>0</v>
      </c>
      <c r="BF402" s="204">
        <f>IF(N402="znížená",J402,0)</f>
        <v>0</v>
      </c>
      <c r="BG402" s="204">
        <f>IF(N402="zákl. prenesená",J402,0)</f>
        <v>0</v>
      </c>
      <c r="BH402" s="204">
        <f>IF(N402="zníž. prenesená",J402,0)</f>
        <v>0</v>
      </c>
      <c r="BI402" s="204">
        <f>IF(N402="nulová",J402,0)</f>
        <v>0</v>
      </c>
      <c r="BJ402" s="15" t="s">
        <v>152</v>
      </c>
      <c r="BK402" s="205">
        <f>ROUND(I402*H402,3)</f>
        <v>0</v>
      </c>
      <c r="BL402" s="15" t="s">
        <v>202</v>
      </c>
      <c r="BM402" s="203" t="s">
        <v>1174</v>
      </c>
    </row>
    <row r="403" s="2" customFormat="1" ht="16.5" customHeight="1">
      <c r="A403" s="34"/>
      <c r="B403" s="156"/>
      <c r="C403" s="211" t="s">
        <v>1175</v>
      </c>
      <c r="D403" s="211" t="s">
        <v>408</v>
      </c>
      <c r="E403" s="212" t="s">
        <v>1176</v>
      </c>
      <c r="F403" s="213" t="s">
        <v>1177</v>
      </c>
      <c r="G403" s="214" t="s">
        <v>180</v>
      </c>
      <c r="H403" s="215">
        <v>790.63699999999994</v>
      </c>
      <c r="I403" s="216"/>
      <c r="J403" s="215">
        <f>ROUND(I403*H403,3)</f>
        <v>0</v>
      </c>
      <c r="K403" s="217"/>
      <c r="L403" s="218"/>
      <c r="M403" s="219" t="s">
        <v>1</v>
      </c>
      <c r="N403" s="220" t="s">
        <v>40</v>
      </c>
      <c r="O403" s="78"/>
      <c r="P403" s="201">
        <f>O403*H403</f>
        <v>0</v>
      </c>
      <c r="Q403" s="201">
        <v>0</v>
      </c>
      <c r="R403" s="201">
        <f>Q403*H403</f>
        <v>0</v>
      </c>
      <c r="S403" s="201">
        <v>0</v>
      </c>
      <c r="T403" s="202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203" t="s">
        <v>227</v>
      </c>
      <c r="AT403" s="203" t="s">
        <v>408</v>
      </c>
      <c r="AU403" s="203" t="s">
        <v>152</v>
      </c>
      <c r="AY403" s="15" t="s">
        <v>174</v>
      </c>
      <c r="BE403" s="204">
        <f>IF(N403="základná",J403,0)</f>
        <v>0</v>
      </c>
      <c r="BF403" s="204">
        <f>IF(N403="znížená",J403,0)</f>
        <v>0</v>
      </c>
      <c r="BG403" s="204">
        <f>IF(N403="zákl. prenesená",J403,0)</f>
        <v>0</v>
      </c>
      <c r="BH403" s="204">
        <f>IF(N403="zníž. prenesená",J403,0)</f>
        <v>0</v>
      </c>
      <c r="BI403" s="204">
        <f>IF(N403="nulová",J403,0)</f>
        <v>0</v>
      </c>
      <c r="BJ403" s="15" t="s">
        <v>152</v>
      </c>
      <c r="BK403" s="205">
        <f>ROUND(I403*H403,3)</f>
        <v>0</v>
      </c>
      <c r="BL403" s="15" t="s">
        <v>202</v>
      </c>
      <c r="BM403" s="203" t="s">
        <v>1178</v>
      </c>
    </row>
    <row r="404" s="2" customFormat="1" ht="24.15" customHeight="1">
      <c r="A404" s="34"/>
      <c r="B404" s="156"/>
      <c r="C404" s="192" t="s">
        <v>1179</v>
      </c>
      <c r="D404" s="192" t="s">
        <v>177</v>
      </c>
      <c r="E404" s="193" t="s">
        <v>1180</v>
      </c>
      <c r="F404" s="194" t="s">
        <v>1181</v>
      </c>
      <c r="G404" s="195" t="s">
        <v>268</v>
      </c>
      <c r="H404" s="196">
        <v>3.4740000000000002</v>
      </c>
      <c r="I404" s="197"/>
      <c r="J404" s="196">
        <f>ROUND(I404*H404,3)</f>
        <v>0</v>
      </c>
      <c r="K404" s="198"/>
      <c r="L404" s="35"/>
      <c r="M404" s="199" t="s">
        <v>1</v>
      </c>
      <c r="N404" s="200" t="s">
        <v>40</v>
      </c>
      <c r="O404" s="78"/>
      <c r="P404" s="201">
        <f>O404*H404</f>
        <v>0</v>
      </c>
      <c r="Q404" s="201">
        <v>0</v>
      </c>
      <c r="R404" s="201">
        <f>Q404*H404</f>
        <v>0</v>
      </c>
      <c r="S404" s="201">
        <v>0</v>
      </c>
      <c r="T404" s="202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03" t="s">
        <v>202</v>
      </c>
      <c r="AT404" s="203" t="s">
        <v>177</v>
      </c>
      <c r="AU404" s="203" t="s">
        <v>152</v>
      </c>
      <c r="AY404" s="15" t="s">
        <v>174</v>
      </c>
      <c r="BE404" s="204">
        <f>IF(N404="základná",J404,0)</f>
        <v>0</v>
      </c>
      <c r="BF404" s="204">
        <f>IF(N404="znížená",J404,0)</f>
        <v>0</v>
      </c>
      <c r="BG404" s="204">
        <f>IF(N404="zákl. prenesená",J404,0)</f>
        <v>0</v>
      </c>
      <c r="BH404" s="204">
        <f>IF(N404="zníž. prenesená",J404,0)</f>
        <v>0</v>
      </c>
      <c r="BI404" s="204">
        <f>IF(N404="nulová",J404,0)</f>
        <v>0</v>
      </c>
      <c r="BJ404" s="15" t="s">
        <v>152</v>
      </c>
      <c r="BK404" s="205">
        <f>ROUND(I404*H404,3)</f>
        <v>0</v>
      </c>
      <c r="BL404" s="15" t="s">
        <v>202</v>
      </c>
      <c r="BM404" s="203" t="s">
        <v>1182</v>
      </c>
    </row>
    <row r="405" s="12" customFormat="1" ht="22.8" customHeight="1">
      <c r="A405" s="12"/>
      <c r="B405" s="179"/>
      <c r="C405" s="12"/>
      <c r="D405" s="180" t="s">
        <v>73</v>
      </c>
      <c r="E405" s="190" t="s">
        <v>1183</v>
      </c>
      <c r="F405" s="190" t="s">
        <v>1184</v>
      </c>
      <c r="G405" s="12"/>
      <c r="H405" s="12"/>
      <c r="I405" s="182"/>
      <c r="J405" s="191">
        <f>BK405</f>
        <v>0</v>
      </c>
      <c r="K405" s="12"/>
      <c r="L405" s="179"/>
      <c r="M405" s="184"/>
      <c r="N405" s="185"/>
      <c r="O405" s="185"/>
      <c r="P405" s="186">
        <f>SUM(P406:P409)</f>
        <v>0</v>
      </c>
      <c r="Q405" s="185"/>
      <c r="R405" s="186">
        <f>SUM(R406:R409)</f>
        <v>0.97672740000000002</v>
      </c>
      <c r="S405" s="185"/>
      <c r="T405" s="187">
        <f>SUM(T406:T409)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180" t="s">
        <v>152</v>
      </c>
      <c r="AT405" s="188" t="s">
        <v>73</v>
      </c>
      <c r="AU405" s="188" t="s">
        <v>82</v>
      </c>
      <c r="AY405" s="180" t="s">
        <v>174</v>
      </c>
      <c r="BK405" s="189">
        <f>SUM(BK406:BK409)</f>
        <v>0</v>
      </c>
    </row>
    <row r="406" s="2" customFormat="1" ht="24.15" customHeight="1">
      <c r="A406" s="34"/>
      <c r="B406" s="156"/>
      <c r="C406" s="192" t="s">
        <v>1185</v>
      </c>
      <c r="D406" s="192" t="s">
        <v>177</v>
      </c>
      <c r="E406" s="193" t="s">
        <v>1186</v>
      </c>
      <c r="F406" s="194" t="s">
        <v>1187</v>
      </c>
      <c r="G406" s="195" t="s">
        <v>180</v>
      </c>
      <c r="H406" s="196">
        <v>2219.835</v>
      </c>
      <c r="I406" s="197"/>
      <c r="J406" s="196">
        <f>ROUND(I406*H406,3)</f>
        <v>0</v>
      </c>
      <c r="K406" s="198"/>
      <c r="L406" s="35"/>
      <c r="M406" s="199" t="s">
        <v>1</v>
      </c>
      <c r="N406" s="200" t="s">
        <v>40</v>
      </c>
      <c r="O406" s="78"/>
      <c r="P406" s="201">
        <f>O406*H406</f>
        <v>0</v>
      </c>
      <c r="Q406" s="201">
        <v>0</v>
      </c>
      <c r="R406" s="201">
        <f>Q406*H406</f>
        <v>0</v>
      </c>
      <c r="S406" s="201">
        <v>0</v>
      </c>
      <c r="T406" s="202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203" t="s">
        <v>181</v>
      </c>
      <c r="AT406" s="203" t="s">
        <v>177</v>
      </c>
      <c r="AU406" s="203" t="s">
        <v>152</v>
      </c>
      <c r="AY406" s="15" t="s">
        <v>174</v>
      </c>
      <c r="BE406" s="204">
        <f>IF(N406="základná",J406,0)</f>
        <v>0</v>
      </c>
      <c r="BF406" s="204">
        <f>IF(N406="znížená",J406,0)</f>
        <v>0</v>
      </c>
      <c r="BG406" s="204">
        <f>IF(N406="zákl. prenesená",J406,0)</f>
        <v>0</v>
      </c>
      <c r="BH406" s="204">
        <f>IF(N406="zníž. prenesená",J406,0)</f>
        <v>0</v>
      </c>
      <c r="BI406" s="204">
        <f>IF(N406="nulová",J406,0)</f>
        <v>0</v>
      </c>
      <c r="BJ406" s="15" t="s">
        <v>152</v>
      </c>
      <c r="BK406" s="205">
        <f>ROUND(I406*H406,3)</f>
        <v>0</v>
      </c>
      <c r="BL406" s="15" t="s">
        <v>181</v>
      </c>
      <c r="BM406" s="203" t="s">
        <v>1188</v>
      </c>
    </row>
    <row r="407" s="2" customFormat="1" ht="33" customHeight="1">
      <c r="A407" s="34"/>
      <c r="B407" s="156"/>
      <c r="C407" s="192" t="s">
        <v>1189</v>
      </c>
      <c r="D407" s="192" t="s">
        <v>177</v>
      </c>
      <c r="E407" s="193" t="s">
        <v>1190</v>
      </c>
      <c r="F407" s="194" t="s">
        <v>1191</v>
      </c>
      <c r="G407" s="195" t="s">
        <v>180</v>
      </c>
      <c r="H407" s="196">
        <v>2219.835</v>
      </c>
      <c r="I407" s="197"/>
      <c r="J407" s="196">
        <f>ROUND(I407*H407,3)</f>
        <v>0</v>
      </c>
      <c r="K407" s="198"/>
      <c r="L407" s="35"/>
      <c r="M407" s="199" t="s">
        <v>1</v>
      </c>
      <c r="N407" s="200" t="s">
        <v>40</v>
      </c>
      <c r="O407" s="78"/>
      <c r="P407" s="201">
        <f>O407*H407</f>
        <v>0</v>
      </c>
      <c r="Q407" s="201">
        <v>0.00044000000000000002</v>
      </c>
      <c r="R407" s="201">
        <f>Q407*H407</f>
        <v>0.97672740000000002</v>
      </c>
      <c r="S407" s="201">
        <v>0</v>
      </c>
      <c r="T407" s="202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03" t="s">
        <v>202</v>
      </c>
      <c r="AT407" s="203" t="s">
        <v>177</v>
      </c>
      <c r="AU407" s="203" t="s">
        <v>152</v>
      </c>
      <c r="AY407" s="15" t="s">
        <v>174</v>
      </c>
      <c r="BE407" s="204">
        <f>IF(N407="základná",J407,0)</f>
        <v>0</v>
      </c>
      <c r="BF407" s="204">
        <f>IF(N407="znížená",J407,0)</f>
        <v>0</v>
      </c>
      <c r="BG407" s="204">
        <f>IF(N407="zákl. prenesená",J407,0)</f>
        <v>0</v>
      </c>
      <c r="BH407" s="204">
        <f>IF(N407="zníž. prenesená",J407,0)</f>
        <v>0</v>
      </c>
      <c r="BI407" s="204">
        <f>IF(N407="nulová",J407,0)</f>
        <v>0</v>
      </c>
      <c r="BJ407" s="15" t="s">
        <v>152</v>
      </c>
      <c r="BK407" s="205">
        <f>ROUND(I407*H407,3)</f>
        <v>0</v>
      </c>
      <c r="BL407" s="15" t="s">
        <v>202</v>
      </c>
      <c r="BM407" s="203" t="s">
        <v>1192</v>
      </c>
    </row>
    <row r="408" s="2" customFormat="1" ht="37.8" customHeight="1">
      <c r="A408" s="34"/>
      <c r="B408" s="156"/>
      <c r="C408" s="192" t="s">
        <v>1193</v>
      </c>
      <c r="D408" s="192" t="s">
        <v>177</v>
      </c>
      <c r="E408" s="193" t="s">
        <v>1194</v>
      </c>
      <c r="F408" s="194" t="s">
        <v>1195</v>
      </c>
      <c r="G408" s="195" t="s">
        <v>180</v>
      </c>
      <c r="H408" s="196">
        <v>96.463999999999999</v>
      </c>
      <c r="I408" s="197"/>
      <c r="J408" s="196">
        <f>ROUND(I408*H408,3)</f>
        <v>0</v>
      </c>
      <c r="K408" s="198"/>
      <c r="L408" s="35"/>
      <c r="M408" s="199" t="s">
        <v>1</v>
      </c>
      <c r="N408" s="200" t="s">
        <v>40</v>
      </c>
      <c r="O408" s="78"/>
      <c r="P408" s="201">
        <f>O408*H408</f>
        <v>0</v>
      </c>
      <c r="Q408" s="201">
        <v>0</v>
      </c>
      <c r="R408" s="201">
        <f>Q408*H408</f>
        <v>0</v>
      </c>
      <c r="S408" s="201">
        <v>0</v>
      </c>
      <c r="T408" s="202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203" t="s">
        <v>202</v>
      </c>
      <c r="AT408" s="203" t="s">
        <v>177</v>
      </c>
      <c r="AU408" s="203" t="s">
        <v>152</v>
      </c>
      <c r="AY408" s="15" t="s">
        <v>174</v>
      </c>
      <c r="BE408" s="204">
        <f>IF(N408="základná",J408,0)</f>
        <v>0</v>
      </c>
      <c r="BF408" s="204">
        <f>IF(N408="znížená",J408,0)</f>
        <v>0</v>
      </c>
      <c r="BG408" s="204">
        <f>IF(N408="zákl. prenesená",J408,0)</f>
        <v>0</v>
      </c>
      <c r="BH408" s="204">
        <f>IF(N408="zníž. prenesená",J408,0)</f>
        <v>0</v>
      </c>
      <c r="BI408" s="204">
        <f>IF(N408="nulová",J408,0)</f>
        <v>0</v>
      </c>
      <c r="BJ408" s="15" t="s">
        <v>152</v>
      </c>
      <c r="BK408" s="205">
        <f>ROUND(I408*H408,3)</f>
        <v>0</v>
      </c>
      <c r="BL408" s="15" t="s">
        <v>202</v>
      </c>
      <c r="BM408" s="203" t="s">
        <v>1196</v>
      </c>
    </row>
    <row r="409" s="2" customFormat="1" ht="16.5" customHeight="1">
      <c r="A409" s="34"/>
      <c r="B409" s="156"/>
      <c r="C409" s="192" t="s">
        <v>1197</v>
      </c>
      <c r="D409" s="192" t="s">
        <v>177</v>
      </c>
      <c r="E409" s="193" t="s">
        <v>1198</v>
      </c>
      <c r="F409" s="194" t="s">
        <v>1199</v>
      </c>
      <c r="G409" s="195" t="s">
        <v>180</v>
      </c>
      <c r="H409" s="196">
        <v>3643.8159999999998</v>
      </c>
      <c r="I409" s="197"/>
      <c r="J409" s="196">
        <f>ROUND(I409*H409,3)</f>
        <v>0</v>
      </c>
      <c r="K409" s="198"/>
      <c r="L409" s="35"/>
      <c r="M409" s="199" t="s">
        <v>1</v>
      </c>
      <c r="N409" s="200" t="s">
        <v>40</v>
      </c>
      <c r="O409" s="78"/>
      <c r="P409" s="201">
        <f>O409*H409</f>
        <v>0</v>
      </c>
      <c r="Q409" s="201">
        <v>0</v>
      </c>
      <c r="R409" s="201">
        <f>Q409*H409</f>
        <v>0</v>
      </c>
      <c r="S409" s="201">
        <v>0</v>
      </c>
      <c r="T409" s="202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203" t="s">
        <v>202</v>
      </c>
      <c r="AT409" s="203" t="s">
        <v>177</v>
      </c>
      <c r="AU409" s="203" t="s">
        <v>152</v>
      </c>
      <c r="AY409" s="15" t="s">
        <v>174</v>
      </c>
      <c r="BE409" s="204">
        <f>IF(N409="základná",J409,0)</f>
        <v>0</v>
      </c>
      <c r="BF409" s="204">
        <f>IF(N409="znížená",J409,0)</f>
        <v>0</v>
      </c>
      <c r="BG409" s="204">
        <f>IF(N409="zákl. prenesená",J409,0)</f>
        <v>0</v>
      </c>
      <c r="BH409" s="204">
        <f>IF(N409="zníž. prenesená",J409,0)</f>
        <v>0</v>
      </c>
      <c r="BI409" s="204">
        <f>IF(N409="nulová",J409,0)</f>
        <v>0</v>
      </c>
      <c r="BJ409" s="15" t="s">
        <v>152</v>
      </c>
      <c r="BK409" s="205">
        <f>ROUND(I409*H409,3)</f>
        <v>0</v>
      </c>
      <c r="BL409" s="15" t="s">
        <v>202</v>
      </c>
      <c r="BM409" s="203" t="s">
        <v>1200</v>
      </c>
    </row>
    <row r="410" s="12" customFormat="1" ht="22.8" customHeight="1">
      <c r="A410" s="12"/>
      <c r="B410" s="179"/>
      <c r="C410" s="12"/>
      <c r="D410" s="180" t="s">
        <v>73</v>
      </c>
      <c r="E410" s="190" t="s">
        <v>1201</v>
      </c>
      <c r="F410" s="190" t="s">
        <v>1202</v>
      </c>
      <c r="G410" s="12"/>
      <c r="H410" s="12"/>
      <c r="I410" s="182"/>
      <c r="J410" s="191">
        <f>BK410</f>
        <v>0</v>
      </c>
      <c r="K410" s="12"/>
      <c r="L410" s="179"/>
      <c r="M410" s="184"/>
      <c r="N410" s="185"/>
      <c r="O410" s="185"/>
      <c r="P410" s="186">
        <f>SUM(P411:P412)</f>
        <v>0</v>
      </c>
      <c r="Q410" s="185"/>
      <c r="R410" s="186">
        <f>SUM(R411:R412)</f>
        <v>0</v>
      </c>
      <c r="S410" s="185"/>
      <c r="T410" s="187">
        <f>SUM(T411:T412)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180" t="s">
        <v>152</v>
      </c>
      <c r="AT410" s="188" t="s">
        <v>73</v>
      </c>
      <c r="AU410" s="188" t="s">
        <v>82</v>
      </c>
      <c r="AY410" s="180" t="s">
        <v>174</v>
      </c>
      <c r="BK410" s="189">
        <f>SUM(BK411:BK412)</f>
        <v>0</v>
      </c>
    </row>
    <row r="411" s="2" customFormat="1" ht="24.15" customHeight="1">
      <c r="A411" s="34"/>
      <c r="B411" s="156"/>
      <c r="C411" s="192" t="s">
        <v>1203</v>
      </c>
      <c r="D411" s="192" t="s">
        <v>177</v>
      </c>
      <c r="E411" s="193" t="s">
        <v>1204</v>
      </c>
      <c r="F411" s="194" t="s">
        <v>1205</v>
      </c>
      <c r="G411" s="195" t="s">
        <v>180</v>
      </c>
      <c r="H411" s="196">
        <v>3615.2069999999999</v>
      </c>
      <c r="I411" s="197"/>
      <c r="J411" s="196">
        <f>ROUND(I411*H411,3)</f>
        <v>0</v>
      </c>
      <c r="K411" s="198"/>
      <c r="L411" s="35"/>
      <c r="M411" s="199" t="s">
        <v>1</v>
      </c>
      <c r="N411" s="200" t="s">
        <v>40</v>
      </c>
      <c r="O411" s="78"/>
      <c r="P411" s="201">
        <f>O411*H411</f>
        <v>0</v>
      </c>
      <c r="Q411" s="201">
        <v>0</v>
      </c>
      <c r="R411" s="201">
        <f>Q411*H411</f>
        <v>0</v>
      </c>
      <c r="S411" s="201">
        <v>0</v>
      </c>
      <c r="T411" s="202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203" t="s">
        <v>202</v>
      </c>
      <c r="AT411" s="203" t="s">
        <v>177</v>
      </c>
      <c r="AU411" s="203" t="s">
        <v>152</v>
      </c>
      <c r="AY411" s="15" t="s">
        <v>174</v>
      </c>
      <c r="BE411" s="204">
        <f>IF(N411="základná",J411,0)</f>
        <v>0</v>
      </c>
      <c r="BF411" s="204">
        <f>IF(N411="znížená",J411,0)</f>
        <v>0</v>
      </c>
      <c r="BG411" s="204">
        <f>IF(N411="zákl. prenesená",J411,0)</f>
        <v>0</v>
      </c>
      <c r="BH411" s="204">
        <f>IF(N411="zníž. prenesená",J411,0)</f>
        <v>0</v>
      </c>
      <c r="BI411" s="204">
        <f>IF(N411="nulová",J411,0)</f>
        <v>0</v>
      </c>
      <c r="BJ411" s="15" t="s">
        <v>152</v>
      </c>
      <c r="BK411" s="205">
        <f>ROUND(I411*H411,3)</f>
        <v>0</v>
      </c>
      <c r="BL411" s="15" t="s">
        <v>202</v>
      </c>
      <c r="BM411" s="203" t="s">
        <v>1206</v>
      </c>
    </row>
    <row r="412" s="2" customFormat="1" ht="33" customHeight="1">
      <c r="A412" s="34"/>
      <c r="B412" s="156"/>
      <c r="C412" s="192" t="s">
        <v>1207</v>
      </c>
      <c r="D412" s="192" t="s">
        <v>177</v>
      </c>
      <c r="E412" s="193" t="s">
        <v>1208</v>
      </c>
      <c r="F412" s="194" t="s">
        <v>1209</v>
      </c>
      <c r="G412" s="195" t="s">
        <v>180</v>
      </c>
      <c r="H412" s="196">
        <v>3615.2069999999999</v>
      </c>
      <c r="I412" s="197"/>
      <c r="J412" s="196">
        <f>ROUND(I412*H412,3)</f>
        <v>0</v>
      </c>
      <c r="K412" s="198"/>
      <c r="L412" s="35"/>
      <c r="M412" s="199" t="s">
        <v>1</v>
      </c>
      <c r="N412" s="200" t="s">
        <v>40</v>
      </c>
      <c r="O412" s="78"/>
      <c r="P412" s="201">
        <f>O412*H412</f>
        <v>0</v>
      </c>
      <c r="Q412" s="201">
        <v>0</v>
      </c>
      <c r="R412" s="201">
        <f>Q412*H412</f>
        <v>0</v>
      </c>
      <c r="S412" s="201">
        <v>0</v>
      </c>
      <c r="T412" s="202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203" t="s">
        <v>202</v>
      </c>
      <c r="AT412" s="203" t="s">
        <v>177</v>
      </c>
      <c r="AU412" s="203" t="s">
        <v>152</v>
      </c>
      <c r="AY412" s="15" t="s">
        <v>174</v>
      </c>
      <c r="BE412" s="204">
        <f>IF(N412="základná",J412,0)</f>
        <v>0</v>
      </c>
      <c r="BF412" s="204">
        <f>IF(N412="znížená",J412,0)</f>
        <v>0</v>
      </c>
      <c r="BG412" s="204">
        <f>IF(N412="zákl. prenesená",J412,0)</f>
        <v>0</v>
      </c>
      <c r="BH412" s="204">
        <f>IF(N412="zníž. prenesená",J412,0)</f>
        <v>0</v>
      </c>
      <c r="BI412" s="204">
        <f>IF(N412="nulová",J412,0)</f>
        <v>0</v>
      </c>
      <c r="BJ412" s="15" t="s">
        <v>152</v>
      </c>
      <c r="BK412" s="205">
        <f>ROUND(I412*H412,3)</f>
        <v>0</v>
      </c>
      <c r="BL412" s="15" t="s">
        <v>202</v>
      </c>
      <c r="BM412" s="203" t="s">
        <v>1210</v>
      </c>
    </row>
    <row r="413" s="12" customFormat="1" ht="25.92" customHeight="1">
      <c r="A413" s="12"/>
      <c r="B413" s="179"/>
      <c r="C413" s="12"/>
      <c r="D413" s="180" t="s">
        <v>73</v>
      </c>
      <c r="E413" s="181" t="s">
        <v>151</v>
      </c>
      <c r="F413" s="181" t="s">
        <v>1211</v>
      </c>
      <c r="G413" s="12"/>
      <c r="H413" s="12"/>
      <c r="I413" s="182"/>
      <c r="J413" s="183">
        <f>BK413</f>
        <v>0</v>
      </c>
      <c r="K413" s="12"/>
      <c r="L413" s="179"/>
      <c r="M413" s="184"/>
      <c r="N413" s="185"/>
      <c r="O413" s="185"/>
      <c r="P413" s="186">
        <f>SUM(P414:P420)</f>
        <v>0</v>
      </c>
      <c r="Q413" s="185"/>
      <c r="R413" s="186">
        <f>SUM(R414:R420)</f>
        <v>0</v>
      </c>
      <c r="S413" s="185"/>
      <c r="T413" s="187">
        <f>SUM(T414:T420)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180" t="s">
        <v>192</v>
      </c>
      <c r="AT413" s="188" t="s">
        <v>73</v>
      </c>
      <c r="AU413" s="188" t="s">
        <v>74</v>
      </c>
      <c r="AY413" s="180" t="s">
        <v>174</v>
      </c>
      <c r="BK413" s="189">
        <f>SUM(BK414:BK420)</f>
        <v>0</v>
      </c>
    </row>
    <row r="414" s="2" customFormat="1" ht="33" customHeight="1">
      <c r="A414" s="34"/>
      <c r="B414" s="156"/>
      <c r="C414" s="192" t="s">
        <v>1212</v>
      </c>
      <c r="D414" s="192" t="s">
        <v>177</v>
      </c>
      <c r="E414" s="193" t="s">
        <v>1213</v>
      </c>
      <c r="F414" s="194" t="s">
        <v>1214</v>
      </c>
      <c r="G414" s="195" t="s">
        <v>1215</v>
      </c>
      <c r="H414" s="196">
        <v>1</v>
      </c>
      <c r="I414" s="197"/>
      <c r="J414" s="196">
        <f>ROUND(I414*H414,3)</f>
        <v>0</v>
      </c>
      <c r="K414" s="198"/>
      <c r="L414" s="35"/>
      <c r="M414" s="199" t="s">
        <v>1</v>
      </c>
      <c r="N414" s="200" t="s">
        <v>40</v>
      </c>
      <c r="O414" s="78"/>
      <c r="P414" s="201">
        <f>O414*H414</f>
        <v>0</v>
      </c>
      <c r="Q414" s="201">
        <v>0</v>
      </c>
      <c r="R414" s="201">
        <f>Q414*H414</f>
        <v>0</v>
      </c>
      <c r="S414" s="201">
        <v>0</v>
      </c>
      <c r="T414" s="202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203" t="s">
        <v>1216</v>
      </c>
      <c r="AT414" s="203" t="s">
        <v>177</v>
      </c>
      <c r="AU414" s="203" t="s">
        <v>82</v>
      </c>
      <c r="AY414" s="15" t="s">
        <v>174</v>
      </c>
      <c r="BE414" s="204">
        <f>IF(N414="základná",J414,0)</f>
        <v>0</v>
      </c>
      <c r="BF414" s="204">
        <f>IF(N414="znížená",J414,0)</f>
        <v>0</v>
      </c>
      <c r="BG414" s="204">
        <f>IF(N414="zákl. prenesená",J414,0)</f>
        <v>0</v>
      </c>
      <c r="BH414" s="204">
        <f>IF(N414="zníž. prenesená",J414,0)</f>
        <v>0</v>
      </c>
      <c r="BI414" s="204">
        <f>IF(N414="nulová",J414,0)</f>
        <v>0</v>
      </c>
      <c r="BJ414" s="15" t="s">
        <v>152</v>
      </c>
      <c r="BK414" s="205">
        <f>ROUND(I414*H414,3)</f>
        <v>0</v>
      </c>
      <c r="BL414" s="15" t="s">
        <v>1216</v>
      </c>
      <c r="BM414" s="203" t="s">
        <v>1217</v>
      </c>
    </row>
    <row r="415" s="2" customFormat="1" ht="16.5" customHeight="1">
      <c r="A415" s="34"/>
      <c r="B415" s="156"/>
      <c r="C415" s="192" t="s">
        <v>1218</v>
      </c>
      <c r="D415" s="192" t="s">
        <v>177</v>
      </c>
      <c r="E415" s="193" t="s">
        <v>1219</v>
      </c>
      <c r="F415" s="194" t="s">
        <v>1220</v>
      </c>
      <c r="G415" s="195" t="s">
        <v>1215</v>
      </c>
      <c r="H415" s="196">
        <v>1</v>
      </c>
      <c r="I415" s="197"/>
      <c r="J415" s="196">
        <f>ROUND(I415*H415,3)</f>
        <v>0</v>
      </c>
      <c r="K415" s="198"/>
      <c r="L415" s="35"/>
      <c r="M415" s="199" t="s">
        <v>1</v>
      </c>
      <c r="N415" s="200" t="s">
        <v>40</v>
      </c>
      <c r="O415" s="78"/>
      <c r="P415" s="201">
        <f>O415*H415</f>
        <v>0</v>
      </c>
      <c r="Q415" s="201">
        <v>0</v>
      </c>
      <c r="R415" s="201">
        <f>Q415*H415</f>
        <v>0</v>
      </c>
      <c r="S415" s="201">
        <v>0</v>
      </c>
      <c r="T415" s="202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203" t="s">
        <v>181</v>
      </c>
      <c r="AT415" s="203" t="s">
        <v>177</v>
      </c>
      <c r="AU415" s="203" t="s">
        <v>82</v>
      </c>
      <c r="AY415" s="15" t="s">
        <v>174</v>
      </c>
      <c r="BE415" s="204">
        <f>IF(N415="základná",J415,0)</f>
        <v>0</v>
      </c>
      <c r="BF415" s="204">
        <f>IF(N415="znížená",J415,0)</f>
        <v>0</v>
      </c>
      <c r="BG415" s="204">
        <f>IF(N415="zákl. prenesená",J415,0)</f>
        <v>0</v>
      </c>
      <c r="BH415" s="204">
        <f>IF(N415="zníž. prenesená",J415,0)</f>
        <v>0</v>
      </c>
      <c r="BI415" s="204">
        <f>IF(N415="nulová",J415,0)</f>
        <v>0</v>
      </c>
      <c r="BJ415" s="15" t="s">
        <v>152</v>
      </c>
      <c r="BK415" s="205">
        <f>ROUND(I415*H415,3)</f>
        <v>0</v>
      </c>
      <c r="BL415" s="15" t="s">
        <v>181</v>
      </c>
      <c r="BM415" s="203" t="s">
        <v>1221</v>
      </c>
    </row>
    <row r="416" s="2" customFormat="1" ht="16.5" customHeight="1">
      <c r="A416" s="34"/>
      <c r="B416" s="156"/>
      <c r="C416" s="192" t="s">
        <v>1222</v>
      </c>
      <c r="D416" s="192" t="s">
        <v>177</v>
      </c>
      <c r="E416" s="193" t="s">
        <v>1223</v>
      </c>
      <c r="F416" s="194" t="s">
        <v>1224</v>
      </c>
      <c r="G416" s="195" t="s">
        <v>1215</v>
      </c>
      <c r="H416" s="196">
        <v>3</v>
      </c>
      <c r="I416" s="197"/>
      <c r="J416" s="196">
        <f>ROUND(I416*H416,3)</f>
        <v>0</v>
      </c>
      <c r="K416" s="198"/>
      <c r="L416" s="35"/>
      <c r="M416" s="199" t="s">
        <v>1</v>
      </c>
      <c r="N416" s="200" t="s">
        <v>40</v>
      </c>
      <c r="O416" s="78"/>
      <c r="P416" s="201">
        <f>O416*H416</f>
        <v>0</v>
      </c>
      <c r="Q416" s="201">
        <v>0</v>
      </c>
      <c r="R416" s="201">
        <f>Q416*H416</f>
        <v>0</v>
      </c>
      <c r="S416" s="201">
        <v>0</v>
      </c>
      <c r="T416" s="202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203" t="s">
        <v>181</v>
      </c>
      <c r="AT416" s="203" t="s">
        <v>177</v>
      </c>
      <c r="AU416" s="203" t="s">
        <v>82</v>
      </c>
      <c r="AY416" s="15" t="s">
        <v>174</v>
      </c>
      <c r="BE416" s="204">
        <f>IF(N416="základná",J416,0)</f>
        <v>0</v>
      </c>
      <c r="BF416" s="204">
        <f>IF(N416="znížená",J416,0)</f>
        <v>0</v>
      </c>
      <c r="BG416" s="204">
        <f>IF(N416="zákl. prenesená",J416,0)</f>
        <v>0</v>
      </c>
      <c r="BH416" s="204">
        <f>IF(N416="zníž. prenesená",J416,0)</f>
        <v>0</v>
      </c>
      <c r="BI416" s="204">
        <f>IF(N416="nulová",J416,0)</f>
        <v>0</v>
      </c>
      <c r="BJ416" s="15" t="s">
        <v>152</v>
      </c>
      <c r="BK416" s="205">
        <f>ROUND(I416*H416,3)</f>
        <v>0</v>
      </c>
      <c r="BL416" s="15" t="s">
        <v>181</v>
      </c>
      <c r="BM416" s="203" t="s">
        <v>1225</v>
      </c>
    </row>
    <row r="417" s="2" customFormat="1" ht="24.15" customHeight="1">
      <c r="A417" s="34"/>
      <c r="B417" s="156"/>
      <c r="C417" s="192" t="s">
        <v>778</v>
      </c>
      <c r="D417" s="192" t="s">
        <v>177</v>
      </c>
      <c r="E417" s="193" t="s">
        <v>1226</v>
      </c>
      <c r="F417" s="194" t="s">
        <v>1227</v>
      </c>
      <c r="G417" s="195" t="s">
        <v>241</v>
      </c>
      <c r="H417" s="196">
        <v>239</v>
      </c>
      <c r="I417" s="197"/>
      <c r="J417" s="196">
        <f>ROUND(I417*H417,3)</f>
        <v>0</v>
      </c>
      <c r="K417" s="198"/>
      <c r="L417" s="35"/>
      <c r="M417" s="199" t="s">
        <v>1</v>
      </c>
      <c r="N417" s="200" t="s">
        <v>40</v>
      </c>
      <c r="O417" s="78"/>
      <c r="P417" s="201">
        <f>O417*H417</f>
        <v>0</v>
      </c>
      <c r="Q417" s="201">
        <v>0</v>
      </c>
      <c r="R417" s="201">
        <f>Q417*H417</f>
        <v>0</v>
      </c>
      <c r="S417" s="201">
        <v>0</v>
      </c>
      <c r="T417" s="202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203" t="s">
        <v>181</v>
      </c>
      <c r="AT417" s="203" t="s">
        <v>177</v>
      </c>
      <c r="AU417" s="203" t="s">
        <v>82</v>
      </c>
      <c r="AY417" s="15" t="s">
        <v>174</v>
      </c>
      <c r="BE417" s="204">
        <f>IF(N417="základná",J417,0)</f>
        <v>0</v>
      </c>
      <c r="BF417" s="204">
        <f>IF(N417="znížená",J417,0)</f>
        <v>0</v>
      </c>
      <c r="BG417" s="204">
        <f>IF(N417="zákl. prenesená",J417,0)</f>
        <v>0</v>
      </c>
      <c r="BH417" s="204">
        <f>IF(N417="zníž. prenesená",J417,0)</f>
        <v>0</v>
      </c>
      <c r="BI417" s="204">
        <f>IF(N417="nulová",J417,0)</f>
        <v>0</v>
      </c>
      <c r="BJ417" s="15" t="s">
        <v>152</v>
      </c>
      <c r="BK417" s="205">
        <f>ROUND(I417*H417,3)</f>
        <v>0</v>
      </c>
      <c r="BL417" s="15" t="s">
        <v>181</v>
      </c>
      <c r="BM417" s="203" t="s">
        <v>1228</v>
      </c>
    </row>
    <row r="418" s="2" customFormat="1" ht="24.15" customHeight="1">
      <c r="A418" s="34"/>
      <c r="B418" s="156"/>
      <c r="C418" s="192" t="s">
        <v>1229</v>
      </c>
      <c r="D418" s="192" t="s">
        <v>177</v>
      </c>
      <c r="E418" s="193" t="s">
        <v>1230</v>
      </c>
      <c r="F418" s="194" t="s">
        <v>1231</v>
      </c>
      <c r="G418" s="195" t="s">
        <v>1215</v>
      </c>
      <c r="H418" s="196">
        <v>1</v>
      </c>
      <c r="I418" s="197"/>
      <c r="J418" s="196">
        <f>ROUND(I418*H418,3)</f>
        <v>0</v>
      </c>
      <c r="K418" s="198"/>
      <c r="L418" s="35"/>
      <c r="M418" s="199" t="s">
        <v>1</v>
      </c>
      <c r="N418" s="200" t="s">
        <v>40</v>
      </c>
      <c r="O418" s="78"/>
      <c r="P418" s="201">
        <f>O418*H418</f>
        <v>0</v>
      </c>
      <c r="Q418" s="201">
        <v>0</v>
      </c>
      <c r="R418" s="201">
        <f>Q418*H418</f>
        <v>0</v>
      </c>
      <c r="S418" s="201">
        <v>0</v>
      </c>
      <c r="T418" s="202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203" t="s">
        <v>181</v>
      </c>
      <c r="AT418" s="203" t="s">
        <v>177</v>
      </c>
      <c r="AU418" s="203" t="s">
        <v>82</v>
      </c>
      <c r="AY418" s="15" t="s">
        <v>174</v>
      </c>
      <c r="BE418" s="204">
        <f>IF(N418="základná",J418,0)</f>
        <v>0</v>
      </c>
      <c r="BF418" s="204">
        <f>IF(N418="znížená",J418,0)</f>
        <v>0</v>
      </c>
      <c r="BG418" s="204">
        <f>IF(N418="zákl. prenesená",J418,0)</f>
        <v>0</v>
      </c>
      <c r="BH418" s="204">
        <f>IF(N418="zníž. prenesená",J418,0)</f>
        <v>0</v>
      </c>
      <c r="BI418" s="204">
        <f>IF(N418="nulová",J418,0)</f>
        <v>0</v>
      </c>
      <c r="BJ418" s="15" t="s">
        <v>152</v>
      </c>
      <c r="BK418" s="205">
        <f>ROUND(I418*H418,3)</f>
        <v>0</v>
      </c>
      <c r="BL418" s="15" t="s">
        <v>181</v>
      </c>
      <c r="BM418" s="203" t="s">
        <v>1232</v>
      </c>
    </row>
    <row r="419" s="2" customFormat="1" ht="24.15" customHeight="1">
      <c r="A419" s="34"/>
      <c r="B419" s="156"/>
      <c r="C419" s="192" t="s">
        <v>782</v>
      </c>
      <c r="D419" s="192" t="s">
        <v>177</v>
      </c>
      <c r="E419" s="193" t="s">
        <v>1233</v>
      </c>
      <c r="F419" s="194" t="s">
        <v>1234</v>
      </c>
      <c r="G419" s="195" t="s">
        <v>1215</v>
      </c>
      <c r="H419" s="196">
        <v>3</v>
      </c>
      <c r="I419" s="197"/>
      <c r="J419" s="196">
        <f>ROUND(I419*H419,3)</f>
        <v>0</v>
      </c>
      <c r="K419" s="198"/>
      <c r="L419" s="35"/>
      <c r="M419" s="199" t="s">
        <v>1</v>
      </c>
      <c r="N419" s="200" t="s">
        <v>40</v>
      </c>
      <c r="O419" s="78"/>
      <c r="P419" s="201">
        <f>O419*H419</f>
        <v>0</v>
      </c>
      <c r="Q419" s="201">
        <v>0</v>
      </c>
      <c r="R419" s="201">
        <f>Q419*H419</f>
        <v>0</v>
      </c>
      <c r="S419" s="201">
        <v>0</v>
      </c>
      <c r="T419" s="202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203" t="s">
        <v>181</v>
      </c>
      <c r="AT419" s="203" t="s">
        <v>177</v>
      </c>
      <c r="AU419" s="203" t="s">
        <v>82</v>
      </c>
      <c r="AY419" s="15" t="s">
        <v>174</v>
      </c>
      <c r="BE419" s="204">
        <f>IF(N419="základná",J419,0)</f>
        <v>0</v>
      </c>
      <c r="BF419" s="204">
        <f>IF(N419="znížená",J419,0)</f>
        <v>0</v>
      </c>
      <c r="BG419" s="204">
        <f>IF(N419="zákl. prenesená",J419,0)</f>
        <v>0</v>
      </c>
      <c r="BH419" s="204">
        <f>IF(N419="zníž. prenesená",J419,0)</f>
        <v>0</v>
      </c>
      <c r="BI419" s="204">
        <f>IF(N419="nulová",J419,0)</f>
        <v>0</v>
      </c>
      <c r="BJ419" s="15" t="s">
        <v>152</v>
      </c>
      <c r="BK419" s="205">
        <f>ROUND(I419*H419,3)</f>
        <v>0</v>
      </c>
      <c r="BL419" s="15" t="s">
        <v>181</v>
      </c>
      <c r="BM419" s="203" t="s">
        <v>1235</v>
      </c>
    </row>
    <row r="420" s="12" customFormat="1" ht="22.8" customHeight="1">
      <c r="A420" s="12"/>
      <c r="B420" s="179"/>
      <c r="C420" s="12"/>
      <c r="D420" s="180" t="s">
        <v>73</v>
      </c>
      <c r="E420" s="190" t="s">
        <v>1236</v>
      </c>
      <c r="F420" s="190" t="s">
        <v>1237</v>
      </c>
      <c r="G420" s="12"/>
      <c r="H420" s="12"/>
      <c r="I420" s="182"/>
      <c r="J420" s="191">
        <f>BK420</f>
        <v>0</v>
      </c>
      <c r="K420" s="12"/>
      <c r="L420" s="179"/>
      <c r="M420" s="221"/>
      <c r="N420" s="222"/>
      <c r="O420" s="222"/>
      <c r="P420" s="223">
        <v>0</v>
      </c>
      <c r="Q420" s="222"/>
      <c r="R420" s="223">
        <v>0</v>
      </c>
      <c r="S420" s="222"/>
      <c r="T420" s="224"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80" t="s">
        <v>181</v>
      </c>
      <c r="AT420" s="188" t="s">
        <v>73</v>
      </c>
      <c r="AU420" s="188" t="s">
        <v>82</v>
      </c>
      <c r="AY420" s="180" t="s">
        <v>174</v>
      </c>
      <c r="BK420" s="189">
        <v>0</v>
      </c>
    </row>
    <row r="421" s="2" customFormat="1" ht="6.96" customHeight="1">
      <c r="A421" s="34"/>
      <c r="B421" s="61"/>
      <c r="C421" s="62"/>
      <c r="D421" s="62"/>
      <c r="E421" s="62"/>
      <c r="F421" s="62"/>
      <c r="G421" s="62"/>
      <c r="H421" s="62"/>
      <c r="I421" s="62"/>
      <c r="J421" s="62"/>
      <c r="K421" s="62"/>
      <c r="L421" s="35"/>
      <c r="M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</row>
  </sheetData>
  <autoFilter ref="C151:K420"/>
  <mergeCells count="14">
    <mergeCell ref="E7:H7"/>
    <mergeCell ref="E9:H9"/>
    <mergeCell ref="E18:H18"/>
    <mergeCell ref="E27:H27"/>
    <mergeCell ref="E85:H85"/>
    <mergeCell ref="E87:H87"/>
    <mergeCell ref="D126:F126"/>
    <mergeCell ref="D127:F127"/>
    <mergeCell ref="D128:F128"/>
    <mergeCell ref="D129:F129"/>
    <mergeCell ref="D130:F130"/>
    <mergeCell ref="E142:H142"/>
    <mergeCell ref="E144:H14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1238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J112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ROUND((SUM(BE112:BE119) + SUM(BE139:BE349)),  2)</f>
        <v>0</v>
      </c>
      <c r="G35" s="131"/>
      <c r="H35" s="131"/>
      <c r="I35" s="132">
        <v>0.20000000000000001</v>
      </c>
      <c r="J35" s="130">
        <f>ROUND(((SUM(BE112:BE119) + SUM(BE139:BE349))*I35),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ROUND((SUM(BF112:BF119) + SUM(BF139:BF349)),  2)</f>
        <v>0</v>
      </c>
      <c r="G36" s="131"/>
      <c r="H36" s="131"/>
      <c r="I36" s="132">
        <v>0.20000000000000001</v>
      </c>
      <c r="J36" s="130">
        <f>ROUND(((SUM(BF112:BF119) + SUM(BF139:BF349))*I36),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ROUND((SUM(BG112:BG119) + SUM(BG139:BG349)),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ROUND((SUM(BH112:BH119) + SUM(BH139:BH349)),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ROUND((SUM(BI112:BI119) + SUM(BI139:BI349)),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02 - SO 01.1a  Športova hala - zdravotechnika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1239</v>
      </c>
      <c r="E97" s="148"/>
      <c r="F97" s="148"/>
      <c r="G97" s="148"/>
      <c r="H97" s="148"/>
      <c r="I97" s="148"/>
      <c r="J97" s="149">
        <f>J140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1240</v>
      </c>
      <c r="E98" s="152"/>
      <c r="F98" s="152"/>
      <c r="G98" s="152"/>
      <c r="H98" s="152"/>
      <c r="I98" s="152"/>
      <c r="J98" s="153">
        <f>J141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1241</v>
      </c>
      <c r="E99" s="152"/>
      <c r="F99" s="152"/>
      <c r="G99" s="152"/>
      <c r="H99" s="152"/>
      <c r="I99" s="152"/>
      <c r="J99" s="153">
        <f>J159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1242</v>
      </c>
      <c r="E100" s="152"/>
      <c r="F100" s="152"/>
      <c r="G100" s="152"/>
      <c r="H100" s="152"/>
      <c r="I100" s="152"/>
      <c r="J100" s="153">
        <f>J162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1243</v>
      </c>
      <c r="E101" s="152"/>
      <c r="F101" s="152"/>
      <c r="G101" s="152"/>
      <c r="H101" s="152"/>
      <c r="I101" s="152"/>
      <c r="J101" s="153">
        <f>J178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6"/>
      <c r="C102" s="9"/>
      <c r="D102" s="147" t="s">
        <v>1244</v>
      </c>
      <c r="E102" s="148"/>
      <c r="F102" s="148"/>
      <c r="G102" s="148"/>
      <c r="H102" s="148"/>
      <c r="I102" s="148"/>
      <c r="J102" s="149">
        <f>J188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0"/>
      <c r="C103" s="10"/>
      <c r="D103" s="151" t="s">
        <v>425</v>
      </c>
      <c r="E103" s="152"/>
      <c r="F103" s="152"/>
      <c r="G103" s="152"/>
      <c r="H103" s="152"/>
      <c r="I103" s="152"/>
      <c r="J103" s="153">
        <f>J189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1245</v>
      </c>
      <c r="E104" s="152"/>
      <c r="F104" s="152"/>
      <c r="G104" s="152"/>
      <c r="H104" s="152"/>
      <c r="I104" s="152"/>
      <c r="J104" s="153">
        <f>J214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1246</v>
      </c>
      <c r="E105" s="152"/>
      <c r="F105" s="152"/>
      <c r="G105" s="152"/>
      <c r="H105" s="152"/>
      <c r="I105" s="152"/>
      <c r="J105" s="153">
        <f>J249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1247</v>
      </c>
      <c r="E106" s="152"/>
      <c r="F106" s="152"/>
      <c r="G106" s="152"/>
      <c r="H106" s="152"/>
      <c r="I106" s="152"/>
      <c r="J106" s="153">
        <f>J297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6"/>
      <c r="C107" s="9"/>
      <c r="D107" s="147" t="s">
        <v>1248</v>
      </c>
      <c r="E107" s="148"/>
      <c r="F107" s="148"/>
      <c r="G107" s="148"/>
      <c r="H107" s="148"/>
      <c r="I107" s="148"/>
      <c r="J107" s="149">
        <f>J341</f>
        <v>0</v>
      </c>
      <c r="K107" s="9"/>
      <c r="L107" s="14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0"/>
      <c r="C108" s="10"/>
      <c r="D108" s="151" t="s">
        <v>1249</v>
      </c>
      <c r="E108" s="152"/>
      <c r="F108" s="152"/>
      <c r="G108" s="152"/>
      <c r="H108" s="152"/>
      <c r="I108" s="152"/>
      <c r="J108" s="153">
        <f>J342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6"/>
      <c r="C109" s="9"/>
      <c r="D109" s="147" t="s">
        <v>1250</v>
      </c>
      <c r="E109" s="148"/>
      <c r="F109" s="148"/>
      <c r="G109" s="148"/>
      <c r="H109" s="148"/>
      <c r="I109" s="148"/>
      <c r="J109" s="149">
        <f>J349</f>
        <v>0</v>
      </c>
      <c r="K109" s="9"/>
      <c r="L109" s="14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45" t="s">
        <v>149</v>
      </c>
      <c r="D112" s="34"/>
      <c r="E112" s="34"/>
      <c r="F112" s="34"/>
      <c r="G112" s="34"/>
      <c r="H112" s="34"/>
      <c r="I112" s="34"/>
      <c r="J112" s="154">
        <f>ROUND(J113 + J114 + J115 + J116 + J117 + J118,2)</f>
        <v>0</v>
      </c>
      <c r="K112" s="34"/>
      <c r="L112" s="56"/>
      <c r="N112" s="155" t="s">
        <v>38</v>
      </c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8" customHeight="1">
      <c r="A113" s="34"/>
      <c r="B113" s="156"/>
      <c r="C113" s="157"/>
      <c r="D113" s="158" t="s">
        <v>150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153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151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8" t="s">
        <v>154</v>
      </c>
      <c r="E115" s="159"/>
      <c r="F115" s="159"/>
      <c r="G115" s="157"/>
      <c r="H115" s="157"/>
      <c r="I115" s="157"/>
      <c r="J115" s="160">
        <v>0</v>
      </c>
      <c r="K115" s="157"/>
      <c r="L115" s="161"/>
      <c r="M115" s="162"/>
      <c r="N115" s="163" t="s">
        <v>40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151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152</v>
      </c>
      <c r="BK115" s="162"/>
      <c r="BL115" s="162"/>
      <c r="BM115" s="162"/>
    </row>
    <row r="116" s="2" customFormat="1" ht="18" customHeight="1">
      <c r="A116" s="34"/>
      <c r="B116" s="156"/>
      <c r="C116" s="157"/>
      <c r="D116" s="158" t="s">
        <v>155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40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151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152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156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40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151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152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9" t="s">
        <v>157</v>
      </c>
      <c r="E118" s="157"/>
      <c r="F118" s="157"/>
      <c r="G118" s="157"/>
      <c r="H118" s="157"/>
      <c r="I118" s="157"/>
      <c r="J118" s="160">
        <f>ROUND(J30*T118,2)</f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158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152</v>
      </c>
      <c r="BK118" s="162"/>
      <c r="BL118" s="162"/>
      <c r="BM118" s="162"/>
    </row>
    <row r="119" s="2" customForma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9.28" customHeight="1">
      <c r="A120" s="34"/>
      <c r="B120" s="35"/>
      <c r="C120" s="166" t="s">
        <v>159</v>
      </c>
      <c r="D120" s="135"/>
      <c r="E120" s="135"/>
      <c r="F120" s="135"/>
      <c r="G120" s="135"/>
      <c r="H120" s="135"/>
      <c r="I120" s="135"/>
      <c r="J120" s="167">
        <f>ROUND(J96+J112,2)</f>
        <v>0</v>
      </c>
      <c r="K120" s="135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160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14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122" t="str">
        <f>E7</f>
        <v xml:space="preserve"> ŠH Angels Aréna  Rekonštrukcia a Modernizácia pre VO</v>
      </c>
      <c r="F129" s="28"/>
      <c r="G129" s="28"/>
      <c r="H129" s="28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124</v>
      </c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6.5" customHeight="1">
      <c r="A131" s="34"/>
      <c r="B131" s="35"/>
      <c r="C131" s="34"/>
      <c r="D131" s="34"/>
      <c r="E131" s="68" t="str">
        <f>E9</f>
        <v xml:space="preserve">02 - SO 01.1a  Športova hala - zdravotechnika </v>
      </c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18</v>
      </c>
      <c r="D133" s="34"/>
      <c r="E133" s="34"/>
      <c r="F133" s="23" t="str">
        <f>F12</f>
        <v>Košice</v>
      </c>
      <c r="G133" s="34"/>
      <c r="H133" s="34"/>
      <c r="I133" s="28" t="s">
        <v>20</v>
      </c>
      <c r="J133" s="70" t="str">
        <f>IF(J12="","",J12)</f>
        <v>16. 7. 2021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15" customHeight="1">
      <c r="A135" s="34"/>
      <c r="B135" s="35"/>
      <c r="C135" s="28" t="s">
        <v>22</v>
      </c>
      <c r="D135" s="34"/>
      <c r="E135" s="34"/>
      <c r="F135" s="23" t="str">
        <f>E15</f>
        <v>Mesto Košice</v>
      </c>
      <c r="G135" s="34"/>
      <c r="H135" s="34"/>
      <c r="I135" s="28" t="s">
        <v>28</v>
      </c>
      <c r="J135" s="32" t="str">
        <f>E21</f>
        <v xml:space="preserve"> </v>
      </c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5.15" customHeight="1">
      <c r="A136" s="34"/>
      <c r="B136" s="35"/>
      <c r="C136" s="28" t="s">
        <v>26</v>
      </c>
      <c r="D136" s="34"/>
      <c r="E136" s="34"/>
      <c r="F136" s="23" t="str">
        <f>IF(E18="","",E18)</f>
        <v>Vyplň údaj</v>
      </c>
      <c r="G136" s="34"/>
      <c r="H136" s="34"/>
      <c r="I136" s="28" t="s">
        <v>32</v>
      </c>
      <c r="J136" s="32" t="str">
        <f>E24</f>
        <v xml:space="preserve"> 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0.32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11" customFormat="1" ht="29.28" customHeight="1">
      <c r="A138" s="168"/>
      <c r="B138" s="169"/>
      <c r="C138" s="170" t="s">
        <v>161</v>
      </c>
      <c r="D138" s="171" t="s">
        <v>59</v>
      </c>
      <c r="E138" s="171" t="s">
        <v>55</v>
      </c>
      <c r="F138" s="171" t="s">
        <v>56</v>
      </c>
      <c r="G138" s="171" t="s">
        <v>162</v>
      </c>
      <c r="H138" s="171" t="s">
        <v>163</v>
      </c>
      <c r="I138" s="171" t="s">
        <v>164</v>
      </c>
      <c r="J138" s="172" t="s">
        <v>130</v>
      </c>
      <c r="K138" s="173" t="s">
        <v>165</v>
      </c>
      <c r="L138" s="174"/>
      <c r="M138" s="87" t="s">
        <v>1</v>
      </c>
      <c r="N138" s="88" t="s">
        <v>38</v>
      </c>
      <c r="O138" s="88" t="s">
        <v>166</v>
      </c>
      <c r="P138" s="88" t="s">
        <v>167</v>
      </c>
      <c r="Q138" s="88" t="s">
        <v>168</v>
      </c>
      <c r="R138" s="88" t="s">
        <v>169</v>
      </c>
      <c r="S138" s="88" t="s">
        <v>170</v>
      </c>
      <c r="T138" s="89" t="s">
        <v>171</v>
      </c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</row>
    <row r="139" s="2" customFormat="1" ht="22.8" customHeight="1">
      <c r="A139" s="34"/>
      <c r="B139" s="35"/>
      <c r="C139" s="94" t="s">
        <v>126</v>
      </c>
      <c r="D139" s="34"/>
      <c r="E139" s="34"/>
      <c r="F139" s="34"/>
      <c r="G139" s="34"/>
      <c r="H139" s="34"/>
      <c r="I139" s="34"/>
      <c r="J139" s="175">
        <f>BK139</f>
        <v>0</v>
      </c>
      <c r="K139" s="34"/>
      <c r="L139" s="35"/>
      <c r="M139" s="90"/>
      <c r="N139" s="74"/>
      <c r="O139" s="91"/>
      <c r="P139" s="176">
        <f>P140+P188+P341+P349</f>
        <v>0</v>
      </c>
      <c r="Q139" s="91"/>
      <c r="R139" s="176">
        <f>R140+R188+R341+R349</f>
        <v>0</v>
      </c>
      <c r="S139" s="91"/>
      <c r="T139" s="177">
        <f>T140+T188+T341+T349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73</v>
      </c>
      <c r="AU139" s="15" t="s">
        <v>132</v>
      </c>
      <c r="BK139" s="178">
        <f>BK140+BK188+BK341+BK349</f>
        <v>0</v>
      </c>
    </row>
    <row r="140" s="12" customFormat="1" ht="25.92" customHeight="1">
      <c r="A140" s="12"/>
      <c r="B140" s="179"/>
      <c r="C140" s="12"/>
      <c r="D140" s="180" t="s">
        <v>73</v>
      </c>
      <c r="E140" s="181" t="s">
        <v>1251</v>
      </c>
      <c r="F140" s="181" t="s">
        <v>1252</v>
      </c>
      <c r="G140" s="12"/>
      <c r="H140" s="12"/>
      <c r="I140" s="182"/>
      <c r="J140" s="183">
        <f>BK140</f>
        <v>0</v>
      </c>
      <c r="K140" s="12"/>
      <c r="L140" s="179"/>
      <c r="M140" s="184"/>
      <c r="N140" s="185"/>
      <c r="O140" s="185"/>
      <c r="P140" s="186">
        <f>P141+P159+P162+P178</f>
        <v>0</v>
      </c>
      <c r="Q140" s="185"/>
      <c r="R140" s="186">
        <f>R141+R159+R162+R178</f>
        <v>0</v>
      </c>
      <c r="S140" s="185"/>
      <c r="T140" s="187">
        <f>T141+T159+T162+T178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0" t="s">
        <v>82</v>
      </c>
      <c r="AT140" s="188" t="s">
        <v>73</v>
      </c>
      <c r="AU140" s="188" t="s">
        <v>74</v>
      </c>
      <c r="AY140" s="180" t="s">
        <v>174</v>
      </c>
      <c r="BK140" s="189">
        <f>BK141+BK159+BK162+BK178</f>
        <v>0</v>
      </c>
    </row>
    <row r="141" s="12" customFormat="1" ht="22.8" customHeight="1">
      <c r="A141" s="12"/>
      <c r="B141" s="179"/>
      <c r="C141" s="12"/>
      <c r="D141" s="180" t="s">
        <v>73</v>
      </c>
      <c r="E141" s="190" t="s">
        <v>82</v>
      </c>
      <c r="F141" s="190" t="s">
        <v>1253</v>
      </c>
      <c r="G141" s="12"/>
      <c r="H141" s="12"/>
      <c r="I141" s="182"/>
      <c r="J141" s="191">
        <f>BK141</f>
        <v>0</v>
      </c>
      <c r="K141" s="12"/>
      <c r="L141" s="179"/>
      <c r="M141" s="184"/>
      <c r="N141" s="185"/>
      <c r="O141" s="185"/>
      <c r="P141" s="186">
        <f>SUM(P142:P158)</f>
        <v>0</v>
      </c>
      <c r="Q141" s="185"/>
      <c r="R141" s="186">
        <f>SUM(R142:R158)</f>
        <v>0</v>
      </c>
      <c r="S141" s="185"/>
      <c r="T141" s="187">
        <f>SUM(T142:T158)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0" t="s">
        <v>82</v>
      </c>
      <c r="AT141" s="188" t="s">
        <v>73</v>
      </c>
      <c r="AU141" s="188" t="s">
        <v>82</v>
      </c>
      <c r="AY141" s="180" t="s">
        <v>174</v>
      </c>
      <c r="BK141" s="189">
        <f>SUM(BK142:BK158)</f>
        <v>0</v>
      </c>
    </row>
    <row r="142" s="2" customFormat="1" ht="16.5" customHeight="1">
      <c r="A142" s="34"/>
      <c r="B142" s="156"/>
      <c r="C142" s="192" t="s">
        <v>82</v>
      </c>
      <c r="D142" s="192" t="s">
        <v>177</v>
      </c>
      <c r="E142" s="193" t="s">
        <v>1254</v>
      </c>
      <c r="F142" s="194" t="s">
        <v>1255</v>
      </c>
      <c r="G142" s="195" t="s">
        <v>1256</v>
      </c>
      <c r="H142" s="196">
        <v>0.23200000000000001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152</v>
      </c>
    </row>
    <row r="143" s="2" customFormat="1" ht="24.15" customHeight="1">
      <c r="A143" s="34"/>
      <c r="B143" s="156"/>
      <c r="C143" s="192" t="s">
        <v>152</v>
      </c>
      <c r="D143" s="192" t="s">
        <v>177</v>
      </c>
      <c r="E143" s="193" t="s">
        <v>1257</v>
      </c>
      <c r="F143" s="194" t="s">
        <v>1258</v>
      </c>
      <c r="G143" s="195" t="s">
        <v>187</v>
      </c>
      <c r="H143" s="196">
        <v>327.12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181</v>
      </c>
      <c r="AT143" s="203" t="s">
        <v>177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181</v>
      </c>
    </row>
    <row r="144" s="2" customFormat="1" ht="16.5" customHeight="1">
      <c r="A144" s="34"/>
      <c r="B144" s="156"/>
      <c r="C144" s="192" t="s">
        <v>184</v>
      </c>
      <c r="D144" s="192" t="s">
        <v>177</v>
      </c>
      <c r="E144" s="193" t="s">
        <v>1259</v>
      </c>
      <c r="F144" s="194" t="s">
        <v>1260</v>
      </c>
      <c r="G144" s="195" t="s">
        <v>187</v>
      </c>
      <c r="H144" s="196">
        <v>327.12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188</v>
      </c>
    </row>
    <row r="145" s="2" customFormat="1" ht="24.15" customHeight="1">
      <c r="A145" s="34"/>
      <c r="B145" s="156"/>
      <c r="C145" s="192" t="s">
        <v>181</v>
      </c>
      <c r="D145" s="192" t="s">
        <v>177</v>
      </c>
      <c r="E145" s="193" t="s">
        <v>1261</v>
      </c>
      <c r="F145" s="194" t="s">
        <v>1262</v>
      </c>
      <c r="G145" s="195" t="s">
        <v>180</v>
      </c>
      <c r="H145" s="196">
        <v>657.60000000000002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191</v>
      </c>
    </row>
    <row r="146" s="2" customFormat="1" ht="24.15" customHeight="1">
      <c r="A146" s="34"/>
      <c r="B146" s="156"/>
      <c r="C146" s="192" t="s">
        <v>192</v>
      </c>
      <c r="D146" s="192" t="s">
        <v>177</v>
      </c>
      <c r="E146" s="193" t="s">
        <v>1263</v>
      </c>
      <c r="F146" s="194" t="s">
        <v>1264</v>
      </c>
      <c r="G146" s="195" t="s">
        <v>180</v>
      </c>
      <c r="H146" s="196">
        <v>657.60000000000002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111</v>
      </c>
    </row>
    <row r="147" s="2" customFormat="1" ht="24.15" customHeight="1">
      <c r="A147" s="34"/>
      <c r="B147" s="156"/>
      <c r="C147" s="192" t="s">
        <v>188</v>
      </c>
      <c r="D147" s="192" t="s">
        <v>177</v>
      </c>
      <c r="E147" s="193" t="s">
        <v>1265</v>
      </c>
      <c r="F147" s="194" t="s">
        <v>1266</v>
      </c>
      <c r="G147" s="195" t="s">
        <v>187</v>
      </c>
      <c r="H147" s="196">
        <v>327.12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114</v>
      </c>
    </row>
    <row r="148" s="2" customFormat="1" ht="24.15" customHeight="1">
      <c r="A148" s="34"/>
      <c r="B148" s="156"/>
      <c r="C148" s="192" t="s">
        <v>197</v>
      </c>
      <c r="D148" s="192" t="s">
        <v>177</v>
      </c>
      <c r="E148" s="193" t="s">
        <v>1267</v>
      </c>
      <c r="F148" s="194" t="s">
        <v>1268</v>
      </c>
      <c r="G148" s="195" t="s">
        <v>187</v>
      </c>
      <c r="H148" s="196">
        <v>327.12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120</v>
      </c>
    </row>
    <row r="149" s="2" customFormat="1" ht="21.75" customHeight="1">
      <c r="A149" s="34"/>
      <c r="B149" s="156"/>
      <c r="C149" s="192" t="s">
        <v>191</v>
      </c>
      <c r="D149" s="192" t="s">
        <v>177</v>
      </c>
      <c r="E149" s="193" t="s">
        <v>1269</v>
      </c>
      <c r="F149" s="194" t="s">
        <v>1270</v>
      </c>
      <c r="G149" s="195" t="s">
        <v>187</v>
      </c>
      <c r="H149" s="196">
        <v>380.245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202</v>
      </c>
    </row>
    <row r="150" s="2" customFormat="1" ht="24.15" customHeight="1">
      <c r="A150" s="34"/>
      <c r="B150" s="156"/>
      <c r="C150" s="192" t="s">
        <v>175</v>
      </c>
      <c r="D150" s="192" t="s">
        <v>177</v>
      </c>
      <c r="E150" s="193" t="s">
        <v>1271</v>
      </c>
      <c r="F150" s="194" t="s">
        <v>1272</v>
      </c>
      <c r="G150" s="195" t="s">
        <v>187</v>
      </c>
      <c r="H150" s="196">
        <v>133.15899999999999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205</v>
      </c>
    </row>
    <row r="151" s="2" customFormat="1" ht="16.5" customHeight="1">
      <c r="A151" s="34"/>
      <c r="B151" s="156"/>
      <c r="C151" s="192" t="s">
        <v>111</v>
      </c>
      <c r="D151" s="192" t="s">
        <v>177</v>
      </c>
      <c r="E151" s="193" t="s">
        <v>1273</v>
      </c>
      <c r="F151" s="194" t="s">
        <v>1274</v>
      </c>
      <c r="G151" s="195" t="s">
        <v>187</v>
      </c>
      <c r="H151" s="196">
        <v>133.15899999999999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7</v>
      </c>
    </row>
    <row r="152" s="2" customFormat="1" ht="21.75" customHeight="1">
      <c r="A152" s="34"/>
      <c r="B152" s="156"/>
      <c r="C152" s="192" t="s">
        <v>208</v>
      </c>
      <c r="D152" s="192" t="s">
        <v>177</v>
      </c>
      <c r="E152" s="193" t="s">
        <v>1275</v>
      </c>
      <c r="F152" s="194" t="s">
        <v>1276</v>
      </c>
      <c r="G152" s="195" t="s">
        <v>187</v>
      </c>
      <c r="H152" s="196">
        <v>133.15899999999999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211</v>
      </c>
    </row>
    <row r="153" s="2" customFormat="1" ht="16.5" customHeight="1">
      <c r="A153" s="34"/>
      <c r="B153" s="156"/>
      <c r="C153" s="192" t="s">
        <v>114</v>
      </c>
      <c r="D153" s="192" t="s">
        <v>177</v>
      </c>
      <c r="E153" s="193" t="s">
        <v>1277</v>
      </c>
      <c r="F153" s="194" t="s">
        <v>1278</v>
      </c>
      <c r="G153" s="195" t="s">
        <v>187</v>
      </c>
      <c r="H153" s="196">
        <v>133.15899999999999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214</v>
      </c>
    </row>
    <row r="154" s="2" customFormat="1" ht="16.5" customHeight="1">
      <c r="A154" s="34"/>
      <c r="B154" s="156"/>
      <c r="C154" s="192" t="s">
        <v>117</v>
      </c>
      <c r="D154" s="192" t="s">
        <v>177</v>
      </c>
      <c r="E154" s="193" t="s">
        <v>1279</v>
      </c>
      <c r="F154" s="194" t="s">
        <v>1280</v>
      </c>
      <c r="G154" s="195" t="s">
        <v>187</v>
      </c>
      <c r="H154" s="196">
        <v>133.15899999999999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217</v>
      </c>
    </row>
    <row r="155" s="2" customFormat="1" ht="21.75" customHeight="1">
      <c r="A155" s="34"/>
      <c r="B155" s="156"/>
      <c r="C155" s="192" t="s">
        <v>120</v>
      </c>
      <c r="D155" s="192" t="s">
        <v>177</v>
      </c>
      <c r="E155" s="193" t="s">
        <v>1281</v>
      </c>
      <c r="F155" s="194" t="s">
        <v>1282</v>
      </c>
      <c r="G155" s="195" t="s">
        <v>187</v>
      </c>
      <c r="H155" s="196">
        <v>247.08600000000001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220</v>
      </c>
    </row>
    <row r="156" s="2" customFormat="1" ht="16.5" customHeight="1">
      <c r="A156" s="34"/>
      <c r="B156" s="156"/>
      <c r="C156" s="192" t="s">
        <v>221</v>
      </c>
      <c r="D156" s="192" t="s">
        <v>177</v>
      </c>
      <c r="E156" s="193" t="s">
        <v>1283</v>
      </c>
      <c r="F156" s="194" t="s">
        <v>1284</v>
      </c>
      <c r="G156" s="195" t="s">
        <v>187</v>
      </c>
      <c r="H156" s="196">
        <v>93.340000000000003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224</v>
      </c>
    </row>
    <row r="157" s="2" customFormat="1" ht="16.5" customHeight="1">
      <c r="A157" s="34"/>
      <c r="B157" s="156"/>
      <c r="C157" s="211" t="s">
        <v>202</v>
      </c>
      <c r="D157" s="211" t="s">
        <v>408</v>
      </c>
      <c r="E157" s="212" t="s">
        <v>1285</v>
      </c>
      <c r="F157" s="213" t="s">
        <v>1286</v>
      </c>
      <c r="G157" s="214" t="s">
        <v>187</v>
      </c>
      <c r="H157" s="215">
        <v>93.340000000000003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227</v>
      </c>
    </row>
    <row r="158" s="2" customFormat="1" ht="16.5" customHeight="1">
      <c r="A158" s="34"/>
      <c r="B158" s="156"/>
      <c r="C158" s="192" t="s">
        <v>228</v>
      </c>
      <c r="D158" s="192" t="s">
        <v>177</v>
      </c>
      <c r="E158" s="193" t="s">
        <v>1287</v>
      </c>
      <c r="F158" s="194" t="s">
        <v>1288</v>
      </c>
      <c r="G158" s="195" t="s">
        <v>187</v>
      </c>
      <c r="H158" s="196">
        <v>93.340000000000003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231</v>
      </c>
    </row>
    <row r="159" s="12" customFormat="1" ht="22.8" customHeight="1">
      <c r="A159" s="12"/>
      <c r="B159" s="179"/>
      <c r="C159" s="12"/>
      <c r="D159" s="180" t="s">
        <v>73</v>
      </c>
      <c r="E159" s="190" t="s">
        <v>181</v>
      </c>
      <c r="F159" s="190" t="s">
        <v>1289</v>
      </c>
      <c r="G159" s="12"/>
      <c r="H159" s="12"/>
      <c r="I159" s="182"/>
      <c r="J159" s="191">
        <f>BK159</f>
        <v>0</v>
      </c>
      <c r="K159" s="12"/>
      <c r="L159" s="179"/>
      <c r="M159" s="184"/>
      <c r="N159" s="185"/>
      <c r="O159" s="185"/>
      <c r="P159" s="186">
        <f>SUM(P160:P161)</f>
        <v>0</v>
      </c>
      <c r="Q159" s="185"/>
      <c r="R159" s="186">
        <f>SUM(R160:R161)</f>
        <v>0</v>
      </c>
      <c r="S159" s="185"/>
      <c r="T159" s="187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82</v>
      </c>
      <c r="AY159" s="180" t="s">
        <v>174</v>
      </c>
      <c r="BK159" s="189">
        <f>SUM(BK160:BK161)</f>
        <v>0</v>
      </c>
    </row>
    <row r="160" s="2" customFormat="1" ht="16.5" customHeight="1">
      <c r="A160" s="34"/>
      <c r="B160" s="156"/>
      <c r="C160" s="192" t="s">
        <v>205</v>
      </c>
      <c r="D160" s="192" t="s">
        <v>177</v>
      </c>
      <c r="E160" s="193" t="s">
        <v>1290</v>
      </c>
      <c r="F160" s="194" t="s">
        <v>1291</v>
      </c>
      <c r="G160" s="195" t="s">
        <v>187</v>
      </c>
      <c r="H160" s="196">
        <v>0.72599999999999998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234</v>
      </c>
    </row>
    <row r="161" s="2" customFormat="1" ht="24.15" customHeight="1">
      <c r="A161" s="34"/>
      <c r="B161" s="156"/>
      <c r="C161" s="192" t="s">
        <v>235</v>
      </c>
      <c r="D161" s="192" t="s">
        <v>177</v>
      </c>
      <c r="E161" s="193" t="s">
        <v>1292</v>
      </c>
      <c r="F161" s="194" t="s">
        <v>1293</v>
      </c>
      <c r="G161" s="195" t="s">
        <v>187</v>
      </c>
      <c r="H161" s="196">
        <v>32.009999999999998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238</v>
      </c>
    </row>
    <row r="162" s="12" customFormat="1" ht="22.8" customHeight="1">
      <c r="A162" s="12"/>
      <c r="B162" s="179"/>
      <c r="C162" s="12"/>
      <c r="D162" s="180" t="s">
        <v>73</v>
      </c>
      <c r="E162" s="190" t="s">
        <v>191</v>
      </c>
      <c r="F162" s="190" t="s">
        <v>1294</v>
      </c>
      <c r="G162" s="12"/>
      <c r="H162" s="12"/>
      <c r="I162" s="182"/>
      <c r="J162" s="191">
        <f>BK162</f>
        <v>0</v>
      </c>
      <c r="K162" s="12"/>
      <c r="L162" s="179"/>
      <c r="M162" s="184"/>
      <c r="N162" s="185"/>
      <c r="O162" s="185"/>
      <c r="P162" s="186">
        <f>SUM(P163:P177)</f>
        <v>0</v>
      </c>
      <c r="Q162" s="185"/>
      <c r="R162" s="186">
        <f>SUM(R163:R177)</f>
        <v>0</v>
      </c>
      <c r="S162" s="185"/>
      <c r="T162" s="187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0" t="s">
        <v>82</v>
      </c>
      <c r="AT162" s="188" t="s">
        <v>73</v>
      </c>
      <c r="AU162" s="188" t="s">
        <v>82</v>
      </c>
      <c r="AY162" s="180" t="s">
        <v>174</v>
      </c>
      <c r="BK162" s="189">
        <f>SUM(BK163:BK177)</f>
        <v>0</v>
      </c>
    </row>
    <row r="163" s="2" customFormat="1" ht="21.75" customHeight="1">
      <c r="A163" s="34"/>
      <c r="B163" s="156"/>
      <c r="C163" s="192" t="s">
        <v>7</v>
      </c>
      <c r="D163" s="192" t="s">
        <v>177</v>
      </c>
      <c r="E163" s="193" t="s">
        <v>1295</v>
      </c>
      <c r="F163" s="194" t="s">
        <v>1296</v>
      </c>
      <c r="G163" s="195" t="s">
        <v>241</v>
      </c>
      <c r="H163" s="196">
        <v>24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242</v>
      </c>
    </row>
    <row r="164" s="2" customFormat="1" ht="21.75" customHeight="1">
      <c r="A164" s="34"/>
      <c r="B164" s="156"/>
      <c r="C164" s="211" t="s">
        <v>243</v>
      </c>
      <c r="D164" s="211" t="s">
        <v>408</v>
      </c>
      <c r="E164" s="212" t="s">
        <v>1297</v>
      </c>
      <c r="F164" s="213" t="s">
        <v>1298</v>
      </c>
      <c r="G164" s="214" t="s">
        <v>241</v>
      </c>
      <c r="H164" s="215">
        <v>24.359999999999999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247</v>
      </c>
    </row>
    <row r="165" s="2" customFormat="1" ht="24.15" customHeight="1">
      <c r="A165" s="34"/>
      <c r="B165" s="156"/>
      <c r="C165" s="192" t="s">
        <v>211</v>
      </c>
      <c r="D165" s="192" t="s">
        <v>177</v>
      </c>
      <c r="E165" s="193" t="s">
        <v>1299</v>
      </c>
      <c r="F165" s="194" t="s">
        <v>1300</v>
      </c>
      <c r="G165" s="195" t="s">
        <v>1301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250</v>
      </c>
    </row>
    <row r="166" s="2" customFormat="1" ht="21.75" customHeight="1">
      <c r="A166" s="34"/>
      <c r="B166" s="156"/>
      <c r="C166" s="211" t="s">
        <v>251</v>
      </c>
      <c r="D166" s="211" t="s">
        <v>408</v>
      </c>
      <c r="E166" s="212" t="s">
        <v>1302</v>
      </c>
      <c r="F166" s="213" t="s">
        <v>1303</v>
      </c>
      <c r="G166" s="214" t="s">
        <v>1301</v>
      </c>
      <c r="H166" s="215">
        <v>2</v>
      </c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191</v>
      </c>
      <c r="AT166" s="203" t="s">
        <v>408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254</v>
      </c>
    </row>
    <row r="167" s="2" customFormat="1" ht="16.5" customHeight="1">
      <c r="A167" s="34"/>
      <c r="B167" s="156"/>
      <c r="C167" s="192" t="s">
        <v>214</v>
      </c>
      <c r="D167" s="192" t="s">
        <v>177</v>
      </c>
      <c r="E167" s="193" t="s">
        <v>1304</v>
      </c>
      <c r="F167" s="194" t="s">
        <v>1305</v>
      </c>
      <c r="G167" s="195" t="s">
        <v>241</v>
      </c>
      <c r="H167" s="196">
        <v>24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257</v>
      </c>
    </row>
    <row r="168" s="2" customFormat="1" ht="24.15" customHeight="1">
      <c r="A168" s="34"/>
      <c r="B168" s="156"/>
      <c r="C168" s="192" t="s">
        <v>258</v>
      </c>
      <c r="D168" s="192" t="s">
        <v>177</v>
      </c>
      <c r="E168" s="193" t="s">
        <v>1306</v>
      </c>
      <c r="F168" s="194" t="s">
        <v>1307</v>
      </c>
      <c r="G168" s="195" t="s">
        <v>241</v>
      </c>
      <c r="H168" s="196">
        <v>24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261</v>
      </c>
    </row>
    <row r="169" s="2" customFormat="1" ht="24.15" customHeight="1">
      <c r="A169" s="34"/>
      <c r="B169" s="156"/>
      <c r="C169" s="192" t="s">
        <v>217</v>
      </c>
      <c r="D169" s="192" t="s">
        <v>177</v>
      </c>
      <c r="E169" s="193" t="s">
        <v>1308</v>
      </c>
      <c r="F169" s="194" t="s">
        <v>1309</v>
      </c>
      <c r="G169" s="195" t="s">
        <v>1301</v>
      </c>
      <c r="H169" s="196">
        <v>3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264</v>
      </c>
    </row>
    <row r="170" s="2" customFormat="1" ht="24.15" customHeight="1">
      <c r="A170" s="34"/>
      <c r="B170" s="156"/>
      <c r="C170" s="192" t="s">
        <v>265</v>
      </c>
      <c r="D170" s="192" t="s">
        <v>177</v>
      </c>
      <c r="E170" s="193" t="s">
        <v>1310</v>
      </c>
      <c r="F170" s="194" t="s">
        <v>1311</v>
      </c>
      <c r="G170" s="195" t="s">
        <v>1301</v>
      </c>
      <c r="H170" s="196">
        <v>3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269</v>
      </c>
    </row>
    <row r="171" s="2" customFormat="1" ht="16.5" customHeight="1">
      <c r="A171" s="34"/>
      <c r="B171" s="156"/>
      <c r="C171" s="211" t="s">
        <v>220</v>
      </c>
      <c r="D171" s="211" t="s">
        <v>408</v>
      </c>
      <c r="E171" s="212" t="s">
        <v>1312</v>
      </c>
      <c r="F171" s="213" t="s">
        <v>1313</v>
      </c>
      <c r="G171" s="214" t="s">
        <v>1301</v>
      </c>
      <c r="H171" s="215">
        <v>4</v>
      </c>
      <c r="I171" s="216"/>
      <c r="J171" s="215">
        <f>ROUND(I171*H171,3)</f>
        <v>0</v>
      </c>
      <c r="K171" s="217"/>
      <c r="L171" s="218"/>
      <c r="M171" s="219" t="s">
        <v>1</v>
      </c>
      <c r="N171" s="22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191</v>
      </c>
      <c r="AT171" s="203" t="s">
        <v>408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272</v>
      </c>
    </row>
    <row r="172" s="2" customFormat="1" ht="16.5" customHeight="1">
      <c r="A172" s="34"/>
      <c r="B172" s="156"/>
      <c r="C172" s="211" t="s">
        <v>273</v>
      </c>
      <c r="D172" s="211" t="s">
        <v>408</v>
      </c>
      <c r="E172" s="212" t="s">
        <v>1314</v>
      </c>
      <c r="F172" s="213" t="s">
        <v>1315</v>
      </c>
      <c r="G172" s="214" t="s">
        <v>1301</v>
      </c>
      <c r="H172" s="215">
        <v>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191</v>
      </c>
      <c r="AT172" s="203" t="s">
        <v>408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276</v>
      </c>
    </row>
    <row r="173" s="2" customFormat="1" ht="16.5" customHeight="1">
      <c r="A173" s="34"/>
      <c r="B173" s="156"/>
      <c r="C173" s="211" t="s">
        <v>224</v>
      </c>
      <c r="D173" s="211" t="s">
        <v>408</v>
      </c>
      <c r="E173" s="212" t="s">
        <v>1316</v>
      </c>
      <c r="F173" s="213" t="s">
        <v>1317</v>
      </c>
      <c r="G173" s="214" t="s">
        <v>241</v>
      </c>
      <c r="H173" s="215">
        <v>9</v>
      </c>
      <c r="I173" s="216"/>
      <c r="J173" s="215">
        <f>ROUND(I173*H173,3)</f>
        <v>0</v>
      </c>
      <c r="K173" s="217"/>
      <c r="L173" s="218"/>
      <c r="M173" s="219" t="s">
        <v>1</v>
      </c>
      <c r="N173" s="22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191</v>
      </c>
      <c r="AT173" s="203" t="s">
        <v>408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279</v>
      </c>
    </row>
    <row r="174" s="2" customFormat="1" ht="16.5" customHeight="1">
      <c r="A174" s="34"/>
      <c r="B174" s="156"/>
      <c r="C174" s="211" t="s">
        <v>280</v>
      </c>
      <c r="D174" s="211" t="s">
        <v>408</v>
      </c>
      <c r="E174" s="212" t="s">
        <v>1318</v>
      </c>
      <c r="F174" s="213" t="s">
        <v>1319</v>
      </c>
      <c r="G174" s="214" t="s">
        <v>1301</v>
      </c>
      <c r="H174" s="215">
        <v>6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191</v>
      </c>
      <c r="AT174" s="203" t="s">
        <v>408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283</v>
      </c>
    </row>
    <row r="175" s="2" customFormat="1" ht="16.5" customHeight="1">
      <c r="A175" s="34"/>
      <c r="B175" s="156"/>
      <c r="C175" s="211" t="s">
        <v>227</v>
      </c>
      <c r="D175" s="211" t="s">
        <v>408</v>
      </c>
      <c r="E175" s="212" t="s">
        <v>1320</v>
      </c>
      <c r="F175" s="213" t="s">
        <v>1321</v>
      </c>
      <c r="G175" s="214" t="s">
        <v>1301</v>
      </c>
      <c r="H175" s="215">
        <v>6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191</v>
      </c>
      <c r="AT175" s="203" t="s">
        <v>408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286</v>
      </c>
    </row>
    <row r="176" s="2" customFormat="1" ht="24.15" customHeight="1">
      <c r="A176" s="34"/>
      <c r="B176" s="156"/>
      <c r="C176" s="192" t="s">
        <v>291</v>
      </c>
      <c r="D176" s="192" t="s">
        <v>177</v>
      </c>
      <c r="E176" s="193" t="s">
        <v>1322</v>
      </c>
      <c r="F176" s="194" t="s">
        <v>1323</v>
      </c>
      <c r="G176" s="195" t="s">
        <v>1301</v>
      </c>
      <c r="H176" s="196">
        <v>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295</v>
      </c>
    </row>
    <row r="177" s="2" customFormat="1" ht="16.5" customHeight="1">
      <c r="A177" s="34"/>
      <c r="B177" s="156"/>
      <c r="C177" s="211" t="s">
        <v>231</v>
      </c>
      <c r="D177" s="211" t="s">
        <v>408</v>
      </c>
      <c r="E177" s="212" t="s">
        <v>1324</v>
      </c>
      <c r="F177" s="213" t="s">
        <v>1325</v>
      </c>
      <c r="G177" s="214" t="s">
        <v>1301</v>
      </c>
      <c r="H177" s="215">
        <v>6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191</v>
      </c>
      <c r="AT177" s="203" t="s">
        <v>408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298</v>
      </c>
    </row>
    <row r="178" s="12" customFormat="1" ht="22.8" customHeight="1">
      <c r="A178" s="12"/>
      <c r="B178" s="179"/>
      <c r="C178" s="12"/>
      <c r="D178" s="180" t="s">
        <v>73</v>
      </c>
      <c r="E178" s="190" t="s">
        <v>175</v>
      </c>
      <c r="F178" s="190" t="s">
        <v>1326</v>
      </c>
      <c r="G178" s="12"/>
      <c r="H178" s="12"/>
      <c r="I178" s="182"/>
      <c r="J178" s="191">
        <f>BK178</f>
        <v>0</v>
      </c>
      <c r="K178" s="12"/>
      <c r="L178" s="179"/>
      <c r="M178" s="184"/>
      <c r="N178" s="185"/>
      <c r="O178" s="185"/>
      <c r="P178" s="186">
        <f>SUM(P179:P187)</f>
        <v>0</v>
      </c>
      <c r="Q178" s="185"/>
      <c r="R178" s="186">
        <f>SUM(R179:R187)</f>
        <v>0</v>
      </c>
      <c r="S178" s="185"/>
      <c r="T178" s="187">
        <f>SUM(T179:T187)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0" t="s">
        <v>82</v>
      </c>
      <c r="AT178" s="188" t="s">
        <v>73</v>
      </c>
      <c r="AU178" s="188" t="s">
        <v>82</v>
      </c>
      <c r="AY178" s="180" t="s">
        <v>174</v>
      </c>
      <c r="BK178" s="189">
        <f>SUM(BK179:BK187)</f>
        <v>0</v>
      </c>
    </row>
    <row r="179" s="2" customFormat="1" ht="21.75" customHeight="1">
      <c r="A179" s="34"/>
      <c r="B179" s="156"/>
      <c r="C179" s="192" t="s">
        <v>299</v>
      </c>
      <c r="D179" s="192" t="s">
        <v>177</v>
      </c>
      <c r="E179" s="193" t="s">
        <v>1327</v>
      </c>
      <c r="F179" s="194" t="s">
        <v>1328</v>
      </c>
      <c r="G179" s="195" t="s">
        <v>268</v>
      </c>
      <c r="H179" s="196">
        <v>2.9249999999999998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302</v>
      </c>
    </row>
    <row r="180" s="2" customFormat="1" ht="24.15" customHeight="1">
      <c r="A180" s="34"/>
      <c r="B180" s="156"/>
      <c r="C180" s="192" t="s">
        <v>234</v>
      </c>
      <c r="D180" s="192" t="s">
        <v>177</v>
      </c>
      <c r="E180" s="193" t="s">
        <v>1329</v>
      </c>
      <c r="F180" s="194" t="s">
        <v>1330</v>
      </c>
      <c r="G180" s="195" t="s">
        <v>268</v>
      </c>
      <c r="H180" s="196">
        <v>5.8499999999999996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181</v>
      </c>
      <c r="AT180" s="203" t="s">
        <v>177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305</v>
      </c>
    </row>
    <row r="181" s="2" customFormat="1" ht="21.75" customHeight="1">
      <c r="A181" s="34"/>
      <c r="B181" s="156"/>
      <c r="C181" s="192" t="s">
        <v>306</v>
      </c>
      <c r="D181" s="192" t="s">
        <v>177</v>
      </c>
      <c r="E181" s="193" t="s">
        <v>1331</v>
      </c>
      <c r="F181" s="194" t="s">
        <v>1332</v>
      </c>
      <c r="G181" s="195" t="s">
        <v>268</v>
      </c>
      <c r="H181" s="196">
        <v>2.9249999999999998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181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309</v>
      </c>
    </row>
    <row r="182" s="2" customFormat="1" ht="24.15" customHeight="1">
      <c r="A182" s="34"/>
      <c r="B182" s="156"/>
      <c r="C182" s="192" t="s">
        <v>238</v>
      </c>
      <c r="D182" s="192" t="s">
        <v>177</v>
      </c>
      <c r="E182" s="193" t="s">
        <v>1333</v>
      </c>
      <c r="F182" s="194" t="s">
        <v>1334</v>
      </c>
      <c r="G182" s="195" t="s">
        <v>268</v>
      </c>
      <c r="H182" s="196">
        <v>40.950000000000003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181</v>
      </c>
      <c r="AT182" s="203" t="s">
        <v>177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312</v>
      </c>
    </row>
    <row r="183" s="2" customFormat="1" ht="24.15" customHeight="1">
      <c r="A183" s="34"/>
      <c r="B183" s="156"/>
      <c r="C183" s="192" t="s">
        <v>315</v>
      </c>
      <c r="D183" s="192" t="s">
        <v>177</v>
      </c>
      <c r="E183" s="193" t="s">
        <v>1335</v>
      </c>
      <c r="F183" s="194" t="s">
        <v>1336</v>
      </c>
      <c r="G183" s="195" t="s">
        <v>268</v>
      </c>
      <c r="H183" s="196">
        <v>2.9249999999999998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318</v>
      </c>
    </row>
    <row r="184" s="2" customFormat="1" ht="16.5" customHeight="1">
      <c r="A184" s="34"/>
      <c r="B184" s="156"/>
      <c r="C184" s="192" t="s">
        <v>242</v>
      </c>
      <c r="D184" s="192" t="s">
        <v>177</v>
      </c>
      <c r="E184" s="193" t="s">
        <v>1337</v>
      </c>
      <c r="F184" s="194" t="s">
        <v>1338</v>
      </c>
      <c r="G184" s="195" t="s">
        <v>268</v>
      </c>
      <c r="H184" s="196">
        <v>2.9249999999999998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181</v>
      </c>
      <c r="AT184" s="203" t="s">
        <v>177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323</v>
      </c>
    </row>
    <row r="185" s="2" customFormat="1" ht="24.15" customHeight="1">
      <c r="A185" s="34"/>
      <c r="B185" s="156"/>
      <c r="C185" s="192" t="s">
        <v>324</v>
      </c>
      <c r="D185" s="192" t="s">
        <v>177</v>
      </c>
      <c r="E185" s="193" t="s">
        <v>1339</v>
      </c>
      <c r="F185" s="194" t="s">
        <v>1340</v>
      </c>
      <c r="G185" s="195" t="s">
        <v>268</v>
      </c>
      <c r="H185" s="196">
        <v>2.9249999999999998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327</v>
      </c>
    </row>
    <row r="186" s="2" customFormat="1" ht="16.5" customHeight="1">
      <c r="A186" s="34"/>
      <c r="B186" s="156"/>
      <c r="C186" s="192" t="s">
        <v>247</v>
      </c>
      <c r="D186" s="192" t="s">
        <v>177</v>
      </c>
      <c r="E186" s="193" t="s">
        <v>1341</v>
      </c>
      <c r="F186" s="194" t="s">
        <v>1342</v>
      </c>
      <c r="G186" s="195" t="s">
        <v>187</v>
      </c>
      <c r="H186" s="196">
        <v>133.15899999999999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181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330</v>
      </c>
    </row>
    <row r="187" s="2" customFormat="1" ht="24.15" customHeight="1">
      <c r="A187" s="34"/>
      <c r="B187" s="156"/>
      <c r="C187" s="192" t="s">
        <v>333</v>
      </c>
      <c r="D187" s="192" t="s">
        <v>177</v>
      </c>
      <c r="E187" s="193" t="s">
        <v>1343</v>
      </c>
      <c r="F187" s="194" t="s">
        <v>1344</v>
      </c>
      <c r="G187" s="195" t="s">
        <v>268</v>
      </c>
      <c r="H187" s="196">
        <v>62.033999999999999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336</v>
      </c>
    </row>
    <row r="188" s="12" customFormat="1" ht="25.92" customHeight="1">
      <c r="A188" s="12"/>
      <c r="B188" s="179"/>
      <c r="C188" s="12"/>
      <c r="D188" s="180" t="s">
        <v>73</v>
      </c>
      <c r="E188" s="181" t="s">
        <v>1345</v>
      </c>
      <c r="F188" s="181" t="s">
        <v>1346</v>
      </c>
      <c r="G188" s="12"/>
      <c r="H188" s="12"/>
      <c r="I188" s="182"/>
      <c r="J188" s="183">
        <f>BK188</f>
        <v>0</v>
      </c>
      <c r="K188" s="12"/>
      <c r="L188" s="179"/>
      <c r="M188" s="184"/>
      <c r="N188" s="185"/>
      <c r="O188" s="185"/>
      <c r="P188" s="186">
        <f>P189+P214+P249+P297</f>
        <v>0</v>
      </c>
      <c r="Q188" s="185"/>
      <c r="R188" s="186">
        <f>R189+R214+R249+R297</f>
        <v>0</v>
      </c>
      <c r="S188" s="185"/>
      <c r="T188" s="187">
        <f>T189+T214+T249+T297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80" t="s">
        <v>82</v>
      </c>
      <c r="AT188" s="188" t="s">
        <v>73</v>
      </c>
      <c r="AU188" s="188" t="s">
        <v>74</v>
      </c>
      <c r="AY188" s="180" t="s">
        <v>174</v>
      </c>
      <c r="BK188" s="189">
        <f>BK189+BK214+BK249+BK297</f>
        <v>0</v>
      </c>
    </row>
    <row r="189" s="12" customFormat="1" ht="22.8" customHeight="1">
      <c r="A189" s="12"/>
      <c r="B189" s="179"/>
      <c r="C189" s="12"/>
      <c r="D189" s="180" t="s">
        <v>73</v>
      </c>
      <c r="E189" s="190" t="s">
        <v>718</v>
      </c>
      <c r="F189" s="190" t="s">
        <v>719</v>
      </c>
      <c r="G189" s="12"/>
      <c r="H189" s="12"/>
      <c r="I189" s="182"/>
      <c r="J189" s="191">
        <f>BK189</f>
        <v>0</v>
      </c>
      <c r="K189" s="12"/>
      <c r="L189" s="179"/>
      <c r="M189" s="184"/>
      <c r="N189" s="185"/>
      <c r="O189" s="185"/>
      <c r="P189" s="186">
        <f>SUM(P190:P213)</f>
        <v>0</v>
      </c>
      <c r="Q189" s="185"/>
      <c r="R189" s="186">
        <f>SUM(R190:R213)</f>
        <v>0</v>
      </c>
      <c r="S189" s="185"/>
      <c r="T189" s="187">
        <f>SUM(T190:T213)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80" t="s">
        <v>152</v>
      </c>
      <c r="AT189" s="188" t="s">
        <v>73</v>
      </c>
      <c r="AU189" s="188" t="s">
        <v>82</v>
      </c>
      <c r="AY189" s="180" t="s">
        <v>174</v>
      </c>
      <c r="BK189" s="189">
        <f>SUM(BK190:BK213)</f>
        <v>0</v>
      </c>
    </row>
    <row r="190" s="2" customFormat="1" ht="24.15" customHeight="1">
      <c r="A190" s="34"/>
      <c r="B190" s="156"/>
      <c r="C190" s="192" t="s">
        <v>250</v>
      </c>
      <c r="D190" s="192" t="s">
        <v>177</v>
      </c>
      <c r="E190" s="193" t="s">
        <v>1347</v>
      </c>
      <c r="F190" s="194" t="s">
        <v>1348</v>
      </c>
      <c r="G190" s="195" t="s">
        <v>241</v>
      </c>
      <c r="H190" s="196">
        <v>285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202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341</v>
      </c>
    </row>
    <row r="191" s="2" customFormat="1" ht="16.5" customHeight="1">
      <c r="A191" s="34"/>
      <c r="B191" s="156"/>
      <c r="C191" s="211" t="s">
        <v>342</v>
      </c>
      <c r="D191" s="211" t="s">
        <v>408</v>
      </c>
      <c r="E191" s="212" t="s">
        <v>1349</v>
      </c>
      <c r="F191" s="213" t="s">
        <v>1350</v>
      </c>
      <c r="G191" s="214" t="s">
        <v>241</v>
      </c>
      <c r="H191" s="215">
        <v>136.5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227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202</v>
      </c>
      <c r="BM191" s="203" t="s">
        <v>345</v>
      </c>
    </row>
    <row r="192" s="2" customFormat="1" ht="16.5" customHeight="1">
      <c r="A192" s="34"/>
      <c r="B192" s="156"/>
      <c r="C192" s="211" t="s">
        <v>254</v>
      </c>
      <c r="D192" s="211" t="s">
        <v>408</v>
      </c>
      <c r="E192" s="212" t="s">
        <v>1351</v>
      </c>
      <c r="F192" s="213" t="s">
        <v>1352</v>
      </c>
      <c r="G192" s="214" t="s">
        <v>241</v>
      </c>
      <c r="H192" s="215">
        <v>148.5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227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350</v>
      </c>
    </row>
    <row r="193" s="2" customFormat="1" ht="24.15" customHeight="1">
      <c r="A193" s="34"/>
      <c r="B193" s="156"/>
      <c r="C193" s="192" t="s">
        <v>351</v>
      </c>
      <c r="D193" s="192" t="s">
        <v>177</v>
      </c>
      <c r="E193" s="193" t="s">
        <v>1353</v>
      </c>
      <c r="F193" s="194" t="s">
        <v>1354</v>
      </c>
      <c r="G193" s="195" t="s">
        <v>241</v>
      </c>
      <c r="H193" s="196">
        <v>336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202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202</v>
      </c>
      <c r="BM193" s="203" t="s">
        <v>354</v>
      </c>
    </row>
    <row r="194" s="2" customFormat="1" ht="16.5" customHeight="1">
      <c r="A194" s="34"/>
      <c r="B194" s="156"/>
      <c r="C194" s="211" t="s">
        <v>257</v>
      </c>
      <c r="D194" s="211" t="s">
        <v>408</v>
      </c>
      <c r="E194" s="212" t="s">
        <v>1355</v>
      </c>
      <c r="F194" s="213" t="s">
        <v>1356</v>
      </c>
      <c r="G194" s="214" t="s">
        <v>241</v>
      </c>
      <c r="H194" s="215">
        <v>101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227</v>
      </c>
      <c r="AT194" s="203" t="s">
        <v>408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359</v>
      </c>
    </row>
    <row r="195" s="2" customFormat="1" ht="16.5" customHeight="1">
      <c r="A195" s="34"/>
      <c r="B195" s="156"/>
      <c r="C195" s="211" t="s">
        <v>360</v>
      </c>
      <c r="D195" s="211" t="s">
        <v>408</v>
      </c>
      <c r="E195" s="212" t="s">
        <v>1357</v>
      </c>
      <c r="F195" s="213" t="s">
        <v>1358</v>
      </c>
      <c r="G195" s="214" t="s">
        <v>241</v>
      </c>
      <c r="H195" s="215">
        <v>235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227</v>
      </c>
      <c r="AT195" s="203" t="s">
        <v>408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363</v>
      </c>
    </row>
    <row r="196" s="2" customFormat="1" ht="24.15" customHeight="1">
      <c r="A196" s="34"/>
      <c r="B196" s="156"/>
      <c r="C196" s="192" t="s">
        <v>261</v>
      </c>
      <c r="D196" s="192" t="s">
        <v>177</v>
      </c>
      <c r="E196" s="193" t="s">
        <v>1359</v>
      </c>
      <c r="F196" s="194" t="s">
        <v>1360</v>
      </c>
      <c r="G196" s="195" t="s">
        <v>241</v>
      </c>
      <c r="H196" s="196">
        <v>77.5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202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202</v>
      </c>
      <c r="BM196" s="203" t="s">
        <v>366</v>
      </c>
    </row>
    <row r="197" s="2" customFormat="1" ht="16.5" customHeight="1">
      <c r="A197" s="34"/>
      <c r="B197" s="156"/>
      <c r="C197" s="211" t="s">
        <v>367</v>
      </c>
      <c r="D197" s="211" t="s">
        <v>408</v>
      </c>
      <c r="E197" s="212" t="s">
        <v>1361</v>
      </c>
      <c r="F197" s="213" t="s">
        <v>1362</v>
      </c>
      <c r="G197" s="214" t="s">
        <v>241</v>
      </c>
      <c r="H197" s="215">
        <v>65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227</v>
      </c>
      <c r="AT197" s="203" t="s">
        <v>408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202</v>
      </c>
      <c r="BM197" s="203" t="s">
        <v>370</v>
      </c>
    </row>
    <row r="198" s="2" customFormat="1" ht="16.5" customHeight="1">
      <c r="A198" s="34"/>
      <c r="B198" s="156"/>
      <c r="C198" s="211" t="s">
        <v>264</v>
      </c>
      <c r="D198" s="211" t="s">
        <v>408</v>
      </c>
      <c r="E198" s="212" t="s">
        <v>1363</v>
      </c>
      <c r="F198" s="213" t="s">
        <v>1364</v>
      </c>
      <c r="G198" s="214" t="s">
        <v>241</v>
      </c>
      <c r="H198" s="215">
        <v>12.5</v>
      </c>
      <c r="I198" s="216"/>
      <c r="J198" s="215">
        <f>ROUND(I198*H198,3)</f>
        <v>0</v>
      </c>
      <c r="K198" s="217"/>
      <c r="L198" s="218"/>
      <c r="M198" s="219" t="s">
        <v>1</v>
      </c>
      <c r="N198" s="22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227</v>
      </c>
      <c r="AT198" s="203" t="s">
        <v>408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202</v>
      </c>
      <c r="BM198" s="203" t="s">
        <v>375</v>
      </c>
    </row>
    <row r="199" s="2" customFormat="1" ht="24.15" customHeight="1">
      <c r="A199" s="34"/>
      <c r="B199" s="156"/>
      <c r="C199" s="192" t="s">
        <v>376</v>
      </c>
      <c r="D199" s="192" t="s">
        <v>177</v>
      </c>
      <c r="E199" s="193" t="s">
        <v>1365</v>
      </c>
      <c r="F199" s="194" t="s">
        <v>1366</v>
      </c>
      <c r="G199" s="195" t="s">
        <v>241</v>
      </c>
      <c r="H199" s="196">
        <v>97.5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202</v>
      </c>
      <c r="AT199" s="203" t="s">
        <v>177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202</v>
      </c>
      <c r="BM199" s="203" t="s">
        <v>379</v>
      </c>
    </row>
    <row r="200" s="2" customFormat="1" ht="16.5" customHeight="1">
      <c r="A200" s="34"/>
      <c r="B200" s="156"/>
      <c r="C200" s="211" t="s">
        <v>269</v>
      </c>
      <c r="D200" s="211" t="s">
        <v>408</v>
      </c>
      <c r="E200" s="212" t="s">
        <v>1367</v>
      </c>
      <c r="F200" s="213" t="s">
        <v>1368</v>
      </c>
      <c r="G200" s="214" t="s">
        <v>241</v>
      </c>
      <c r="H200" s="215">
        <v>10.5</v>
      </c>
      <c r="I200" s="216"/>
      <c r="J200" s="215">
        <f>ROUND(I200*H200,3)</f>
        <v>0</v>
      </c>
      <c r="K200" s="217"/>
      <c r="L200" s="218"/>
      <c r="M200" s="219" t="s">
        <v>1</v>
      </c>
      <c r="N200" s="22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227</v>
      </c>
      <c r="AT200" s="203" t="s">
        <v>408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202</v>
      </c>
      <c r="BM200" s="203" t="s">
        <v>383</v>
      </c>
    </row>
    <row r="201" s="2" customFormat="1" ht="16.5" customHeight="1">
      <c r="A201" s="34"/>
      <c r="B201" s="156"/>
      <c r="C201" s="211" t="s">
        <v>386</v>
      </c>
      <c r="D201" s="211" t="s">
        <v>408</v>
      </c>
      <c r="E201" s="212" t="s">
        <v>1369</v>
      </c>
      <c r="F201" s="213" t="s">
        <v>1370</v>
      </c>
      <c r="G201" s="214" t="s">
        <v>241</v>
      </c>
      <c r="H201" s="215">
        <v>86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227</v>
      </c>
      <c r="AT201" s="203" t="s">
        <v>408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202</v>
      </c>
      <c r="BM201" s="203" t="s">
        <v>389</v>
      </c>
    </row>
    <row r="202" s="2" customFormat="1" ht="24.15" customHeight="1">
      <c r="A202" s="34"/>
      <c r="B202" s="156"/>
      <c r="C202" s="192" t="s">
        <v>272</v>
      </c>
      <c r="D202" s="192" t="s">
        <v>177</v>
      </c>
      <c r="E202" s="193" t="s">
        <v>1371</v>
      </c>
      <c r="F202" s="194" t="s">
        <v>1372</v>
      </c>
      <c r="G202" s="195" t="s">
        <v>241</v>
      </c>
      <c r="H202" s="196">
        <v>67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202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202</v>
      </c>
      <c r="BM202" s="203" t="s">
        <v>394</v>
      </c>
    </row>
    <row r="203" s="2" customFormat="1" ht="16.5" customHeight="1">
      <c r="A203" s="34"/>
      <c r="B203" s="156"/>
      <c r="C203" s="211" t="s">
        <v>395</v>
      </c>
      <c r="D203" s="211" t="s">
        <v>408</v>
      </c>
      <c r="E203" s="212" t="s">
        <v>1373</v>
      </c>
      <c r="F203" s="213" t="s">
        <v>1374</v>
      </c>
      <c r="G203" s="214" t="s">
        <v>241</v>
      </c>
      <c r="H203" s="215">
        <v>1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227</v>
      </c>
      <c r="AT203" s="203" t="s">
        <v>408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202</v>
      </c>
      <c r="BM203" s="203" t="s">
        <v>398</v>
      </c>
    </row>
    <row r="204" s="2" customFormat="1" ht="16.5" customHeight="1">
      <c r="A204" s="34"/>
      <c r="B204" s="156"/>
      <c r="C204" s="211" t="s">
        <v>276</v>
      </c>
      <c r="D204" s="211" t="s">
        <v>408</v>
      </c>
      <c r="E204" s="212" t="s">
        <v>1375</v>
      </c>
      <c r="F204" s="213" t="s">
        <v>1376</v>
      </c>
      <c r="G204" s="214" t="s">
        <v>241</v>
      </c>
      <c r="H204" s="215">
        <v>66</v>
      </c>
      <c r="I204" s="216"/>
      <c r="J204" s="215">
        <f>ROUND(I204*H204,3)</f>
        <v>0</v>
      </c>
      <c r="K204" s="217"/>
      <c r="L204" s="218"/>
      <c r="M204" s="219" t="s">
        <v>1</v>
      </c>
      <c r="N204" s="22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227</v>
      </c>
      <c r="AT204" s="203" t="s">
        <v>408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202</v>
      </c>
      <c r="BM204" s="203" t="s">
        <v>403</v>
      </c>
    </row>
    <row r="205" s="2" customFormat="1" ht="24.15" customHeight="1">
      <c r="A205" s="34"/>
      <c r="B205" s="156"/>
      <c r="C205" s="192" t="s">
        <v>404</v>
      </c>
      <c r="D205" s="192" t="s">
        <v>177</v>
      </c>
      <c r="E205" s="193" t="s">
        <v>1377</v>
      </c>
      <c r="F205" s="194" t="s">
        <v>1378</v>
      </c>
      <c r="G205" s="195" t="s">
        <v>241</v>
      </c>
      <c r="H205" s="196">
        <v>61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202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202</v>
      </c>
      <c r="BM205" s="203" t="s">
        <v>407</v>
      </c>
    </row>
    <row r="206" s="2" customFormat="1" ht="16.5" customHeight="1">
      <c r="A206" s="34"/>
      <c r="B206" s="156"/>
      <c r="C206" s="211" t="s">
        <v>279</v>
      </c>
      <c r="D206" s="211" t="s">
        <v>408</v>
      </c>
      <c r="E206" s="212" t="s">
        <v>1379</v>
      </c>
      <c r="F206" s="213" t="s">
        <v>1380</v>
      </c>
      <c r="G206" s="214" t="s">
        <v>241</v>
      </c>
      <c r="H206" s="215">
        <v>1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227</v>
      </c>
      <c r="AT206" s="203" t="s">
        <v>408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202</v>
      </c>
      <c r="BM206" s="203" t="s">
        <v>414</v>
      </c>
    </row>
    <row r="207" s="2" customFormat="1" ht="16.5" customHeight="1">
      <c r="A207" s="34"/>
      <c r="B207" s="156"/>
      <c r="C207" s="211" t="s">
        <v>570</v>
      </c>
      <c r="D207" s="211" t="s">
        <v>408</v>
      </c>
      <c r="E207" s="212" t="s">
        <v>1381</v>
      </c>
      <c r="F207" s="213" t="s">
        <v>1382</v>
      </c>
      <c r="G207" s="214" t="s">
        <v>241</v>
      </c>
      <c r="H207" s="215">
        <v>60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227</v>
      </c>
      <c r="AT207" s="203" t="s">
        <v>408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202</v>
      </c>
      <c r="BM207" s="203" t="s">
        <v>578</v>
      </c>
    </row>
    <row r="208" s="2" customFormat="1" ht="24.15" customHeight="1">
      <c r="A208" s="34"/>
      <c r="B208" s="156"/>
      <c r="C208" s="192" t="s">
        <v>283</v>
      </c>
      <c r="D208" s="192" t="s">
        <v>177</v>
      </c>
      <c r="E208" s="193" t="s">
        <v>1383</v>
      </c>
      <c r="F208" s="194" t="s">
        <v>1384</v>
      </c>
      <c r="G208" s="195" t="s">
        <v>241</v>
      </c>
      <c r="H208" s="196">
        <v>334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202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202</v>
      </c>
      <c r="BM208" s="203" t="s">
        <v>588</v>
      </c>
    </row>
    <row r="209" s="2" customFormat="1" ht="16.5" customHeight="1">
      <c r="A209" s="34"/>
      <c r="B209" s="156"/>
      <c r="C209" s="211" t="s">
        <v>575</v>
      </c>
      <c r="D209" s="211" t="s">
        <v>408</v>
      </c>
      <c r="E209" s="212" t="s">
        <v>1385</v>
      </c>
      <c r="F209" s="213" t="s">
        <v>1386</v>
      </c>
      <c r="G209" s="214" t="s">
        <v>241</v>
      </c>
      <c r="H209" s="215">
        <v>268</v>
      </c>
      <c r="I209" s="216"/>
      <c r="J209" s="215">
        <f>ROUND(I209*H209,3)</f>
        <v>0</v>
      </c>
      <c r="K209" s="217"/>
      <c r="L209" s="218"/>
      <c r="M209" s="219" t="s">
        <v>1</v>
      </c>
      <c r="N209" s="22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227</v>
      </c>
      <c r="AT209" s="203" t="s">
        <v>408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202</v>
      </c>
      <c r="BM209" s="203" t="s">
        <v>592</v>
      </c>
    </row>
    <row r="210" s="2" customFormat="1" ht="16.5" customHeight="1">
      <c r="A210" s="34"/>
      <c r="B210" s="156"/>
      <c r="C210" s="211" t="s">
        <v>286</v>
      </c>
      <c r="D210" s="211" t="s">
        <v>408</v>
      </c>
      <c r="E210" s="212" t="s">
        <v>1387</v>
      </c>
      <c r="F210" s="213" t="s">
        <v>1388</v>
      </c>
      <c r="G210" s="214" t="s">
        <v>241</v>
      </c>
      <c r="H210" s="215">
        <v>66</v>
      </c>
      <c r="I210" s="216"/>
      <c r="J210" s="215">
        <f>ROUND(I210*H210,3)</f>
        <v>0</v>
      </c>
      <c r="K210" s="217"/>
      <c r="L210" s="218"/>
      <c r="M210" s="219" t="s">
        <v>1</v>
      </c>
      <c r="N210" s="22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227</v>
      </c>
      <c r="AT210" s="203" t="s">
        <v>408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202</v>
      </c>
      <c r="BM210" s="203" t="s">
        <v>595</v>
      </c>
    </row>
    <row r="211" s="2" customFormat="1" ht="24.15" customHeight="1">
      <c r="A211" s="34"/>
      <c r="B211" s="156"/>
      <c r="C211" s="192" t="s">
        <v>582</v>
      </c>
      <c r="D211" s="192" t="s">
        <v>177</v>
      </c>
      <c r="E211" s="193" t="s">
        <v>1389</v>
      </c>
      <c r="F211" s="194" t="s">
        <v>1390</v>
      </c>
      <c r="G211" s="195" t="s">
        <v>241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202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202</v>
      </c>
      <c r="BM211" s="203" t="s">
        <v>599</v>
      </c>
    </row>
    <row r="212" s="2" customFormat="1" ht="16.5" customHeight="1">
      <c r="A212" s="34"/>
      <c r="B212" s="156"/>
      <c r="C212" s="211" t="s">
        <v>295</v>
      </c>
      <c r="D212" s="211" t="s">
        <v>408</v>
      </c>
      <c r="E212" s="212" t="s">
        <v>1391</v>
      </c>
      <c r="F212" s="213" t="s">
        <v>1392</v>
      </c>
      <c r="G212" s="214" t="s">
        <v>241</v>
      </c>
      <c r="H212" s="215">
        <v>1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227</v>
      </c>
      <c r="AT212" s="203" t="s">
        <v>408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202</v>
      </c>
      <c r="BM212" s="203" t="s">
        <v>602</v>
      </c>
    </row>
    <row r="213" s="2" customFormat="1" ht="24.15" customHeight="1">
      <c r="A213" s="34"/>
      <c r="B213" s="156"/>
      <c r="C213" s="192" t="s">
        <v>589</v>
      </c>
      <c r="D213" s="192" t="s">
        <v>177</v>
      </c>
      <c r="E213" s="193" t="s">
        <v>1393</v>
      </c>
      <c r="F213" s="194" t="s">
        <v>1394</v>
      </c>
      <c r="G213" s="195" t="s">
        <v>268</v>
      </c>
      <c r="H213" s="196">
        <v>0.11500000000000001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202</v>
      </c>
      <c r="AT213" s="203" t="s">
        <v>177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202</v>
      </c>
      <c r="BM213" s="203" t="s">
        <v>606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1395</v>
      </c>
      <c r="F214" s="190" t="s">
        <v>1396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SUM(P215:P248)</f>
        <v>0</v>
      </c>
      <c r="Q214" s="185"/>
      <c r="R214" s="186">
        <f>SUM(R215:R248)</f>
        <v>0</v>
      </c>
      <c r="S214" s="185"/>
      <c r="T214" s="187">
        <f>SUM(T215:T248)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152</v>
      </c>
      <c r="AT214" s="188" t="s">
        <v>73</v>
      </c>
      <c r="AU214" s="188" t="s">
        <v>82</v>
      </c>
      <c r="AY214" s="180" t="s">
        <v>174</v>
      </c>
      <c r="BK214" s="189">
        <f>SUM(BK215:BK248)</f>
        <v>0</v>
      </c>
    </row>
    <row r="215" s="2" customFormat="1" ht="16.5" customHeight="1">
      <c r="A215" s="34"/>
      <c r="B215" s="156"/>
      <c r="C215" s="192" t="s">
        <v>298</v>
      </c>
      <c r="D215" s="192" t="s">
        <v>177</v>
      </c>
      <c r="E215" s="193" t="s">
        <v>1397</v>
      </c>
      <c r="F215" s="194" t="s">
        <v>1398</v>
      </c>
      <c r="G215" s="195" t="s">
        <v>1301</v>
      </c>
      <c r="H215" s="196">
        <v>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202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202</v>
      </c>
      <c r="BM215" s="203" t="s">
        <v>609</v>
      </c>
    </row>
    <row r="216" s="2" customFormat="1" ht="24.15" customHeight="1">
      <c r="A216" s="34"/>
      <c r="B216" s="156"/>
      <c r="C216" s="192" t="s">
        <v>596</v>
      </c>
      <c r="D216" s="192" t="s">
        <v>177</v>
      </c>
      <c r="E216" s="193" t="s">
        <v>1399</v>
      </c>
      <c r="F216" s="194" t="s">
        <v>1400</v>
      </c>
      <c r="G216" s="195" t="s">
        <v>1301</v>
      </c>
      <c r="H216" s="196">
        <v>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202</v>
      </c>
      <c r="AT216" s="203" t="s">
        <v>177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202</v>
      </c>
      <c r="BM216" s="203" t="s">
        <v>613</v>
      </c>
    </row>
    <row r="217" s="2" customFormat="1" ht="33" customHeight="1">
      <c r="A217" s="34"/>
      <c r="B217" s="156"/>
      <c r="C217" s="211" t="s">
        <v>302</v>
      </c>
      <c r="D217" s="211" t="s">
        <v>408</v>
      </c>
      <c r="E217" s="212" t="s">
        <v>1401</v>
      </c>
      <c r="F217" s="213" t="s">
        <v>1402</v>
      </c>
      <c r="G217" s="214" t="s">
        <v>1301</v>
      </c>
      <c r="H217" s="215">
        <v>2</v>
      </c>
      <c r="I217" s="216"/>
      <c r="J217" s="215">
        <f>ROUND(I217*H217,3)</f>
        <v>0</v>
      </c>
      <c r="K217" s="217"/>
      <c r="L217" s="218"/>
      <c r="M217" s="219" t="s">
        <v>1</v>
      </c>
      <c r="N217" s="22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227</v>
      </c>
      <c r="AT217" s="203" t="s">
        <v>408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202</v>
      </c>
      <c r="BM217" s="203" t="s">
        <v>616</v>
      </c>
    </row>
    <row r="218" s="2" customFormat="1" ht="24.15" customHeight="1">
      <c r="A218" s="34"/>
      <c r="B218" s="156"/>
      <c r="C218" s="192" t="s">
        <v>603</v>
      </c>
      <c r="D218" s="192" t="s">
        <v>177</v>
      </c>
      <c r="E218" s="193" t="s">
        <v>1403</v>
      </c>
      <c r="F218" s="194" t="s">
        <v>1404</v>
      </c>
      <c r="G218" s="195" t="s">
        <v>1301</v>
      </c>
      <c r="H218" s="196">
        <v>2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202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202</v>
      </c>
      <c r="BM218" s="203" t="s">
        <v>620</v>
      </c>
    </row>
    <row r="219" s="2" customFormat="1" ht="24.15" customHeight="1">
      <c r="A219" s="34"/>
      <c r="B219" s="156"/>
      <c r="C219" s="192" t="s">
        <v>305</v>
      </c>
      <c r="D219" s="192" t="s">
        <v>177</v>
      </c>
      <c r="E219" s="193" t="s">
        <v>1405</v>
      </c>
      <c r="F219" s="194" t="s">
        <v>1406</v>
      </c>
      <c r="G219" s="195" t="s">
        <v>1301</v>
      </c>
      <c r="H219" s="196">
        <v>4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202</v>
      </c>
      <c r="AT219" s="203" t="s">
        <v>177</v>
      </c>
      <c r="AU219" s="203" t="s">
        <v>152</v>
      </c>
      <c r="AY219" s="15" t="s">
        <v>174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152</v>
      </c>
      <c r="BK219" s="205">
        <f>ROUND(I219*H219,3)</f>
        <v>0</v>
      </c>
      <c r="BL219" s="15" t="s">
        <v>202</v>
      </c>
      <c r="BM219" s="203" t="s">
        <v>623</v>
      </c>
    </row>
    <row r="220" s="2" customFormat="1" ht="16.5" customHeight="1">
      <c r="A220" s="34"/>
      <c r="B220" s="156"/>
      <c r="C220" s="192" t="s">
        <v>610</v>
      </c>
      <c r="D220" s="192" t="s">
        <v>177</v>
      </c>
      <c r="E220" s="193" t="s">
        <v>1407</v>
      </c>
      <c r="F220" s="194" t="s">
        <v>1408</v>
      </c>
      <c r="G220" s="195" t="s">
        <v>241</v>
      </c>
      <c r="H220" s="196">
        <v>170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202</v>
      </c>
      <c r="AT220" s="203" t="s">
        <v>177</v>
      </c>
      <c r="AU220" s="203" t="s">
        <v>152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202</v>
      </c>
      <c r="BM220" s="203" t="s">
        <v>627</v>
      </c>
    </row>
    <row r="221" s="2" customFormat="1" ht="16.5" customHeight="1">
      <c r="A221" s="34"/>
      <c r="B221" s="156"/>
      <c r="C221" s="192" t="s">
        <v>309</v>
      </c>
      <c r="D221" s="192" t="s">
        <v>177</v>
      </c>
      <c r="E221" s="193" t="s">
        <v>1409</v>
      </c>
      <c r="F221" s="194" t="s">
        <v>1410</v>
      </c>
      <c r="G221" s="195" t="s">
        <v>241</v>
      </c>
      <c r="H221" s="196">
        <v>90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202</v>
      </c>
      <c r="AT221" s="203" t="s">
        <v>177</v>
      </c>
      <c r="AU221" s="203" t="s">
        <v>152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202</v>
      </c>
      <c r="BM221" s="203" t="s">
        <v>630</v>
      </c>
    </row>
    <row r="222" s="2" customFormat="1" ht="24.15" customHeight="1">
      <c r="A222" s="34"/>
      <c r="B222" s="156"/>
      <c r="C222" s="192" t="s">
        <v>617</v>
      </c>
      <c r="D222" s="192" t="s">
        <v>177</v>
      </c>
      <c r="E222" s="193" t="s">
        <v>1411</v>
      </c>
      <c r="F222" s="194" t="s">
        <v>1412</v>
      </c>
      <c r="G222" s="195" t="s">
        <v>241</v>
      </c>
      <c r="H222" s="196">
        <v>130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202</v>
      </c>
      <c r="AT222" s="203" t="s">
        <v>177</v>
      </c>
      <c r="AU222" s="203" t="s">
        <v>152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202</v>
      </c>
      <c r="BM222" s="203" t="s">
        <v>634</v>
      </c>
    </row>
    <row r="223" s="2" customFormat="1" ht="24.15" customHeight="1">
      <c r="A223" s="34"/>
      <c r="B223" s="156"/>
      <c r="C223" s="192" t="s">
        <v>312</v>
      </c>
      <c r="D223" s="192" t="s">
        <v>177</v>
      </c>
      <c r="E223" s="193" t="s">
        <v>1413</v>
      </c>
      <c r="F223" s="194" t="s">
        <v>1414</v>
      </c>
      <c r="G223" s="195" t="s">
        <v>241</v>
      </c>
      <c r="H223" s="196">
        <v>86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202</v>
      </c>
      <c r="AT223" s="203" t="s">
        <v>177</v>
      </c>
      <c r="AU223" s="203" t="s">
        <v>152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202</v>
      </c>
      <c r="BM223" s="203" t="s">
        <v>637</v>
      </c>
    </row>
    <row r="224" s="2" customFormat="1" ht="24.15" customHeight="1">
      <c r="A224" s="34"/>
      <c r="B224" s="156"/>
      <c r="C224" s="192" t="s">
        <v>624</v>
      </c>
      <c r="D224" s="192" t="s">
        <v>177</v>
      </c>
      <c r="E224" s="193" t="s">
        <v>1415</v>
      </c>
      <c r="F224" s="194" t="s">
        <v>1416</v>
      </c>
      <c r="G224" s="195" t="s">
        <v>241</v>
      </c>
      <c r="H224" s="196">
        <v>87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202</v>
      </c>
      <c r="AT224" s="203" t="s">
        <v>177</v>
      </c>
      <c r="AU224" s="203" t="s">
        <v>152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202</v>
      </c>
      <c r="BM224" s="203" t="s">
        <v>641</v>
      </c>
    </row>
    <row r="225" s="2" customFormat="1" ht="24.15" customHeight="1">
      <c r="A225" s="34"/>
      <c r="B225" s="156"/>
      <c r="C225" s="192" t="s">
        <v>318</v>
      </c>
      <c r="D225" s="192" t="s">
        <v>177</v>
      </c>
      <c r="E225" s="193" t="s">
        <v>1417</v>
      </c>
      <c r="F225" s="194" t="s">
        <v>1418</v>
      </c>
      <c r="G225" s="195" t="s">
        <v>241</v>
      </c>
      <c r="H225" s="196">
        <v>87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202</v>
      </c>
      <c r="AT225" s="203" t="s">
        <v>177</v>
      </c>
      <c r="AU225" s="203" t="s">
        <v>152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202</v>
      </c>
      <c r="BM225" s="203" t="s">
        <v>645</v>
      </c>
    </row>
    <row r="226" s="2" customFormat="1" ht="24.15" customHeight="1">
      <c r="A226" s="34"/>
      <c r="B226" s="156"/>
      <c r="C226" s="192" t="s">
        <v>631</v>
      </c>
      <c r="D226" s="192" t="s">
        <v>177</v>
      </c>
      <c r="E226" s="193" t="s">
        <v>1419</v>
      </c>
      <c r="F226" s="194" t="s">
        <v>1420</v>
      </c>
      <c r="G226" s="195" t="s">
        <v>241</v>
      </c>
      <c r="H226" s="196">
        <v>2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202</v>
      </c>
      <c r="AT226" s="203" t="s">
        <v>177</v>
      </c>
      <c r="AU226" s="203" t="s">
        <v>152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202</v>
      </c>
      <c r="BM226" s="203" t="s">
        <v>649</v>
      </c>
    </row>
    <row r="227" s="2" customFormat="1" ht="24.15" customHeight="1">
      <c r="A227" s="34"/>
      <c r="B227" s="156"/>
      <c r="C227" s="192" t="s">
        <v>323</v>
      </c>
      <c r="D227" s="192" t="s">
        <v>177</v>
      </c>
      <c r="E227" s="193" t="s">
        <v>1421</v>
      </c>
      <c r="F227" s="194" t="s">
        <v>1422</v>
      </c>
      <c r="G227" s="195" t="s">
        <v>241</v>
      </c>
      <c r="H227" s="196">
        <v>23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202</v>
      </c>
      <c r="AT227" s="203" t="s">
        <v>177</v>
      </c>
      <c r="AU227" s="203" t="s">
        <v>152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202</v>
      </c>
      <c r="BM227" s="203" t="s">
        <v>652</v>
      </c>
    </row>
    <row r="228" s="2" customFormat="1" ht="24.15" customHeight="1">
      <c r="A228" s="34"/>
      <c r="B228" s="156"/>
      <c r="C228" s="192" t="s">
        <v>638</v>
      </c>
      <c r="D228" s="192" t="s">
        <v>177</v>
      </c>
      <c r="E228" s="193" t="s">
        <v>1423</v>
      </c>
      <c r="F228" s="194" t="s">
        <v>1424</v>
      </c>
      <c r="G228" s="195" t="s">
        <v>241</v>
      </c>
      <c r="H228" s="196">
        <v>6.5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202</v>
      </c>
      <c r="AT228" s="203" t="s">
        <v>177</v>
      </c>
      <c r="AU228" s="203" t="s">
        <v>152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202</v>
      </c>
      <c r="BM228" s="203" t="s">
        <v>656</v>
      </c>
    </row>
    <row r="229" s="2" customFormat="1" ht="24.15" customHeight="1">
      <c r="A229" s="34"/>
      <c r="B229" s="156"/>
      <c r="C229" s="192" t="s">
        <v>327</v>
      </c>
      <c r="D229" s="192" t="s">
        <v>177</v>
      </c>
      <c r="E229" s="193" t="s">
        <v>1425</v>
      </c>
      <c r="F229" s="194" t="s">
        <v>1426</v>
      </c>
      <c r="G229" s="195" t="s">
        <v>241</v>
      </c>
      <c r="H229" s="196">
        <v>67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202</v>
      </c>
      <c r="AT229" s="203" t="s">
        <v>177</v>
      </c>
      <c r="AU229" s="203" t="s">
        <v>152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202</v>
      </c>
      <c r="BM229" s="203" t="s">
        <v>659</v>
      </c>
    </row>
    <row r="230" s="2" customFormat="1" ht="24.15" customHeight="1">
      <c r="A230" s="34"/>
      <c r="B230" s="156"/>
      <c r="C230" s="192" t="s">
        <v>646</v>
      </c>
      <c r="D230" s="192" t="s">
        <v>177</v>
      </c>
      <c r="E230" s="193" t="s">
        <v>1427</v>
      </c>
      <c r="F230" s="194" t="s">
        <v>1428</v>
      </c>
      <c r="G230" s="195" t="s">
        <v>241</v>
      </c>
      <c r="H230" s="196">
        <v>21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202</v>
      </c>
      <c r="AT230" s="203" t="s">
        <v>177</v>
      </c>
      <c r="AU230" s="203" t="s">
        <v>152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202</v>
      </c>
      <c r="BM230" s="203" t="s">
        <v>664</v>
      </c>
    </row>
    <row r="231" s="2" customFormat="1" ht="24.15" customHeight="1">
      <c r="A231" s="34"/>
      <c r="B231" s="156"/>
      <c r="C231" s="192" t="s">
        <v>330</v>
      </c>
      <c r="D231" s="192" t="s">
        <v>177</v>
      </c>
      <c r="E231" s="193" t="s">
        <v>1429</v>
      </c>
      <c r="F231" s="194" t="s">
        <v>1430</v>
      </c>
      <c r="G231" s="195" t="s">
        <v>241</v>
      </c>
      <c r="H231" s="196">
        <v>9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202</v>
      </c>
      <c r="AT231" s="203" t="s">
        <v>177</v>
      </c>
      <c r="AU231" s="203" t="s">
        <v>152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202</v>
      </c>
      <c r="BM231" s="203" t="s">
        <v>665</v>
      </c>
    </row>
    <row r="232" s="2" customFormat="1" ht="21.75" customHeight="1">
      <c r="A232" s="34"/>
      <c r="B232" s="156"/>
      <c r="C232" s="192" t="s">
        <v>653</v>
      </c>
      <c r="D232" s="192" t="s">
        <v>177</v>
      </c>
      <c r="E232" s="193" t="s">
        <v>1431</v>
      </c>
      <c r="F232" s="194" t="s">
        <v>1432</v>
      </c>
      <c r="G232" s="195" t="s">
        <v>1301</v>
      </c>
      <c r="H232" s="196">
        <v>69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202</v>
      </c>
      <c r="AT232" s="203" t="s">
        <v>177</v>
      </c>
      <c r="AU232" s="203" t="s">
        <v>152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202</v>
      </c>
      <c r="BM232" s="203" t="s">
        <v>669</v>
      </c>
    </row>
    <row r="233" s="2" customFormat="1" ht="21.75" customHeight="1">
      <c r="A233" s="34"/>
      <c r="B233" s="156"/>
      <c r="C233" s="192" t="s">
        <v>336</v>
      </c>
      <c r="D233" s="192" t="s">
        <v>177</v>
      </c>
      <c r="E233" s="193" t="s">
        <v>1433</v>
      </c>
      <c r="F233" s="194" t="s">
        <v>1434</v>
      </c>
      <c r="G233" s="195" t="s">
        <v>1301</v>
      </c>
      <c r="H233" s="196">
        <v>38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202</v>
      </c>
      <c r="AT233" s="203" t="s">
        <v>177</v>
      </c>
      <c r="AU233" s="203" t="s">
        <v>152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202</v>
      </c>
      <c r="BM233" s="203" t="s">
        <v>672</v>
      </c>
    </row>
    <row r="234" s="2" customFormat="1" ht="24.15" customHeight="1">
      <c r="A234" s="34"/>
      <c r="B234" s="156"/>
      <c r="C234" s="192" t="s">
        <v>660</v>
      </c>
      <c r="D234" s="192" t="s">
        <v>177</v>
      </c>
      <c r="E234" s="193" t="s">
        <v>1435</v>
      </c>
      <c r="F234" s="194" t="s">
        <v>1436</v>
      </c>
      <c r="G234" s="195" t="s">
        <v>1301</v>
      </c>
      <c r="H234" s="196">
        <v>41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202</v>
      </c>
      <c r="AT234" s="203" t="s">
        <v>177</v>
      </c>
      <c r="AU234" s="203" t="s">
        <v>152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202</v>
      </c>
      <c r="BM234" s="203" t="s">
        <v>678</v>
      </c>
    </row>
    <row r="235" s="2" customFormat="1" ht="21.75" customHeight="1">
      <c r="A235" s="34"/>
      <c r="B235" s="156"/>
      <c r="C235" s="192" t="s">
        <v>341</v>
      </c>
      <c r="D235" s="192" t="s">
        <v>177</v>
      </c>
      <c r="E235" s="193" t="s">
        <v>1437</v>
      </c>
      <c r="F235" s="194" t="s">
        <v>1438</v>
      </c>
      <c r="G235" s="195" t="s">
        <v>1301</v>
      </c>
      <c r="H235" s="196">
        <v>3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202</v>
      </c>
      <c r="AT235" s="203" t="s">
        <v>177</v>
      </c>
      <c r="AU235" s="203" t="s">
        <v>152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202</v>
      </c>
      <c r="BM235" s="203" t="s">
        <v>684</v>
      </c>
    </row>
    <row r="236" s="2" customFormat="1" ht="16.5" customHeight="1">
      <c r="A236" s="34"/>
      <c r="B236" s="156"/>
      <c r="C236" s="192" t="s">
        <v>666</v>
      </c>
      <c r="D236" s="192" t="s">
        <v>177</v>
      </c>
      <c r="E236" s="193" t="s">
        <v>1439</v>
      </c>
      <c r="F236" s="194" t="s">
        <v>1440</v>
      </c>
      <c r="G236" s="195" t="s">
        <v>1301</v>
      </c>
      <c r="H236" s="196">
        <v>2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202</v>
      </c>
      <c r="AT236" s="203" t="s">
        <v>177</v>
      </c>
      <c r="AU236" s="203" t="s">
        <v>152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202</v>
      </c>
      <c r="BM236" s="203" t="s">
        <v>688</v>
      </c>
    </row>
    <row r="237" s="2" customFormat="1" ht="16.5" customHeight="1">
      <c r="A237" s="34"/>
      <c r="B237" s="156"/>
      <c r="C237" s="192" t="s">
        <v>345</v>
      </c>
      <c r="D237" s="192" t="s">
        <v>177</v>
      </c>
      <c r="E237" s="193" t="s">
        <v>1441</v>
      </c>
      <c r="F237" s="194" t="s">
        <v>1442</v>
      </c>
      <c r="G237" s="195" t="s">
        <v>1301</v>
      </c>
      <c r="H237" s="196">
        <v>2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202</v>
      </c>
      <c r="AT237" s="203" t="s">
        <v>177</v>
      </c>
      <c r="AU237" s="203" t="s">
        <v>152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202</v>
      </c>
      <c r="BM237" s="203" t="s">
        <v>691</v>
      </c>
    </row>
    <row r="238" s="2" customFormat="1" ht="16.5" customHeight="1">
      <c r="A238" s="34"/>
      <c r="B238" s="156"/>
      <c r="C238" s="192" t="s">
        <v>675</v>
      </c>
      <c r="D238" s="192" t="s">
        <v>177</v>
      </c>
      <c r="E238" s="193" t="s">
        <v>1443</v>
      </c>
      <c r="F238" s="194" t="s">
        <v>1444</v>
      </c>
      <c r="G238" s="195" t="s">
        <v>1301</v>
      </c>
      <c r="H238" s="196">
        <v>1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202</v>
      </c>
      <c r="AT238" s="203" t="s">
        <v>177</v>
      </c>
      <c r="AU238" s="203" t="s">
        <v>152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202</v>
      </c>
      <c r="BM238" s="203" t="s">
        <v>695</v>
      </c>
    </row>
    <row r="239" s="2" customFormat="1" ht="16.5" customHeight="1">
      <c r="A239" s="34"/>
      <c r="B239" s="156"/>
      <c r="C239" s="192" t="s">
        <v>350</v>
      </c>
      <c r="D239" s="192" t="s">
        <v>177</v>
      </c>
      <c r="E239" s="193" t="s">
        <v>1445</v>
      </c>
      <c r="F239" s="194" t="s">
        <v>1446</v>
      </c>
      <c r="G239" s="195" t="s">
        <v>1301</v>
      </c>
      <c r="H239" s="196">
        <v>5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202</v>
      </c>
      <c r="AT239" s="203" t="s">
        <v>177</v>
      </c>
      <c r="AU239" s="203" t="s">
        <v>152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202</v>
      </c>
      <c r="BM239" s="203" t="s">
        <v>698</v>
      </c>
    </row>
    <row r="240" s="2" customFormat="1" ht="21.75" customHeight="1">
      <c r="A240" s="34"/>
      <c r="B240" s="156"/>
      <c r="C240" s="192" t="s">
        <v>685</v>
      </c>
      <c r="D240" s="192" t="s">
        <v>177</v>
      </c>
      <c r="E240" s="193" t="s">
        <v>1447</v>
      </c>
      <c r="F240" s="194" t="s">
        <v>1448</v>
      </c>
      <c r="G240" s="195" t="s">
        <v>1301</v>
      </c>
      <c r="H240" s="196">
        <v>9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202</v>
      </c>
      <c r="AT240" s="203" t="s">
        <v>177</v>
      </c>
      <c r="AU240" s="203" t="s">
        <v>152</v>
      </c>
      <c r="AY240" s="15" t="s">
        <v>174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152</v>
      </c>
      <c r="BK240" s="205">
        <f>ROUND(I240*H240,3)</f>
        <v>0</v>
      </c>
      <c r="BL240" s="15" t="s">
        <v>202</v>
      </c>
      <c r="BM240" s="203" t="s">
        <v>702</v>
      </c>
    </row>
    <row r="241" s="2" customFormat="1" ht="16.5" customHeight="1">
      <c r="A241" s="34"/>
      <c r="B241" s="156"/>
      <c r="C241" s="192" t="s">
        <v>354</v>
      </c>
      <c r="D241" s="192" t="s">
        <v>177</v>
      </c>
      <c r="E241" s="193" t="s">
        <v>1449</v>
      </c>
      <c r="F241" s="194" t="s">
        <v>1450</v>
      </c>
      <c r="G241" s="195" t="s">
        <v>1301</v>
      </c>
      <c r="H241" s="196">
        <v>1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202</v>
      </c>
      <c r="AT241" s="203" t="s">
        <v>177</v>
      </c>
      <c r="AU241" s="203" t="s">
        <v>152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202</v>
      </c>
      <c r="BM241" s="203" t="s">
        <v>705</v>
      </c>
    </row>
    <row r="242" s="2" customFormat="1" ht="24.15" customHeight="1">
      <c r="A242" s="34"/>
      <c r="B242" s="156"/>
      <c r="C242" s="192" t="s">
        <v>692</v>
      </c>
      <c r="D242" s="192" t="s">
        <v>177</v>
      </c>
      <c r="E242" s="193" t="s">
        <v>1451</v>
      </c>
      <c r="F242" s="194" t="s">
        <v>1452</v>
      </c>
      <c r="G242" s="195" t="s">
        <v>1301</v>
      </c>
      <c r="H242" s="196">
        <v>4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202</v>
      </c>
      <c r="AT242" s="203" t="s">
        <v>177</v>
      </c>
      <c r="AU242" s="203" t="s">
        <v>152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202</v>
      </c>
      <c r="BM242" s="203" t="s">
        <v>708</v>
      </c>
    </row>
    <row r="243" s="2" customFormat="1" ht="16.5" customHeight="1">
      <c r="A243" s="34"/>
      <c r="B243" s="156"/>
      <c r="C243" s="192" t="s">
        <v>359</v>
      </c>
      <c r="D243" s="192" t="s">
        <v>177</v>
      </c>
      <c r="E243" s="193" t="s">
        <v>1453</v>
      </c>
      <c r="F243" s="194" t="s">
        <v>1454</v>
      </c>
      <c r="G243" s="195" t="s">
        <v>663</v>
      </c>
      <c r="H243" s="196">
        <v>150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202</v>
      </c>
      <c r="AT243" s="203" t="s">
        <v>177</v>
      </c>
      <c r="AU243" s="203" t="s">
        <v>152</v>
      </c>
      <c r="AY243" s="15" t="s">
        <v>174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152</v>
      </c>
      <c r="BK243" s="205">
        <f>ROUND(I243*H243,3)</f>
        <v>0</v>
      </c>
      <c r="BL243" s="15" t="s">
        <v>202</v>
      </c>
      <c r="BM243" s="203" t="s">
        <v>711</v>
      </c>
    </row>
    <row r="244" s="2" customFormat="1" ht="16.5" customHeight="1">
      <c r="A244" s="34"/>
      <c r="B244" s="156"/>
      <c r="C244" s="192" t="s">
        <v>699</v>
      </c>
      <c r="D244" s="192" t="s">
        <v>177</v>
      </c>
      <c r="E244" s="193" t="s">
        <v>1455</v>
      </c>
      <c r="F244" s="194" t="s">
        <v>1456</v>
      </c>
      <c r="G244" s="195" t="s">
        <v>663</v>
      </c>
      <c r="H244" s="196">
        <v>150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202</v>
      </c>
      <c r="AT244" s="203" t="s">
        <v>177</v>
      </c>
      <c r="AU244" s="203" t="s">
        <v>152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202</v>
      </c>
      <c r="BM244" s="203" t="s">
        <v>713</v>
      </c>
    </row>
    <row r="245" s="2" customFormat="1" ht="16.5" customHeight="1">
      <c r="A245" s="34"/>
      <c r="B245" s="156"/>
      <c r="C245" s="192" t="s">
        <v>363</v>
      </c>
      <c r="D245" s="192" t="s">
        <v>177</v>
      </c>
      <c r="E245" s="193" t="s">
        <v>1457</v>
      </c>
      <c r="F245" s="194" t="s">
        <v>1458</v>
      </c>
      <c r="G245" s="195" t="s">
        <v>241</v>
      </c>
      <c r="H245" s="196">
        <v>345.5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202</v>
      </c>
      <c r="AT245" s="203" t="s">
        <v>177</v>
      </c>
      <c r="AU245" s="203" t="s">
        <v>152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202</v>
      </c>
      <c r="BM245" s="203" t="s">
        <v>717</v>
      </c>
    </row>
    <row r="246" s="2" customFormat="1" ht="16.5" customHeight="1">
      <c r="A246" s="34"/>
      <c r="B246" s="156"/>
      <c r="C246" s="192" t="s">
        <v>673</v>
      </c>
      <c r="D246" s="192" t="s">
        <v>177</v>
      </c>
      <c r="E246" s="193" t="s">
        <v>1459</v>
      </c>
      <c r="F246" s="194" t="s">
        <v>1460</v>
      </c>
      <c r="G246" s="195" t="s">
        <v>241</v>
      </c>
      <c r="H246" s="196">
        <v>173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202</v>
      </c>
      <c r="AT246" s="203" t="s">
        <v>177</v>
      </c>
      <c r="AU246" s="203" t="s">
        <v>152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202</v>
      </c>
      <c r="BM246" s="203" t="s">
        <v>723</v>
      </c>
    </row>
    <row r="247" s="2" customFormat="1" ht="16.5" customHeight="1">
      <c r="A247" s="34"/>
      <c r="B247" s="156"/>
      <c r="C247" s="192" t="s">
        <v>366</v>
      </c>
      <c r="D247" s="192" t="s">
        <v>177</v>
      </c>
      <c r="E247" s="193" t="s">
        <v>1461</v>
      </c>
      <c r="F247" s="194" t="s">
        <v>1462</v>
      </c>
      <c r="G247" s="195" t="s">
        <v>663</v>
      </c>
      <c r="H247" s="196">
        <v>30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202</v>
      </c>
      <c r="AT247" s="203" t="s">
        <v>177</v>
      </c>
      <c r="AU247" s="203" t="s">
        <v>152</v>
      </c>
      <c r="AY247" s="15" t="s">
        <v>174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152</v>
      </c>
      <c r="BK247" s="205">
        <f>ROUND(I247*H247,3)</f>
        <v>0</v>
      </c>
      <c r="BL247" s="15" t="s">
        <v>202</v>
      </c>
      <c r="BM247" s="203" t="s">
        <v>726</v>
      </c>
    </row>
    <row r="248" s="2" customFormat="1" ht="24.15" customHeight="1">
      <c r="A248" s="34"/>
      <c r="B248" s="156"/>
      <c r="C248" s="192" t="s">
        <v>712</v>
      </c>
      <c r="D248" s="192" t="s">
        <v>177</v>
      </c>
      <c r="E248" s="193" t="s">
        <v>1463</v>
      </c>
      <c r="F248" s="194" t="s">
        <v>1464</v>
      </c>
      <c r="G248" s="195" t="s">
        <v>268</v>
      </c>
      <c r="H248" s="196">
        <v>3.6190000000000002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202</v>
      </c>
      <c r="AT248" s="203" t="s">
        <v>177</v>
      </c>
      <c r="AU248" s="203" t="s">
        <v>152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202</v>
      </c>
      <c r="BM248" s="203" t="s">
        <v>730</v>
      </c>
    </row>
    <row r="249" s="12" customFormat="1" ht="22.8" customHeight="1">
      <c r="A249" s="12"/>
      <c r="B249" s="179"/>
      <c r="C249" s="12"/>
      <c r="D249" s="180" t="s">
        <v>73</v>
      </c>
      <c r="E249" s="190" t="s">
        <v>759</v>
      </c>
      <c r="F249" s="190" t="s">
        <v>1465</v>
      </c>
      <c r="G249" s="12"/>
      <c r="H249" s="12"/>
      <c r="I249" s="182"/>
      <c r="J249" s="191">
        <f>BK249</f>
        <v>0</v>
      </c>
      <c r="K249" s="12"/>
      <c r="L249" s="179"/>
      <c r="M249" s="184"/>
      <c r="N249" s="185"/>
      <c r="O249" s="185"/>
      <c r="P249" s="186">
        <f>SUM(P250:P296)</f>
        <v>0</v>
      </c>
      <c r="Q249" s="185"/>
      <c r="R249" s="186">
        <f>SUM(R250:R296)</f>
        <v>0</v>
      </c>
      <c r="S249" s="185"/>
      <c r="T249" s="187">
        <f>SUM(T250:T296)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80" t="s">
        <v>152</v>
      </c>
      <c r="AT249" s="188" t="s">
        <v>73</v>
      </c>
      <c r="AU249" s="188" t="s">
        <v>82</v>
      </c>
      <c r="AY249" s="180" t="s">
        <v>174</v>
      </c>
      <c r="BK249" s="189">
        <f>SUM(BK250:BK296)</f>
        <v>0</v>
      </c>
    </row>
    <row r="250" s="2" customFormat="1" ht="16.5" customHeight="1">
      <c r="A250" s="34"/>
      <c r="B250" s="156"/>
      <c r="C250" s="192" t="s">
        <v>407</v>
      </c>
      <c r="D250" s="192" t="s">
        <v>177</v>
      </c>
      <c r="E250" s="193" t="s">
        <v>1466</v>
      </c>
      <c r="F250" s="194" t="s">
        <v>1467</v>
      </c>
      <c r="G250" s="195" t="s">
        <v>241</v>
      </c>
      <c r="H250" s="196">
        <v>5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202</v>
      </c>
      <c r="AT250" s="203" t="s">
        <v>177</v>
      </c>
      <c r="AU250" s="203" t="s">
        <v>152</v>
      </c>
      <c r="AY250" s="15" t="s">
        <v>174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152</v>
      </c>
      <c r="BK250" s="205">
        <f>ROUND(I250*H250,3)</f>
        <v>0</v>
      </c>
      <c r="BL250" s="15" t="s">
        <v>202</v>
      </c>
      <c r="BM250" s="203" t="s">
        <v>733</v>
      </c>
    </row>
    <row r="251" s="2" customFormat="1" ht="21.75" customHeight="1">
      <c r="A251" s="34"/>
      <c r="B251" s="156"/>
      <c r="C251" s="192" t="s">
        <v>370</v>
      </c>
      <c r="D251" s="192" t="s">
        <v>177</v>
      </c>
      <c r="E251" s="193" t="s">
        <v>1468</v>
      </c>
      <c r="F251" s="194" t="s">
        <v>1469</v>
      </c>
      <c r="G251" s="195" t="s">
        <v>241</v>
      </c>
      <c r="H251" s="196">
        <v>40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202</v>
      </c>
      <c r="AT251" s="203" t="s">
        <v>177</v>
      </c>
      <c r="AU251" s="203" t="s">
        <v>152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202</v>
      </c>
      <c r="BM251" s="203" t="s">
        <v>737</v>
      </c>
    </row>
    <row r="252" s="2" customFormat="1" ht="21.75" customHeight="1">
      <c r="A252" s="34"/>
      <c r="B252" s="156"/>
      <c r="C252" s="192" t="s">
        <v>720</v>
      </c>
      <c r="D252" s="192" t="s">
        <v>177</v>
      </c>
      <c r="E252" s="193" t="s">
        <v>1470</v>
      </c>
      <c r="F252" s="194" t="s">
        <v>1471</v>
      </c>
      <c r="G252" s="195" t="s">
        <v>241</v>
      </c>
      <c r="H252" s="196">
        <v>189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202</v>
      </c>
      <c r="AT252" s="203" t="s">
        <v>177</v>
      </c>
      <c r="AU252" s="203" t="s">
        <v>152</v>
      </c>
      <c r="AY252" s="15" t="s">
        <v>174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152</v>
      </c>
      <c r="BK252" s="205">
        <f>ROUND(I252*H252,3)</f>
        <v>0</v>
      </c>
      <c r="BL252" s="15" t="s">
        <v>202</v>
      </c>
      <c r="BM252" s="203" t="s">
        <v>740</v>
      </c>
    </row>
    <row r="253" s="2" customFormat="1" ht="21.75" customHeight="1">
      <c r="A253" s="34"/>
      <c r="B253" s="156"/>
      <c r="C253" s="192" t="s">
        <v>375</v>
      </c>
      <c r="D253" s="192" t="s">
        <v>177</v>
      </c>
      <c r="E253" s="193" t="s">
        <v>1472</v>
      </c>
      <c r="F253" s="194" t="s">
        <v>1473</v>
      </c>
      <c r="G253" s="195" t="s">
        <v>241</v>
      </c>
      <c r="H253" s="196">
        <v>14.5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202</v>
      </c>
      <c r="AT253" s="203" t="s">
        <v>177</v>
      </c>
      <c r="AU253" s="203" t="s">
        <v>152</v>
      </c>
      <c r="AY253" s="15" t="s">
        <v>174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152</v>
      </c>
      <c r="BK253" s="205">
        <f>ROUND(I253*H253,3)</f>
        <v>0</v>
      </c>
      <c r="BL253" s="15" t="s">
        <v>202</v>
      </c>
      <c r="BM253" s="203" t="s">
        <v>744</v>
      </c>
    </row>
    <row r="254" s="2" customFormat="1" ht="16.5" customHeight="1">
      <c r="A254" s="34"/>
      <c r="B254" s="156"/>
      <c r="C254" s="192" t="s">
        <v>727</v>
      </c>
      <c r="D254" s="192" t="s">
        <v>177</v>
      </c>
      <c r="E254" s="193" t="s">
        <v>1474</v>
      </c>
      <c r="F254" s="194" t="s">
        <v>1475</v>
      </c>
      <c r="G254" s="195" t="s">
        <v>241</v>
      </c>
      <c r="H254" s="196">
        <v>92.5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202</v>
      </c>
      <c r="AT254" s="203" t="s">
        <v>177</v>
      </c>
      <c r="AU254" s="203" t="s">
        <v>152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202</v>
      </c>
      <c r="BM254" s="203" t="s">
        <v>747</v>
      </c>
    </row>
    <row r="255" s="2" customFormat="1" ht="21.75" customHeight="1">
      <c r="A255" s="34"/>
      <c r="B255" s="156"/>
      <c r="C255" s="192" t="s">
        <v>379</v>
      </c>
      <c r="D255" s="192" t="s">
        <v>177</v>
      </c>
      <c r="E255" s="193" t="s">
        <v>1476</v>
      </c>
      <c r="F255" s="194" t="s">
        <v>1477</v>
      </c>
      <c r="G255" s="195" t="s">
        <v>241</v>
      </c>
      <c r="H255" s="196">
        <v>67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202</v>
      </c>
      <c r="AT255" s="203" t="s">
        <v>177</v>
      </c>
      <c r="AU255" s="203" t="s">
        <v>152</v>
      </c>
      <c r="AY255" s="15" t="s">
        <v>174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152</v>
      </c>
      <c r="BK255" s="205">
        <f>ROUND(I255*H255,3)</f>
        <v>0</v>
      </c>
      <c r="BL255" s="15" t="s">
        <v>202</v>
      </c>
      <c r="BM255" s="203" t="s">
        <v>751</v>
      </c>
    </row>
    <row r="256" s="2" customFormat="1" ht="16.5" customHeight="1">
      <c r="A256" s="34"/>
      <c r="B256" s="156"/>
      <c r="C256" s="192" t="s">
        <v>734</v>
      </c>
      <c r="D256" s="192" t="s">
        <v>177</v>
      </c>
      <c r="E256" s="193" t="s">
        <v>1478</v>
      </c>
      <c r="F256" s="194" t="s">
        <v>1479</v>
      </c>
      <c r="G256" s="195" t="s">
        <v>241</v>
      </c>
      <c r="H256" s="196">
        <v>2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202</v>
      </c>
      <c r="AT256" s="203" t="s">
        <v>177</v>
      </c>
      <c r="AU256" s="203" t="s">
        <v>152</v>
      </c>
      <c r="AY256" s="15" t="s">
        <v>174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152</v>
      </c>
      <c r="BK256" s="205">
        <f>ROUND(I256*H256,3)</f>
        <v>0</v>
      </c>
      <c r="BL256" s="15" t="s">
        <v>202</v>
      </c>
      <c r="BM256" s="203" t="s">
        <v>754</v>
      </c>
    </row>
    <row r="257" s="2" customFormat="1" ht="16.5" customHeight="1">
      <c r="A257" s="34"/>
      <c r="B257" s="156"/>
      <c r="C257" s="192" t="s">
        <v>383</v>
      </c>
      <c r="D257" s="192" t="s">
        <v>177</v>
      </c>
      <c r="E257" s="193" t="s">
        <v>1480</v>
      </c>
      <c r="F257" s="194" t="s">
        <v>1481</v>
      </c>
      <c r="G257" s="195" t="s">
        <v>241</v>
      </c>
      <c r="H257" s="196">
        <v>192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202</v>
      </c>
      <c r="AT257" s="203" t="s">
        <v>177</v>
      </c>
      <c r="AU257" s="203" t="s">
        <v>152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202</v>
      </c>
      <c r="BM257" s="203" t="s">
        <v>758</v>
      </c>
    </row>
    <row r="258" s="2" customFormat="1" ht="21.75" customHeight="1">
      <c r="A258" s="34"/>
      <c r="B258" s="156"/>
      <c r="C258" s="192" t="s">
        <v>741</v>
      </c>
      <c r="D258" s="192" t="s">
        <v>177</v>
      </c>
      <c r="E258" s="193" t="s">
        <v>1482</v>
      </c>
      <c r="F258" s="194" t="s">
        <v>1483</v>
      </c>
      <c r="G258" s="195" t="s">
        <v>241</v>
      </c>
      <c r="H258" s="196">
        <v>41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40</v>
      </c>
      <c r="O258" s="78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202</v>
      </c>
      <c r="AT258" s="203" t="s">
        <v>177</v>
      </c>
      <c r="AU258" s="203" t="s">
        <v>152</v>
      </c>
      <c r="AY258" s="15" t="s">
        <v>174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152</v>
      </c>
      <c r="BK258" s="205">
        <f>ROUND(I258*H258,3)</f>
        <v>0</v>
      </c>
      <c r="BL258" s="15" t="s">
        <v>202</v>
      </c>
      <c r="BM258" s="203" t="s">
        <v>763</v>
      </c>
    </row>
    <row r="259" s="2" customFormat="1" ht="21.75" customHeight="1">
      <c r="A259" s="34"/>
      <c r="B259" s="156"/>
      <c r="C259" s="192" t="s">
        <v>389</v>
      </c>
      <c r="D259" s="192" t="s">
        <v>177</v>
      </c>
      <c r="E259" s="193" t="s">
        <v>1484</v>
      </c>
      <c r="F259" s="194" t="s">
        <v>1485</v>
      </c>
      <c r="G259" s="195" t="s">
        <v>241</v>
      </c>
      <c r="H259" s="196">
        <v>59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202</v>
      </c>
      <c r="AT259" s="203" t="s">
        <v>177</v>
      </c>
      <c r="AU259" s="203" t="s">
        <v>152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202</v>
      </c>
      <c r="BM259" s="203" t="s">
        <v>767</v>
      </c>
    </row>
    <row r="260" s="2" customFormat="1" ht="21.75" customHeight="1">
      <c r="A260" s="34"/>
      <c r="B260" s="156"/>
      <c r="C260" s="192" t="s">
        <v>748</v>
      </c>
      <c r="D260" s="192" t="s">
        <v>177</v>
      </c>
      <c r="E260" s="193" t="s">
        <v>1486</v>
      </c>
      <c r="F260" s="194" t="s">
        <v>1487</v>
      </c>
      <c r="G260" s="195" t="s">
        <v>241</v>
      </c>
      <c r="H260" s="196">
        <v>76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202</v>
      </c>
      <c r="AT260" s="203" t="s">
        <v>177</v>
      </c>
      <c r="AU260" s="203" t="s">
        <v>152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202</v>
      </c>
      <c r="BM260" s="203" t="s">
        <v>771</v>
      </c>
    </row>
    <row r="261" s="2" customFormat="1" ht="16.5" customHeight="1">
      <c r="A261" s="34"/>
      <c r="B261" s="156"/>
      <c r="C261" s="211" t="s">
        <v>394</v>
      </c>
      <c r="D261" s="211" t="s">
        <v>408</v>
      </c>
      <c r="E261" s="212" t="s">
        <v>1488</v>
      </c>
      <c r="F261" s="213" t="s">
        <v>1489</v>
      </c>
      <c r="G261" s="214" t="s">
        <v>1301</v>
      </c>
      <c r="H261" s="215">
        <v>2</v>
      </c>
      <c r="I261" s="216"/>
      <c r="J261" s="215">
        <f>ROUND(I261*H261,3)</f>
        <v>0</v>
      </c>
      <c r="K261" s="217"/>
      <c r="L261" s="218"/>
      <c r="M261" s="219" t="s">
        <v>1</v>
      </c>
      <c r="N261" s="22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227</v>
      </c>
      <c r="AT261" s="203" t="s">
        <v>408</v>
      </c>
      <c r="AU261" s="203" t="s">
        <v>152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202</v>
      </c>
      <c r="BM261" s="203" t="s">
        <v>775</v>
      </c>
    </row>
    <row r="262" s="2" customFormat="1" ht="21.75" customHeight="1">
      <c r="A262" s="34"/>
      <c r="B262" s="156"/>
      <c r="C262" s="192" t="s">
        <v>755</v>
      </c>
      <c r="D262" s="192" t="s">
        <v>177</v>
      </c>
      <c r="E262" s="193" t="s">
        <v>1490</v>
      </c>
      <c r="F262" s="194" t="s">
        <v>1491</v>
      </c>
      <c r="G262" s="195" t="s">
        <v>241</v>
      </c>
      <c r="H262" s="196">
        <v>353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202</v>
      </c>
      <c r="AT262" s="203" t="s">
        <v>177</v>
      </c>
      <c r="AU262" s="203" t="s">
        <v>152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202</v>
      </c>
      <c r="BM262" s="203" t="s">
        <v>1171</v>
      </c>
    </row>
    <row r="263" s="2" customFormat="1" ht="21.75" customHeight="1">
      <c r="A263" s="34"/>
      <c r="B263" s="156"/>
      <c r="C263" s="192" t="s">
        <v>398</v>
      </c>
      <c r="D263" s="192" t="s">
        <v>177</v>
      </c>
      <c r="E263" s="193" t="s">
        <v>1492</v>
      </c>
      <c r="F263" s="194" t="s">
        <v>1493</v>
      </c>
      <c r="G263" s="195" t="s">
        <v>241</v>
      </c>
      <c r="H263" s="196">
        <v>51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202</v>
      </c>
      <c r="AT263" s="203" t="s">
        <v>177</v>
      </c>
      <c r="AU263" s="203" t="s">
        <v>152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202</v>
      </c>
      <c r="BM263" s="203" t="s">
        <v>1179</v>
      </c>
    </row>
    <row r="264" s="2" customFormat="1" ht="21.75" customHeight="1">
      <c r="A264" s="34"/>
      <c r="B264" s="156"/>
      <c r="C264" s="192" t="s">
        <v>764</v>
      </c>
      <c r="D264" s="192" t="s">
        <v>177</v>
      </c>
      <c r="E264" s="193" t="s">
        <v>1494</v>
      </c>
      <c r="F264" s="194" t="s">
        <v>1495</v>
      </c>
      <c r="G264" s="195" t="s">
        <v>241</v>
      </c>
      <c r="H264" s="196">
        <v>30</v>
      </c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202</v>
      </c>
      <c r="AT264" s="203" t="s">
        <v>177</v>
      </c>
      <c r="AU264" s="203" t="s">
        <v>152</v>
      </c>
      <c r="AY264" s="15" t="s">
        <v>174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152</v>
      </c>
      <c r="BK264" s="205">
        <f>ROUND(I264*H264,3)</f>
        <v>0</v>
      </c>
      <c r="BL264" s="15" t="s">
        <v>202</v>
      </c>
      <c r="BM264" s="203" t="s">
        <v>1189</v>
      </c>
    </row>
    <row r="265" s="2" customFormat="1" ht="21.75" customHeight="1">
      <c r="A265" s="34"/>
      <c r="B265" s="156"/>
      <c r="C265" s="192" t="s">
        <v>403</v>
      </c>
      <c r="D265" s="192" t="s">
        <v>177</v>
      </c>
      <c r="E265" s="193" t="s">
        <v>1496</v>
      </c>
      <c r="F265" s="194" t="s">
        <v>1497</v>
      </c>
      <c r="G265" s="195" t="s">
        <v>241</v>
      </c>
      <c r="H265" s="196">
        <v>135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202</v>
      </c>
      <c r="AT265" s="203" t="s">
        <v>177</v>
      </c>
      <c r="AU265" s="203" t="s">
        <v>152</v>
      </c>
      <c r="AY265" s="15" t="s">
        <v>174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152</v>
      </c>
      <c r="BK265" s="205">
        <f>ROUND(I265*H265,3)</f>
        <v>0</v>
      </c>
      <c r="BL265" s="15" t="s">
        <v>202</v>
      </c>
      <c r="BM265" s="203" t="s">
        <v>1197</v>
      </c>
    </row>
    <row r="266" s="2" customFormat="1" ht="16.5" customHeight="1">
      <c r="A266" s="34"/>
      <c r="B266" s="156"/>
      <c r="C266" s="192" t="s">
        <v>772</v>
      </c>
      <c r="D266" s="192" t="s">
        <v>177</v>
      </c>
      <c r="E266" s="193" t="s">
        <v>1498</v>
      </c>
      <c r="F266" s="194" t="s">
        <v>1499</v>
      </c>
      <c r="G266" s="195" t="s">
        <v>241</v>
      </c>
      <c r="H266" s="196">
        <v>245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202</v>
      </c>
      <c r="AT266" s="203" t="s">
        <v>177</v>
      </c>
      <c r="AU266" s="203" t="s">
        <v>152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202</v>
      </c>
      <c r="BM266" s="203" t="s">
        <v>1207</v>
      </c>
    </row>
    <row r="267" s="2" customFormat="1" ht="16.5" customHeight="1">
      <c r="A267" s="34"/>
      <c r="B267" s="156"/>
      <c r="C267" s="192" t="s">
        <v>779</v>
      </c>
      <c r="D267" s="192" t="s">
        <v>177</v>
      </c>
      <c r="E267" s="193" t="s">
        <v>1500</v>
      </c>
      <c r="F267" s="194" t="s">
        <v>1501</v>
      </c>
      <c r="G267" s="195" t="s">
        <v>241</v>
      </c>
      <c r="H267" s="196">
        <v>147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202</v>
      </c>
      <c r="AT267" s="203" t="s">
        <v>177</v>
      </c>
      <c r="AU267" s="203" t="s">
        <v>152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202</v>
      </c>
      <c r="BM267" s="203" t="s">
        <v>1218</v>
      </c>
    </row>
    <row r="268" s="2" customFormat="1" ht="16.5" customHeight="1">
      <c r="A268" s="34"/>
      <c r="B268" s="156"/>
      <c r="C268" s="192" t="s">
        <v>414</v>
      </c>
      <c r="D268" s="192" t="s">
        <v>177</v>
      </c>
      <c r="E268" s="193" t="s">
        <v>1502</v>
      </c>
      <c r="F268" s="194" t="s">
        <v>1503</v>
      </c>
      <c r="G268" s="195" t="s">
        <v>241</v>
      </c>
      <c r="H268" s="196">
        <v>22</v>
      </c>
      <c r="I268" s="197"/>
      <c r="J268" s="196">
        <f>ROUND(I268*H268,3)</f>
        <v>0</v>
      </c>
      <c r="K268" s="198"/>
      <c r="L268" s="35"/>
      <c r="M268" s="199" t="s">
        <v>1</v>
      </c>
      <c r="N268" s="20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202</v>
      </c>
      <c r="AT268" s="203" t="s">
        <v>177</v>
      </c>
      <c r="AU268" s="203" t="s">
        <v>152</v>
      </c>
      <c r="AY268" s="15" t="s">
        <v>174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152</v>
      </c>
      <c r="BK268" s="205">
        <f>ROUND(I268*H268,3)</f>
        <v>0</v>
      </c>
      <c r="BL268" s="15" t="s">
        <v>202</v>
      </c>
      <c r="BM268" s="203" t="s">
        <v>778</v>
      </c>
    </row>
    <row r="269" s="2" customFormat="1" ht="16.5" customHeight="1">
      <c r="A269" s="34"/>
      <c r="B269" s="156"/>
      <c r="C269" s="192" t="s">
        <v>786</v>
      </c>
      <c r="D269" s="192" t="s">
        <v>177</v>
      </c>
      <c r="E269" s="193" t="s">
        <v>1504</v>
      </c>
      <c r="F269" s="194" t="s">
        <v>1505</v>
      </c>
      <c r="G269" s="195" t="s">
        <v>241</v>
      </c>
      <c r="H269" s="196">
        <v>5</v>
      </c>
      <c r="I269" s="197"/>
      <c r="J269" s="196">
        <f>ROUND(I269*H269,3)</f>
        <v>0</v>
      </c>
      <c r="K269" s="198"/>
      <c r="L269" s="35"/>
      <c r="M269" s="199" t="s">
        <v>1</v>
      </c>
      <c r="N269" s="20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202</v>
      </c>
      <c r="AT269" s="203" t="s">
        <v>177</v>
      </c>
      <c r="AU269" s="203" t="s">
        <v>152</v>
      </c>
      <c r="AY269" s="15" t="s">
        <v>174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152</v>
      </c>
      <c r="BK269" s="205">
        <f>ROUND(I269*H269,3)</f>
        <v>0</v>
      </c>
      <c r="BL269" s="15" t="s">
        <v>202</v>
      </c>
      <c r="BM269" s="203" t="s">
        <v>782</v>
      </c>
    </row>
    <row r="270" s="2" customFormat="1" ht="24.15" customHeight="1">
      <c r="A270" s="34"/>
      <c r="B270" s="156"/>
      <c r="C270" s="192" t="s">
        <v>578</v>
      </c>
      <c r="D270" s="192" t="s">
        <v>177</v>
      </c>
      <c r="E270" s="193" t="s">
        <v>1506</v>
      </c>
      <c r="F270" s="194" t="s">
        <v>1507</v>
      </c>
      <c r="G270" s="195" t="s">
        <v>1301</v>
      </c>
      <c r="H270" s="196">
        <v>183</v>
      </c>
      <c r="I270" s="197"/>
      <c r="J270" s="196">
        <f>ROUND(I270*H270,3)</f>
        <v>0</v>
      </c>
      <c r="K270" s="198"/>
      <c r="L270" s="35"/>
      <c r="M270" s="199" t="s">
        <v>1</v>
      </c>
      <c r="N270" s="20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202</v>
      </c>
      <c r="AT270" s="203" t="s">
        <v>177</v>
      </c>
      <c r="AU270" s="203" t="s">
        <v>152</v>
      </c>
      <c r="AY270" s="15" t="s">
        <v>174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152</v>
      </c>
      <c r="BK270" s="205">
        <f>ROUND(I270*H270,3)</f>
        <v>0</v>
      </c>
      <c r="BL270" s="15" t="s">
        <v>202</v>
      </c>
      <c r="BM270" s="203" t="s">
        <v>785</v>
      </c>
    </row>
    <row r="271" s="2" customFormat="1" ht="24.15" customHeight="1">
      <c r="A271" s="34"/>
      <c r="B271" s="156"/>
      <c r="C271" s="192" t="s">
        <v>794</v>
      </c>
      <c r="D271" s="192" t="s">
        <v>177</v>
      </c>
      <c r="E271" s="193" t="s">
        <v>1508</v>
      </c>
      <c r="F271" s="194" t="s">
        <v>1509</v>
      </c>
      <c r="G271" s="195" t="s">
        <v>1301</v>
      </c>
      <c r="H271" s="196">
        <v>6</v>
      </c>
      <c r="I271" s="197"/>
      <c r="J271" s="196">
        <f>ROUND(I271*H271,3)</f>
        <v>0</v>
      </c>
      <c r="K271" s="198"/>
      <c r="L271" s="35"/>
      <c r="M271" s="199" t="s">
        <v>1</v>
      </c>
      <c r="N271" s="200" t="s">
        <v>40</v>
      </c>
      <c r="O271" s="78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202</v>
      </c>
      <c r="AT271" s="203" t="s">
        <v>177</v>
      </c>
      <c r="AU271" s="203" t="s">
        <v>152</v>
      </c>
      <c r="AY271" s="15" t="s">
        <v>174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152</v>
      </c>
      <c r="BK271" s="205">
        <f>ROUND(I271*H271,3)</f>
        <v>0</v>
      </c>
      <c r="BL271" s="15" t="s">
        <v>202</v>
      </c>
      <c r="BM271" s="203" t="s">
        <v>789</v>
      </c>
    </row>
    <row r="272" s="2" customFormat="1" ht="16.5" customHeight="1">
      <c r="A272" s="34"/>
      <c r="B272" s="156"/>
      <c r="C272" s="192" t="s">
        <v>588</v>
      </c>
      <c r="D272" s="192" t="s">
        <v>177</v>
      </c>
      <c r="E272" s="193" t="s">
        <v>1510</v>
      </c>
      <c r="F272" s="194" t="s">
        <v>1511</v>
      </c>
      <c r="G272" s="195" t="s">
        <v>1301</v>
      </c>
      <c r="H272" s="196">
        <v>183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202</v>
      </c>
      <c r="AT272" s="203" t="s">
        <v>177</v>
      </c>
      <c r="AU272" s="203" t="s">
        <v>152</v>
      </c>
      <c r="AY272" s="15" t="s">
        <v>174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152</v>
      </c>
      <c r="BK272" s="205">
        <f>ROUND(I272*H272,3)</f>
        <v>0</v>
      </c>
      <c r="BL272" s="15" t="s">
        <v>202</v>
      </c>
      <c r="BM272" s="203" t="s">
        <v>793</v>
      </c>
    </row>
    <row r="273" s="2" customFormat="1" ht="21.75" customHeight="1">
      <c r="A273" s="34"/>
      <c r="B273" s="156"/>
      <c r="C273" s="192" t="s">
        <v>801</v>
      </c>
      <c r="D273" s="192" t="s">
        <v>177</v>
      </c>
      <c r="E273" s="193" t="s">
        <v>1512</v>
      </c>
      <c r="F273" s="194" t="s">
        <v>1513</v>
      </c>
      <c r="G273" s="195" t="s">
        <v>1301</v>
      </c>
      <c r="H273" s="196">
        <v>2</v>
      </c>
      <c r="I273" s="197"/>
      <c r="J273" s="196">
        <f>ROUND(I273*H273,3)</f>
        <v>0</v>
      </c>
      <c r="K273" s="198"/>
      <c r="L273" s="35"/>
      <c r="M273" s="199" t="s">
        <v>1</v>
      </c>
      <c r="N273" s="20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202</v>
      </c>
      <c r="AT273" s="203" t="s">
        <v>177</v>
      </c>
      <c r="AU273" s="203" t="s">
        <v>152</v>
      </c>
      <c r="AY273" s="15" t="s">
        <v>174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152</v>
      </c>
      <c r="BK273" s="205">
        <f>ROUND(I273*H273,3)</f>
        <v>0</v>
      </c>
      <c r="BL273" s="15" t="s">
        <v>202</v>
      </c>
      <c r="BM273" s="203" t="s">
        <v>797</v>
      </c>
    </row>
    <row r="274" s="2" customFormat="1" ht="16.5" customHeight="1">
      <c r="A274" s="34"/>
      <c r="B274" s="156"/>
      <c r="C274" s="211" t="s">
        <v>592</v>
      </c>
      <c r="D274" s="211" t="s">
        <v>408</v>
      </c>
      <c r="E274" s="212" t="s">
        <v>1514</v>
      </c>
      <c r="F274" s="213" t="s">
        <v>1515</v>
      </c>
      <c r="G274" s="214" t="s">
        <v>1301</v>
      </c>
      <c r="H274" s="215">
        <v>2</v>
      </c>
      <c r="I274" s="216"/>
      <c r="J274" s="215">
        <f>ROUND(I274*H274,3)</f>
        <v>0</v>
      </c>
      <c r="K274" s="217"/>
      <c r="L274" s="218"/>
      <c r="M274" s="219" t="s">
        <v>1</v>
      </c>
      <c r="N274" s="22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227</v>
      </c>
      <c r="AT274" s="203" t="s">
        <v>408</v>
      </c>
      <c r="AU274" s="203" t="s">
        <v>152</v>
      </c>
      <c r="AY274" s="15" t="s">
        <v>174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152</v>
      </c>
      <c r="BK274" s="205">
        <f>ROUND(I274*H274,3)</f>
        <v>0</v>
      </c>
      <c r="BL274" s="15" t="s">
        <v>202</v>
      </c>
      <c r="BM274" s="203" t="s">
        <v>800</v>
      </c>
    </row>
    <row r="275" s="2" customFormat="1" ht="16.5" customHeight="1">
      <c r="A275" s="34"/>
      <c r="B275" s="156"/>
      <c r="C275" s="192" t="s">
        <v>808</v>
      </c>
      <c r="D275" s="192" t="s">
        <v>177</v>
      </c>
      <c r="E275" s="193" t="s">
        <v>1516</v>
      </c>
      <c r="F275" s="194" t="s">
        <v>1517</v>
      </c>
      <c r="G275" s="195" t="s">
        <v>1301</v>
      </c>
      <c r="H275" s="196">
        <v>21</v>
      </c>
      <c r="I275" s="197"/>
      <c r="J275" s="196">
        <f>ROUND(I275*H275,3)</f>
        <v>0</v>
      </c>
      <c r="K275" s="198"/>
      <c r="L275" s="35"/>
      <c r="M275" s="199" t="s">
        <v>1</v>
      </c>
      <c r="N275" s="20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202</v>
      </c>
      <c r="AT275" s="203" t="s">
        <v>177</v>
      </c>
      <c r="AU275" s="203" t="s">
        <v>152</v>
      </c>
      <c r="AY275" s="15" t="s">
        <v>174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152</v>
      </c>
      <c r="BK275" s="205">
        <f>ROUND(I275*H275,3)</f>
        <v>0</v>
      </c>
      <c r="BL275" s="15" t="s">
        <v>202</v>
      </c>
      <c r="BM275" s="203" t="s">
        <v>807</v>
      </c>
    </row>
    <row r="276" s="2" customFormat="1" ht="16.5" customHeight="1">
      <c r="A276" s="34"/>
      <c r="B276" s="156"/>
      <c r="C276" s="211" t="s">
        <v>595</v>
      </c>
      <c r="D276" s="211" t="s">
        <v>408</v>
      </c>
      <c r="E276" s="212" t="s">
        <v>1518</v>
      </c>
      <c r="F276" s="213" t="s">
        <v>1519</v>
      </c>
      <c r="G276" s="214" t="s">
        <v>1301</v>
      </c>
      <c r="H276" s="215">
        <v>20</v>
      </c>
      <c r="I276" s="216"/>
      <c r="J276" s="215">
        <f>ROUND(I276*H276,3)</f>
        <v>0</v>
      </c>
      <c r="K276" s="217"/>
      <c r="L276" s="218"/>
      <c r="M276" s="219" t="s">
        <v>1</v>
      </c>
      <c r="N276" s="22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227</v>
      </c>
      <c r="AT276" s="203" t="s">
        <v>408</v>
      </c>
      <c r="AU276" s="203" t="s">
        <v>152</v>
      </c>
      <c r="AY276" s="15" t="s">
        <v>174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152</v>
      </c>
      <c r="BK276" s="205">
        <f>ROUND(I276*H276,3)</f>
        <v>0</v>
      </c>
      <c r="BL276" s="15" t="s">
        <v>202</v>
      </c>
      <c r="BM276" s="203" t="s">
        <v>811</v>
      </c>
    </row>
    <row r="277" s="2" customFormat="1" ht="16.5" customHeight="1">
      <c r="A277" s="34"/>
      <c r="B277" s="156"/>
      <c r="C277" s="211" t="s">
        <v>815</v>
      </c>
      <c r="D277" s="211" t="s">
        <v>408</v>
      </c>
      <c r="E277" s="212" t="s">
        <v>1520</v>
      </c>
      <c r="F277" s="213" t="s">
        <v>1521</v>
      </c>
      <c r="G277" s="214" t="s">
        <v>1301</v>
      </c>
      <c r="H277" s="215">
        <v>1</v>
      </c>
      <c r="I277" s="216"/>
      <c r="J277" s="215">
        <f>ROUND(I277*H277,3)</f>
        <v>0</v>
      </c>
      <c r="K277" s="217"/>
      <c r="L277" s="218"/>
      <c r="M277" s="219" t="s">
        <v>1</v>
      </c>
      <c r="N277" s="22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227</v>
      </c>
      <c r="AT277" s="203" t="s">
        <v>408</v>
      </c>
      <c r="AU277" s="203" t="s">
        <v>152</v>
      </c>
      <c r="AY277" s="15" t="s">
        <v>174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152</v>
      </c>
      <c r="BK277" s="205">
        <f>ROUND(I277*H277,3)</f>
        <v>0</v>
      </c>
      <c r="BL277" s="15" t="s">
        <v>202</v>
      </c>
      <c r="BM277" s="203" t="s">
        <v>814</v>
      </c>
    </row>
    <row r="278" s="2" customFormat="1" ht="16.5" customHeight="1">
      <c r="A278" s="34"/>
      <c r="B278" s="156"/>
      <c r="C278" s="192" t="s">
        <v>599</v>
      </c>
      <c r="D278" s="192" t="s">
        <v>177</v>
      </c>
      <c r="E278" s="193" t="s">
        <v>1522</v>
      </c>
      <c r="F278" s="194" t="s">
        <v>1523</v>
      </c>
      <c r="G278" s="195" t="s">
        <v>1301</v>
      </c>
      <c r="H278" s="196">
        <v>12</v>
      </c>
      <c r="I278" s="197"/>
      <c r="J278" s="196">
        <f>ROUND(I278*H278,3)</f>
        <v>0</v>
      </c>
      <c r="K278" s="198"/>
      <c r="L278" s="35"/>
      <c r="M278" s="199" t="s">
        <v>1</v>
      </c>
      <c r="N278" s="20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202</v>
      </c>
      <c r="AT278" s="203" t="s">
        <v>177</v>
      </c>
      <c r="AU278" s="203" t="s">
        <v>152</v>
      </c>
      <c r="AY278" s="15" t="s">
        <v>174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152</v>
      </c>
      <c r="BK278" s="205">
        <f>ROUND(I278*H278,3)</f>
        <v>0</v>
      </c>
      <c r="BL278" s="15" t="s">
        <v>202</v>
      </c>
      <c r="BM278" s="203" t="s">
        <v>818</v>
      </c>
    </row>
    <row r="279" s="2" customFormat="1" ht="16.5" customHeight="1">
      <c r="A279" s="34"/>
      <c r="B279" s="156"/>
      <c r="C279" s="211" t="s">
        <v>822</v>
      </c>
      <c r="D279" s="211" t="s">
        <v>408</v>
      </c>
      <c r="E279" s="212" t="s">
        <v>1524</v>
      </c>
      <c r="F279" s="213" t="s">
        <v>1525</v>
      </c>
      <c r="G279" s="214" t="s">
        <v>1301</v>
      </c>
      <c r="H279" s="215">
        <v>12</v>
      </c>
      <c r="I279" s="216"/>
      <c r="J279" s="215">
        <f>ROUND(I279*H279,3)</f>
        <v>0</v>
      </c>
      <c r="K279" s="217"/>
      <c r="L279" s="218"/>
      <c r="M279" s="219" t="s">
        <v>1</v>
      </c>
      <c r="N279" s="22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227</v>
      </c>
      <c r="AT279" s="203" t="s">
        <v>408</v>
      </c>
      <c r="AU279" s="203" t="s">
        <v>152</v>
      </c>
      <c r="AY279" s="15" t="s">
        <v>174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152</v>
      </c>
      <c r="BK279" s="205">
        <f>ROUND(I279*H279,3)</f>
        <v>0</v>
      </c>
      <c r="BL279" s="15" t="s">
        <v>202</v>
      </c>
      <c r="BM279" s="203" t="s">
        <v>825</v>
      </c>
    </row>
    <row r="280" s="2" customFormat="1" ht="16.5" customHeight="1">
      <c r="A280" s="34"/>
      <c r="B280" s="156"/>
      <c r="C280" s="192" t="s">
        <v>602</v>
      </c>
      <c r="D280" s="192" t="s">
        <v>177</v>
      </c>
      <c r="E280" s="193" t="s">
        <v>1526</v>
      </c>
      <c r="F280" s="194" t="s">
        <v>1527</v>
      </c>
      <c r="G280" s="195" t="s">
        <v>1301</v>
      </c>
      <c r="H280" s="196">
        <v>14</v>
      </c>
      <c r="I280" s="197"/>
      <c r="J280" s="196">
        <f>ROUND(I280*H280,3)</f>
        <v>0</v>
      </c>
      <c r="K280" s="198"/>
      <c r="L280" s="35"/>
      <c r="M280" s="199" t="s">
        <v>1</v>
      </c>
      <c r="N280" s="20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202</v>
      </c>
      <c r="AT280" s="203" t="s">
        <v>177</v>
      </c>
      <c r="AU280" s="203" t="s">
        <v>152</v>
      </c>
      <c r="AY280" s="15" t="s">
        <v>174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152</v>
      </c>
      <c r="BK280" s="205">
        <f>ROUND(I280*H280,3)</f>
        <v>0</v>
      </c>
      <c r="BL280" s="15" t="s">
        <v>202</v>
      </c>
      <c r="BM280" s="203" t="s">
        <v>828</v>
      </c>
    </row>
    <row r="281" s="2" customFormat="1" ht="16.5" customHeight="1">
      <c r="A281" s="34"/>
      <c r="B281" s="156"/>
      <c r="C281" s="211" t="s">
        <v>830</v>
      </c>
      <c r="D281" s="211" t="s">
        <v>408</v>
      </c>
      <c r="E281" s="212" t="s">
        <v>1528</v>
      </c>
      <c r="F281" s="213" t="s">
        <v>1529</v>
      </c>
      <c r="G281" s="214" t="s">
        <v>1301</v>
      </c>
      <c r="H281" s="215">
        <v>14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227</v>
      </c>
      <c r="AT281" s="203" t="s">
        <v>408</v>
      </c>
      <c r="AU281" s="203" t="s">
        <v>152</v>
      </c>
      <c r="AY281" s="15" t="s">
        <v>174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152</v>
      </c>
      <c r="BK281" s="205">
        <f>ROUND(I281*H281,3)</f>
        <v>0</v>
      </c>
      <c r="BL281" s="15" t="s">
        <v>202</v>
      </c>
      <c r="BM281" s="203" t="s">
        <v>833</v>
      </c>
    </row>
    <row r="282" s="2" customFormat="1" ht="16.5" customHeight="1">
      <c r="A282" s="34"/>
      <c r="B282" s="156"/>
      <c r="C282" s="192" t="s">
        <v>606</v>
      </c>
      <c r="D282" s="192" t="s">
        <v>177</v>
      </c>
      <c r="E282" s="193" t="s">
        <v>1530</v>
      </c>
      <c r="F282" s="194" t="s">
        <v>1531</v>
      </c>
      <c r="G282" s="195" t="s">
        <v>1301</v>
      </c>
      <c r="H282" s="196">
        <v>6</v>
      </c>
      <c r="I282" s="197"/>
      <c r="J282" s="196">
        <f>ROUND(I282*H282,3)</f>
        <v>0</v>
      </c>
      <c r="K282" s="198"/>
      <c r="L282" s="35"/>
      <c r="M282" s="199" t="s">
        <v>1</v>
      </c>
      <c r="N282" s="20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202</v>
      </c>
      <c r="AT282" s="203" t="s">
        <v>177</v>
      </c>
      <c r="AU282" s="203" t="s">
        <v>152</v>
      </c>
      <c r="AY282" s="15" t="s">
        <v>174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152</v>
      </c>
      <c r="BK282" s="205">
        <f>ROUND(I282*H282,3)</f>
        <v>0</v>
      </c>
      <c r="BL282" s="15" t="s">
        <v>202</v>
      </c>
      <c r="BM282" s="203" t="s">
        <v>836</v>
      </c>
    </row>
    <row r="283" s="2" customFormat="1" ht="16.5" customHeight="1">
      <c r="A283" s="34"/>
      <c r="B283" s="156"/>
      <c r="C283" s="211" t="s">
        <v>837</v>
      </c>
      <c r="D283" s="211" t="s">
        <v>408</v>
      </c>
      <c r="E283" s="212" t="s">
        <v>1532</v>
      </c>
      <c r="F283" s="213" t="s">
        <v>1533</v>
      </c>
      <c r="G283" s="214" t="s">
        <v>1301</v>
      </c>
      <c r="H283" s="215">
        <v>6</v>
      </c>
      <c r="I283" s="216"/>
      <c r="J283" s="215">
        <f>ROUND(I283*H283,3)</f>
        <v>0</v>
      </c>
      <c r="K283" s="217"/>
      <c r="L283" s="218"/>
      <c r="M283" s="219" t="s">
        <v>1</v>
      </c>
      <c r="N283" s="22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227</v>
      </c>
      <c r="AT283" s="203" t="s">
        <v>408</v>
      </c>
      <c r="AU283" s="203" t="s">
        <v>152</v>
      </c>
      <c r="AY283" s="15" t="s">
        <v>174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152</v>
      </c>
      <c r="BK283" s="205">
        <f>ROUND(I283*H283,3)</f>
        <v>0</v>
      </c>
      <c r="BL283" s="15" t="s">
        <v>202</v>
      </c>
      <c r="BM283" s="203" t="s">
        <v>843</v>
      </c>
    </row>
    <row r="284" s="2" customFormat="1" ht="16.5" customHeight="1">
      <c r="A284" s="34"/>
      <c r="B284" s="156"/>
      <c r="C284" s="192" t="s">
        <v>609</v>
      </c>
      <c r="D284" s="192" t="s">
        <v>177</v>
      </c>
      <c r="E284" s="193" t="s">
        <v>1534</v>
      </c>
      <c r="F284" s="194" t="s">
        <v>1535</v>
      </c>
      <c r="G284" s="195" t="s">
        <v>1301</v>
      </c>
      <c r="H284" s="196">
        <v>4</v>
      </c>
      <c r="I284" s="197"/>
      <c r="J284" s="196">
        <f>ROUND(I284*H284,3)</f>
        <v>0</v>
      </c>
      <c r="K284" s="198"/>
      <c r="L284" s="35"/>
      <c r="M284" s="199" t="s">
        <v>1</v>
      </c>
      <c r="N284" s="200" t="s">
        <v>40</v>
      </c>
      <c r="O284" s="78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202</v>
      </c>
      <c r="AT284" s="203" t="s">
        <v>177</v>
      </c>
      <c r="AU284" s="203" t="s">
        <v>152</v>
      </c>
      <c r="AY284" s="15" t="s">
        <v>174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152</v>
      </c>
      <c r="BK284" s="205">
        <f>ROUND(I284*H284,3)</f>
        <v>0</v>
      </c>
      <c r="BL284" s="15" t="s">
        <v>202</v>
      </c>
      <c r="BM284" s="203" t="s">
        <v>892</v>
      </c>
    </row>
    <row r="285" s="2" customFormat="1" ht="16.5" customHeight="1">
      <c r="A285" s="34"/>
      <c r="B285" s="156"/>
      <c r="C285" s="211" t="s">
        <v>844</v>
      </c>
      <c r="D285" s="211" t="s">
        <v>408</v>
      </c>
      <c r="E285" s="212" t="s">
        <v>1536</v>
      </c>
      <c r="F285" s="213" t="s">
        <v>1537</v>
      </c>
      <c r="G285" s="214" t="s">
        <v>1301</v>
      </c>
      <c r="H285" s="215">
        <v>4</v>
      </c>
      <c r="I285" s="216"/>
      <c r="J285" s="215">
        <f>ROUND(I285*H285,3)</f>
        <v>0</v>
      </c>
      <c r="K285" s="217"/>
      <c r="L285" s="218"/>
      <c r="M285" s="219" t="s">
        <v>1</v>
      </c>
      <c r="N285" s="22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227</v>
      </c>
      <c r="AT285" s="203" t="s">
        <v>408</v>
      </c>
      <c r="AU285" s="203" t="s">
        <v>152</v>
      </c>
      <c r="AY285" s="15" t="s">
        <v>174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152</v>
      </c>
      <c r="BK285" s="205">
        <f>ROUND(I285*H285,3)</f>
        <v>0</v>
      </c>
      <c r="BL285" s="15" t="s">
        <v>202</v>
      </c>
      <c r="BM285" s="203" t="s">
        <v>896</v>
      </c>
    </row>
    <row r="286" s="2" customFormat="1" ht="16.5" customHeight="1">
      <c r="A286" s="34"/>
      <c r="B286" s="156"/>
      <c r="C286" s="192" t="s">
        <v>613</v>
      </c>
      <c r="D286" s="192" t="s">
        <v>177</v>
      </c>
      <c r="E286" s="193" t="s">
        <v>1538</v>
      </c>
      <c r="F286" s="194" t="s">
        <v>1539</v>
      </c>
      <c r="G286" s="195" t="s">
        <v>1301</v>
      </c>
      <c r="H286" s="196">
        <v>4</v>
      </c>
      <c r="I286" s="197"/>
      <c r="J286" s="196">
        <f>ROUND(I286*H286,3)</f>
        <v>0</v>
      </c>
      <c r="K286" s="198"/>
      <c r="L286" s="35"/>
      <c r="M286" s="199" t="s">
        <v>1</v>
      </c>
      <c r="N286" s="20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202</v>
      </c>
      <c r="AT286" s="203" t="s">
        <v>177</v>
      </c>
      <c r="AU286" s="203" t="s">
        <v>152</v>
      </c>
      <c r="AY286" s="15" t="s">
        <v>174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152</v>
      </c>
      <c r="BK286" s="205">
        <f>ROUND(I286*H286,3)</f>
        <v>0</v>
      </c>
      <c r="BL286" s="15" t="s">
        <v>202</v>
      </c>
      <c r="BM286" s="203" t="s">
        <v>899</v>
      </c>
    </row>
    <row r="287" s="2" customFormat="1" ht="16.5" customHeight="1">
      <c r="A287" s="34"/>
      <c r="B287" s="156"/>
      <c r="C287" s="211" t="s">
        <v>851</v>
      </c>
      <c r="D287" s="211" t="s">
        <v>408</v>
      </c>
      <c r="E287" s="212" t="s">
        <v>1540</v>
      </c>
      <c r="F287" s="213" t="s">
        <v>1541</v>
      </c>
      <c r="G287" s="214" t="s">
        <v>1301</v>
      </c>
      <c r="H287" s="215">
        <v>4</v>
      </c>
      <c r="I287" s="216"/>
      <c r="J287" s="215">
        <f>ROUND(I287*H287,3)</f>
        <v>0</v>
      </c>
      <c r="K287" s="217"/>
      <c r="L287" s="218"/>
      <c r="M287" s="219" t="s">
        <v>1</v>
      </c>
      <c r="N287" s="220" t="s">
        <v>40</v>
      </c>
      <c r="O287" s="78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227</v>
      </c>
      <c r="AT287" s="203" t="s">
        <v>408</v>
      </c>
      <c r="AU287" s="203" t="s">
        <v>152</v>
      </c>
      <c r="AY287" s="15" t="s">
        <v>174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152</v>
      </c>
      <c r="BK287" s="205">
        <f>ROUND(I287*H287,3)</f>
        <v>0</v>
      </c>
      <c r="BL287" s="15" t="s">
        <v>202</v>
      </c>
      <c r="BM287" s="203" t="s">
        <v>904</v>
      </c>
    </row>
    <row r="288" s="2" customFormat="1" ht="24.15" customHeight="1">
      <c r="A288" s="34"/>
      <c r="B288" s="156"/>
      <c r="C288" s="192" t="s">
        <v>616</v>
      </c>
      <c r="D288" s="192" t="s">
        <v>177</v>
      </c>
      <c r="E288" s="193" t="s">
        <v>1542</v>
      </c>
      <c r="F288" s="194" t="s">
        <v>1543</v>
      </c>
      <c r="G288" s="195" t="s">
        <v>1544</v>
      </c>
      <c r="H288" s="196">
        <v>6</v>
      </c>
      <c r="I288" s="197"/>
      <c r="J288" s="196">
        <f>ROUND(I288*H288,3)</f>
        <v>0</v>
      </c>
      <c r="K288" s="198"/>
      <c r="L288" s="35"/>
      <c r="M288" s="199" t="s">
        <v>1</v>
      </c>
      <c r="N288" s="20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202</v>
      </c>
      <c r="AT288" s="203" t="s">
        <v>177</v>
      </c>
      <c r="AU288" s="203" t="s">
        <v>152</v>
      </c>
      <c r="AY288" s="15" t="s">
        <v>174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152</v>
      </c>
      <c r="BK288" s="205">
        <f>ROUND(I288*H288,3)</f>
        <v>0</v>
      </c>
      <c r="BL288" s="15" t="s">
        <v>202</v>
      </c>
      <c r="BM288" s="203" t="s">
        <v>907</v>
      </c>
    </row>
    <row r="289" s="2" customFormat="1" ht="16.5" customHeight="1">
      <c r="A289" s="34"/>
      <c r="B289" s="156"/>
      <c r="C289" s="192" t="s">
        <v>858</v>
      </c>
      <c r="D289" s="192" t="s">
        <v>177</v>
      </c>
      <c r="E289" s="193" t="s">
        <v>1545</v>
      </c>
      <c r="F289" s="194" t="s">
        <v>1546</v>
      </c>
      <c r="G289" s="195" t="s">
        <v>1547</v>
      </c>
      <c r="H289" s="196">
        <v>385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202</v>
      </c>
      <c r="AT289" s="203" t="s">
        <v>177</v>
      </c>
      <c r="AU289" s="203" t="s">
        <v>152</v>
      </c>
      <c r="AY289" s="15" t="s">
        <v>174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152</v>
      </c>
      <c r="BK289" s="205">
        <f>ROUND(I289*H289,3)</f>
        <v>0</v>
      </c>
      <c r="BL289" s="15" t="s">
        <v>202</v>
      </c>
      <c r="BM289" s="203" t="s">
        <v>911</v>
      </c>
    </row>
    <row r="290" s="2" customFormat="1" ht="16.5" customHeight="1">
      <c r="A290" s="34"/>
      <c r="B290" s="156"/>
      <c r="C290" s="192" t="s">
        <v>620</v>
      </c>
      <c r="D290" s="192" t="s">
        <v>177</v>
      </c>
      <c r="E290" s="193" t="s">
        <v>1548</v>
      </c>
      <c r="F290" s="194" t="s">
        <v>1456</v>
      </c>
      <c r="G290" s="195" t="s">
        <v>663</v>
      </c>
      <c r="H290" s="196">
        <v>150</v>
      </c>
      <c r="I290" s="197"/>
      <c r="J290" s="196">
        <f>ROUND(I290*H290,3)</f>
        <v>0</v>
      </c>
      <c r="K290" s="198"/>
      <c r="L290" s="35"/>
      <c r="M290" s="199" t="s">
        <v>1</v>
      </c>
      <c r="N290" s="20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202</v>
      </c>
      <c r="AT290" s="203" t="s">
        <v>177</v>
      </c>
      <c r="AU290" s="203" t="s">
        <v>152</v>
      </c>
      <c r="AY290" s="15" t="s">
        <v>174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152</v>
      </c>
      <c r="BK290" s="205">
        <f>ROUND(I290*H290,3)</f>
        <v>0</v>
      </c>
      <c r="BL290" s="15" t="s">
        <v>202</v>
      </c>
      <c r="BM290" s="203" t="s">
        <v>914</v>
      </c>
    </row>
    <row r="291" s="2" customFormat="1" ht="16.5" customHeight="1">
      <c r="A291" s="34"/>
      <c r="B291" s="156"/>
      <c r="C291" s="192" t="s">
        <v>865</v>
      </c>
      <c r="D291" s="192" t="s">
        <v>177</v>
      </c>
      <c r="E291" s="193" t="s">
        <v>1549</v>
      </c>
      <c r="F291" s="194" t="s">
        <v>1550</v>
      </c>
      <c r="G291" s="195" t="s">
        <v>663</v>
      </c>
      <c r="H291" s="196">
        <v>150</v>
      </c>
      <c r="I291" s="197"/>
      <c r="J291" s="196">
        <f>ROUND(I291*H291,3)</f>
        <v>0</v>
      </c>
      <c r="K291" s="198"/>
      <c r="L291" s="35"/>
      <c r="M291" s="199" t="s">
        <v>1</v>
      </c>
      <c r="N291" s="20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202</v>
      </c>
      <c r="AT291" s="203" t="s">
        <v>177</v>
      </c>
      <c r="AU291" s="203" t="s">
        <v>152</v>
      </c>
      <c r="AY291" s="15" t="s">
        <v>174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152</v>
      </c>
      <c r="BK291" s="205">
        <f>ROUND(I291*H291,3)</f>
        <v>0</v>
      </c>
      <c r="BL291" s="15" t="s">
        <v>202</v>
      </c>
      <c r="BM291" s="203" t="s">
        <v>918</v>
      </c>
    </row>
    <row r="292" s="2" customFormat="1" ht="16.5" customHeight="1">
      <c r="A292" s="34"/>
      <c r="B292" s="156"/>
      <c r="C292" s="192" t="s">
        <v>623</v>
      </c>
      <c r="D292" s="192" t="s">
        <v>177</v>
      </c>
      <c r="E292" s="193" t="s">
        <v>1551</v>
      </c>
      <c r="F292" s="194" t="s">
        <v>1552</v>
      </c>
      <c r="G292" s="195" t="s">
        <v>241</v>
      </c>
      <c r="H292" s="196">
        <v>924</v>
      </c>
      <c r="I292" s="197"/>
      <c r="J292" s="196">
        <f>ROUND(I292*H292,3)</f>
        <v>0</v>
      </c>
      <c r="K292" s="198"/>
      <c r="L292" s="35"/>
      <c r="M292" s="199" t="s">
        <v>1</v>
      </c>
      <c r="N292" s="20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202</v>
      </c>
      <c r="AT292" s="203" t="s">
        <v>177</v>
      </c>
      <c r="AU292" s="203" t="s">
        <v>152</v>
      </c>
      <c r="AY292" s="15" t="s">
        <v>174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152</v>
      </c>
      <c r="BK292" s="205">
        <f>ROUND(I292*H292,3)</f>
        <v>0</v>
      </c>
      <c r="BL292" s="15" t="s">
        <v>202</v>
      </c>
      <c r="BM292" s="203" t="s">
        <v>921</v>
      </c>
    </row>
    <row r="293" s="2" customFormat="1" ht="16.5" customHeight="1">
      <c r="A293" s="34"/>
      <c r="B293" s="156"/>
      <c r="C293" s="192" t="s">
        <v>872</v>
      </c>
      <c r="D293" s="192" t="s">
        <v>177</v>
      </c>
      <c r="E293" s="193" t="s">
        <v>1553</v>
      </c>
      <c r="F293" s="194" t="s">
        <v>1554</v>
      </c>
      <c r="G293" s="195" t="s">
        <v>241</v>
      </c>
      <c r="H293" s="196">
        <v>292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202</v>
      </c>
      <c r="AT293" s="203" t="s">
        <v>177</v>
      </c>
      <c r="AU293" s="203" t="s">
        <v>152</v>
      </c>
      <c r="AY293" s="15" t="s">
        <v>174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152</v>
      </c>
      <c r="BK293" s="205">
        <f>ROUND(I293*H293,3)</f>
        <v>0</v>
      </c>
      <c r="BL293" s="15" t="s">
        <v>202</v>
      </c>
      <c r="BM293" s="203" t="s">
        <v>925</v>
      </c>
    </row>
    <row r="294" s="2" customFormat="1" ht="21.75" customHeight="1">
      <c r="A294" s="34"/>
      <c r="B294" s="156"/>
      <c r="C294" s="192" t="s">
        <v>627</v>
      </c>
      <c r="D294" s="192" t="s">
        <v>177</v>
      </c>
      <c r="E294" s="193" t="s">
        <v>1555</v>
      </c>
      <c r="F294" s="194" t="s">
        <v>1556</v>
      </c>
      <c r="G294" s="195" t="s">
        <v>241</v>
      </c>
      <c r="H294" s="196">
        <v>1216</v>
      </c>
      <c r="I294" s="197"/>
      <c r="J294" s="196">
        <f>ROUND(I294*H294,3)</f>
        <v>0</v>
      </c>
      <c r="K294" s="198"/>
      <c r="L294" s="35"/>
      <c r="M294" s="199" t="s">
        <v>1</v>
      </c>
      <c r="N294" s="20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202</v>
      </c>
      <c r="AT294" s="203" t="s">
        <v>177</v>
      </c>
      <c r="AU294" s="203" t="s">
        <v>152</v>
      </c>
      <c r="AY294" s="15" t="s">
        <v>174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152</v>
      </c>
      <c r="BK294" s="205">
        <f>ROUND(I294*H294,3)</f>
        <v>0</v>
      </c>
      <c r="BL294" s="15" t="s">
        <v>202</v>
      </c>
      <c r="BM294" s="203" t="s">
        <v>932</v>
      </c>
    </row>
    <row r="295" s="2" customFormat="1" ht="16.5" customHeight="1">
      <c r="A295" s="34"/>
      <c r="B295" s="156"/>
      <c r="C295" s="192" t="s">
        <v>879</v>
      </c>
      <c r="D295" s="192" t="s">
        <v>177</v>
      </c>
      <c r="E295" s="193" t="s">
        <v>1557</v>
      </c>
      <c r="F295" s="194" t="s">
        <v>1558</v>
      </c>
      <c r="G295" s="195" t="s">
        <v>663</v>
      </c>
      <c r="H295" s="196">
        <v>30</v>
      </c>
      <c r="I295" s="197"/>
      <c r="J295" s="196">
        <f>ROUND(I295*H295,3)</f>
        <v>0</v>
      </c>
      <c r="K295" s="198"/>
      <c r="L295" s="35"/>
      <c r="M295" s="199" t="s">
        <v>1</v>
      </c>
      <c r="N295" s="20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202</v>
      </c>
      <c r="AT295" s="203" t="s">
        <v>177</v>
      </c>
      <c r="AU295" s="203" t="s">
        <v>152</v>
      </c>
      <c r="AY295" s="15" t="s">
        <v>174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152</v>
      </c>
      <c r="BK295" s="205">
        <f>ROUND(I295*H295,3)</f>
        <v>0</v>
      </c>
      <c r="BL295" s="15" t="s">
        <v>202</v>
      </c>
      <c r="BM295" s="203" t="s">
        <v>935</v>
      </c>
    </row>
    <row r="296" s="2" customFormat="1" ht="24.15" customHeight="1">
      <c r="A296" s="34"/>
      <c r="B296" s="156"/>
      <c r="C296" s="192" t="s">
        <v>630</v>
      </c>
      <c r="D296" s="192" t="s">
        <v>177</v>
      </c>
      <c r="E296" s="193" t="s">
        <v>1559</v>
      </c>
      <c r="F296" s="194" t="s">
        <v>1560</v>
      </c>
      <c r="G296" s="195" t="s">
        <v>268</v>
      </c>
      <c r="H296" s="196">
        <v>4.6680000000000001</v>
      </c>
      <c r="I296" s="197"/>
      <c r="J296" s="196">
        <f>ROUND(I296*H296,3)</f>
        <v>0</v>
      </c>
      <c r="K296" s="198"/>
      <c r="L296" s="35"/>
      <c r="M296" s="199" t="s">
        <v>1</v>
      </c>
      <c r="N296" s="20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202</v>
      </c>
      <c r="AT296" s="203" t="s">
        <v>177</v>
      </c>
      <c r="AU296" s="203" t="s">
        <v>152</v>
      </c>
      <c r="AY296" s="15" t="s">
        <v>174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152</v>
      </c>
      <c r="BK296" s="205">
        <f>ROUND(I296*H296,3)</f>
        <v>0</v>
      </c>
      <c r="BL296" s="15" t="s">
        <v>202</v>
      </c>
      <c r="BM296" s="203" t="s">
        <v>939</v>
      </c>
    </row>
    <row r="297" s="12" customFormat="1" ht="22.8" customHeight="1">
      <c r="A297" s="12"/>
      <c r="B297" s="179"/>
      <c r="C297" s="12"/>
      <c r="D297" s="180" t="s">
        <v>73</v>
      </c>
      <c r="E297" s="190" t="s">
        <v>289</v>
      </c>
      <c r="F297" s="190" t="s">
        <v>1561</v>
      </c>
      <c r="G297" s="12"/>
      <c r="H297" s="12"/>
      <c r="I297" s="182"/>
      <c r="J297" s="191">
        <f>BK297</f>
        <v>0</v>
      </c>
      <c r="K297" s="12"/>
      <c r="L297" s="179"/>
      <c r="M297" s="184"/>
      <c r="N297" s="185"/>
      <c r="O297" s="185"/>
      <c r="P297" s="186">
        <f>SUM(P298:P340)</f>
        <v>0</v>
      </c>
      <c r="Q297" s="185"/>
      <c r="R297" s="186">
        <f>SUM(R298:R340)</f>
        <v>0</v>
      </c>
      <c r="S297" s="185"/>
      <c r="T297" s="187">
        <f>SUM(T298:T340)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0" t="s">
        <v>152</v>
      </c>
      <c r="AT297" s="188" t="s">
        <v>73</v>
      </c>
      <c r="AU297" s="188" t="s">
        <v>82</v>
      </c>
      <c r="AY297" s="180" t="s">
        <v>174</v>
      </c>
      <c r="BK297" s="189">
        <f>SUM(BK298:BK340)</f>
        <v>0</v>
      </c>
    </row>
    <row r="298" s="2" customFormat="1" ht="24.15" customHeight="1">
      <c r="A298" s="34"/>
      <c r="B298" s="156"/>
      <c r="C298" s="192" t="s">
        <v>886</v>
      </c>
      <c r="D298" s="192" t="s">
        <v>177</v>
      </c>
      <c r="E298" s="193" t="s">
        <v>1562</v>
      </c>
      <c r="F298" s="194" t="s">
        <v>1563</v>
      </c>
      <c r="G298" s="195" t="s">
        <v>1544</v>
      </c>
      <c r="H298" s="196">
        <v>12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202</v>
      </c>
      <c r="AT298" s="203" t="s">
        <v>177</v>
      </c>
      <c r="AU298" s="203" t="s">
        <v>152</v>
      </c>
      <c r="AY298" s="15" t="s">
        <v>174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152</v>
      </c>
      <c r="BK298" s="205">
        <f>ROUND(I298*H298,3)</f>
        <v>0</v>
      </c>
      <c r="BL298" s="15" t="s">
        <v>202</v>
      </c>
      <c r="BM298" s="203" t="s">
        <v>942</v>
      </c>
    </row>
    <row r="299" s="2" customFormat="1" ht="24.15" customHeight="1">
      <c r="A299" s="34"/>
      <c r="B299" s="156"/>
      <c r="C299" s="192" t="s">
        <v>634</v>
      </c>
      <c r="D299" s="192" t="s">
        <v>177</v>
      </c>
      <c r="E299" s="193" t="s">
        <v>1564</v>
      </c>
      <c r="F299" s="194" t="s">
        <v>1565</v>
      </c>
      <c r="G299" s="195" t="s">
        <v>1544</v>
      </c>
      <c r="H299" s="196">
        <v>2</v>
      </c>
      <c r="I299" s="197"/>
      <c r="J299" s="196">
        <f>ROUND(I299*H299,3)</f>
        <v>0</v>
      </c>
      <c r="K299" s="198"/>
      <c r="L299" s="35"/>
      <c r="M299" s="199" t="s">
        <v>1</v>
      </c>
      <c r="N299" s="200" t="s">
        <v>40</v>
      </c>
      <c r="O299" s="78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202</v>
      </c>
      <c r="AT299" s="203" t="s">
        <v>177</v>
      </c>
      <c r="AU299" s="203" t="s">
        <v>152</v>
      </c>
      <c r="AY299" s="15" t="s">
        <v>174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152</v>
      </c>
      <c r="BK299" s="205">
        <f>ROUND(I299*H299,3)</f>
        <v>0</v>
      </c>
      <c r="BL299" s="15" t="s">
        <v>202</v>
      </c>
      <c r="BM299" s="203" t="s">
        <v>946</v>
      </c>
    </row>
    <row r="300" s="2" customFormat="1" ht="16.5" customHeight="1">
      <c r="A300" s="34"/>
      <c r="B300" s="156"/>
      <c r="C300" s="211" t="s">
        <v>893</v>
      </c>
      <c r="D300" s="211" t="s">
        <v>408</v>
      </c>
      <c r="E300" s="212" t="s">
        <v>1566</v>
      </c>
      <c r="F300" s="213" t="s">
        <v>1567</v>
      </c>
      <c r="G300" s="214" t="s">
        <v>1301</v>
      </c>
      <c r="H300" s="215">
        <v>2</v>
      </c>
      <c r="I300" s="216"/>
      <c r="J300" s="215">
        <f>ROUND(I300*H300,3)</f>
        <v>0</v>
      </c>
      <c r="K300" s="217"/>
      <c r="L300" s="218"/>
      <c r="M300" s="219" t="s">
        <v>1</v>
      </c>
      <c r="N300" s="220" t="s">
        <v>40</v>
      </c>
      <c r="O300" s="78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3" t="s">
        <v>227</v>
      </c>
      <c r="AT300" s="203" t="s">
        <v>408</v>
      </c>
      <c r="AU300" s="203" t="s">
        <v>152</v>
      </c>
      <c r="AY300" s="15" t="s">
        <v>174</v>
      </c>
      <c r="BE300" s="204">
        <f>IF(N300="základná",J300,0)</f>
        <v>0</v>
      </c>
      <c r="BF300" s="204">
        <f>IF(N300="znížená",J300,0)</f>
        <v>0</v>
      </c>
      <c r="BG300" s="204">
        <f>IF(N300="zákl. prenesená",J300,0)</f>
        <v>0</v>
      </c>
      <c r="BH300" s="204">
        <f>IF(N300="zníž. prenesená",J300,0)</f>
        <v>0</v>
      </c>
      <c r="BI300" s="204">
        <f>IF(N300="nulová",J300,0)</f>
        <v>0</v>
      </c>
      <c r="BJ300" s="15" t="s">
        <v>152</v>
      </c>
      <c r="BK300" s="205">
        <f>ROUND(I300*H300,3)</f>
        <v>0</v>
      </c>
      <c r="BL300" s="15" t="s">
        <v>202</v>
      </c>
      <c r="BM300" s="203" t="s">
        <v>949</v>
      </c>
    </row>
    <row r="301" s="2" customFormat="1" ht="16.5" customHeight="1">
      <c r="A301" s="34"/>
      <c r="B301" s="156"/>
      <c r="C301" s="192" t="s">
        <v>637</v>
      </c>
      <c r="D301" s="192" t="s">
        <v>177</v>
      </c>
      <c r="E301" s="193" t="s">
        <v>1568</v>
      </c>
      <c r="F301" s="194" t="s">
        <v>1569</v>
      </c>
      <c r="G301" s="195" t="s">
        <v>1544</v>
      </c>
      <c r="H301" s="196">
        <v>37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202</v>
      </c>
      <c r="AT301" s="203" t="s">
        <v>177</v>
      </c>
      <c r="AU301" s="203" t="s">
        <v>152</v>
      </c>
      <c r="AY301" s="15" t="s">
        <v>174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152</v>
      </c>
      <c r="BK301" s="205">
        <f>ROUND(I301*H301,3)</f>
        <v>0</v>
      </c>
      <c r="BL301" s="15" t="s">
        <v>202</v>
      </c>
      <c r="BM301" s="203" t="s">
        <v>953</v>
      </c>
    </row>
    <row r="302" s="2" customFormat="1" ht="24.15" customHeight="1">
      <c r="A302" s="34"/>
      <c r="B302" s="156"/>
      <c r="C302" s="211" t="s">
        <v>901</v>
      </c>
      <c r="D302" s="211" t="s">
        <v>408</v>
      </c>
      <c r="E302" s="212" t="s">
        <v>1570</v>
      </c>
      <c r="F302" s="213" t="s">
        <v>1571</v>
      </c>
      <c r="G302" s="214" t="s">
        <v>1544</v>
      </c>
      <c r="H302" s="215">
        <v>1</v>
      </c>
      <c r="I302" s="216"/>
      <c r="J302" s="215">
        <f>ROUND(I302*H302,3)</f>
        <v>0</v>
      </c>
      <c r="K302" s="217"/>
      <c r="L302" s="218"/>
      <c r="M302" s="219" t="s">
        <v>1</v>
      </c>
      <c r="N302" s="220" t="s">
        <v>40</v>
      </c>
      <c r="O302" s="78"/>
      <c r="P302" s="201">
        <f>O302*H302</f>
        <v>0</v>
      </c>
      <c r="Q302" s="201">
        <v>0</v>
      </c>
      <c r="R302" s="201">
        <f>Q302*H302</f>
        <v>0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227</v>
      </c>
      <c r="AT302" s="203" t="s">
        <v>408</v>
      </c>
      <c r="AU302" s="203" t="s">
        <v>152</v>
      </c>
      <c r="AY302" s="15" t="s">
        <v>174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152</v>
      </c>
      <c r="BK302" s="205">
        <f>ROUND(I302*H302,3)</f>
        <v>0</v>
      </c>
      <c r="BL302" s="15" t="s">
        <v>202</v>
      </c>
      <c r="BM302" s="203" t="s">
        <v>956</v>
      </c>
    </row>
    <row r="303" s="2" customFormat="1" ht="16.5" customHeight="1">
      <c r="A303" s="34"/>
      <c r="B303" s="156"/>
      <c r="C303" s="211" t="s">
        <v>641</v>
      </c>
      <c r="D303" s="211" t="s">
        <v>408</v>
      </c>
      <c r="E303" s="212" t="s">
        <v>1572</v>
      </c>
      <c r="F303" s="213" t="s">
        <v>1573</v>
      </c>
      <c r="G303" s="214" t="s">
        <v>1544</v>
      </c>
      <c r="H303" s="215">
        <v>36</v>
      </c>
      <c r="I303" s="216"/>
      <c r="J303" s="215">
        <f>ROUND(I303*H303,3)</f>
        <v>0</v>
      </c>
      <c r="K303" s="217"/>
      <c r="L303" s="218"/>
      <c r="M303" s="219" t="s">
        <v>1</v>
      </c>
      <c r="N303" s="22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227</v>
      </c>
      <c r="AT303" s="203" t="s">
        <v>408</v>
      </c>
      <c r="AU303" s="203" t="s">
        <v>152</v>
      </c>
      <c r="AY303" s="15" t="s">
        <v>174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152</v>
      </c>
      <c r="BK303" s="205">
        <f>ROUND(I303*H303,3)</f>
        <v>0</v>
      </c>
      <c r="BL303" s="15" t="s">
        <v>202</v>
      </c>
      <c r="BM303" s="203" t="s">
        <v>960</v>
      </c>
    </row>
    <row r="304" s="2" customFormat="1" ht="21.75" customHeight="1">
      <c r="A304" s="34"/>
      <c r="B304" s="156"/>
      <c r="C304" s="192" t="s">
        <v>908</v>
      </c>
      <c r="D304" s="192" t="s">
        <v>177</v>
      </c>
      <c r="E304" s="193" t="s">
        <v>1574</v>
      </c>
      <c r="F304" s="194" t="s">
        <v>1575</v>
      </c>
      <c r="G304" s="195" t="s">
        <v>1301</v>
      </c>
      <c r="H304" s="196">
        <v>37</v>
      </c>
      <c r="I304" s="197"/>
      <c r="J304" s="196">
        <f>ROUND(I304*H304,3)</f>
        <v>0</v>
      </c>
      <c r="K304" s="198"/>
      <c r="L304" s="35"/>
      <c r="M304" s="199" t="s">
        <v>1</v>
      </c>
      <c r="N304" s="20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202</v>
      </c>
      <c r="AT304" s="203" t="s">
        <v>177</v>
      </c>
      <c r="AU304" s="203" t="s">
        <v>152</v>
      </c>
      <c r="AY304" s="15" t="s">
        <v>174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152</v>
      </c>
      <c r="BK304" s="205">
        <f>ROUND(I304*H304,3)</f>
        <v>0</v>
      </c>
      <c r="BL304" s="15" t="s">
        <v>202</v>
      </c>
      <c r="BM304" s="203" t="s">
        <v>963</v>
      </c>
    </row>
    <row r="305" s="2" customFormat="1" ht="16.5" customHeight="1">
      <c r="A305" s="34"/>
      <c r="B305" s="156"/>
      <c r="C305" s="192" t="s">
        <v>645</v>
      </c>
      <c r="D305" s="192" t="s">
        <v>177</v>
      </c>
      <c r="E305" s="193" t="s">
        <v>1576</v>
      </c>
      <c r="F305" s="194" t="s">
        <v>1577</v>
      </c>
      <c r="G305" s="195" t="s">
        <v>1544</v>
      </c>
      <c r="H305" s="196">
        <v>17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40</v>
      </c>
      <c r="O305" s="78"/>
      <c r="P305" s="201">
        <f>O305*H305</f>
        <v>0</v>
      </c>
      <c r="Q305" s="201">
        <v>0</v>
      </c>
      <c r="R305" s="201">
        <f>Q305*H305</f>
        <v>0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202</v>
      </c>
      <c r="AT305" s="203" t="s">
        <v>177</v>
      </c>
      <c r="AU305" s="203" t="s">
        <v>152</v>
      </c>
      <c r="AY305" s="15" t="s">
        <v>174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152</v>
      </c>
      <c r="BK305" s="205">
        <f>ROUND(I305*H305,3)</f>
        <v>0</v>
      </c>
      <c r="BL305" s="15" t="s">
        <v>202</v>
      </c>
      <c r="BM305" s="203" t="s">
        <v>967</v>
      </c>
    </row>
    <row r="306" s="2" customFormat="1" ht="16.5" customHeight="1">
      <c r="A306" s="34"/>
      <c r="B306" s="156"/>
      <c r="C306" s="211" t="s">
        <v>915</v>
      </c>
      <c r="D306" s="211" t="s">
        <v>408</v>
      </c>
      <c r="E306" s="212" t="s">
        <v>1578</v>
      </c>
      <c r="F306" s="213" t="s">
        <v>1579</v>
      </c>
      <c r="G306" s="214" t="s">
        <v>1301</v>
      </c>
      <c r="H306" s="215">
        <v>17</v>
      </c>
      <c r="I306" s="216"/>
      <c r="J306" s="215">
        <f>ROUND(I306*H306,3)</f>
        <v>0</v>
      </c>
      <c r="K306" s="217"/>
      <c r="L306" s="218"/>
      <c r="M306" s="219" t="s">
        <v>1</v>
      </c>
      <c r="N306" s="22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227</v>
      </c>
      <c r="AT306" s="203" t="s">
        <v>408</v>
      </c>
      <c r="AU306" s="203" t="s">
        <v>152</v>
      </c>
      <c r="AY306" s="15" t="s">
        <v>174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152</v>
      </c>
      <c r="BK306" s="205">
        <f>ROUND(I306*H306,3)</f>
        <v>0</v>
      </c>
      <c r="BL306" s="15" t="s">
        <v>202</v>
      </c>
      <c r="BM306" s="203" t="s">
        <v>970</v>
      </c>
    </row>
    <row r="307" s="2" customFormat="1" ht="16.5" customHeight="1">
      <c r="A307" s="34"/>
      <c r="B307" s="156"/>
      <c r="C307" s="211" t="s">
        <v>649</v>
      </c>
      <c r="D307" s="211" t="s">
        <v>408</v>
      </c>
      <c r="E307" s="212" t="s">
        <v>1580</v>
      </c>
      <c r="F307" s="213" t="s">
        <v>1581</v>
      </c>
      <c r="G307" s="214" t="s">
        <v>1301</v>
      </c>
      <c r="H307" s="215">
        <v>10</v>
      </c>
      <c r="I307" s="216"/>
      <c r="J307" s="215">
        <f>ROUND(I307*H307,3)</f>
        <v>0</v>
      </c>
      <c r="K307" s="217"/>
      <c r="L307" s="218"/>
      <c r="M307" s="219" t="s">
        <v>1</v>
      </c>
      <c r="N307" s="220" t="s">
        <v>40</v>
      </c>
      <c r="O307" s="78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227</v>
      </c>
      <c r="AT307" s="203" t="s">
        <v>408</v>
      </c>
      <c r="AU307" s="203" t="s">
        <v>152</v>
      </c>
      <c r="AY307" s="15" t="s">
        <v>174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152</v>
      </c>
      <c r="BK307" s="205">
        <f>ROUND(I307*H307,3)</f>
        <v>0</v>
      </c>
      <c r="BL307" s="15" t="s">
        <v>202</v>
      </c>
      <c r="BM307" s="203" t="s">
        <v>974</v>
      </c>
    </row>
    <row r="308" s="2" customFormat="1" ht="16.5" customHeight="1">
      <c r="A308" s="34"/>
      <c r="B308" s="156"/>
      <c r="C308" s="192" t="s">
        <v>922</v>
      </c>
      <c r="D308" s="192" t="s">
        <v>177</v>
      </c>
      <c r="E308" s="193" t="s">
        <v>1582</v>
      </c>
      <c r="F308" s="194" t="s">
        <v>1583</v>
      </c>
      <c r="G308" s="195" t="s">
        <v>1544</v>
      </c>
      <c r="H308" s="196">
        <v>17</v>
      </c>
      <c r="I308" s="197"/>
      <c r="J308" s="196">
        <f>ROUND(I308*H308,3)</f>
        <v>0</v>
      </c>
      <c r="K308" s="198"/>
      <c r="L308" s="35"/>
      <c r="M308" s="199" t="s">
        <v>1</v>
      </c>
      <c r="N308" s="200" t="s">
        <v>40</v>
      </c>
      <c r="O308" s="78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202</v>
      </c>
      <c r="AT308" s="203" t="s">
        <v>177</v>
      </c>
      <c r="AU308" s="203" t="s">
        <v>152</v>
      </c>
      <c r="AY308" s="15" t="s">
        <v>174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152</v>
      </c>
      <c r="BK308" s="205">
        <f>ROUND(I308*H308,3)</f>
        <v>0</v>
      </c>
      <c r="BL308" s="15" t="s">
        <v>202</v>
      </c>
      <c r="BM308" s="203" t="s">
        <v>977</v>
      </c>
    </row>
    <row r="309" s="2" customFormat="1" ht="16.5" customHeight="1">
      <c r="A309" s="34"/>
      <c r="B309" s="156"/>
      <c r="C309" s="211" t="s">
        <v>652</v>
      </c>
      <c r="D309" s="211" t="s">
        <v>408</v>
      </c>
      <c r="E309" s="212" t="s">
        <v>1584</v>
      </c>
      <c r="F309" s="213" t="s">
        <v>1585</v>
      </c>
      <c r="G309" s="214" t="s">
        <v>1301</v>
      </c>
      <c r="H309" s="215">
        <v>17</v>
      </c>
      <c r="I309" s="216"/>
      <c r="J309" s="215">
        <f>ROUND(I309*H309,3)</f>
        <v>0</v>
      </c>
      <c r="K309" s="217"/>
      <c r="L309" s="218"/>
      <c r="M309" s="219" t="s">
        <v>1</v>
      </c>
      <c r="N309" s="220" t="s">
        <v>40</v>
      </c>
      <c r="O309" s="78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227</v>
      </c>
      <c r="AT309" s="203" t="s">
        <v>408</v>
      </c>
      <c r="AU309" s="203" t="s">
        <v>152</v>
      </c>
      <c r="AY309" s="15" t="s">
        <v>174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152</v>
      </c>
      <c r="BK309" s="205">
        <f>ROUND(I309*H309,3)</f>
        <v>0</v>
      </c>
      <c r="BL309" s="15" t="s">
        <v>202</v>
      </c>
      <c r="BM309" s="203" t="s">
        <v>981</v>
      </c>
    </row>
    <row r="310" s="2" customFormat="1" ht="21.75" customHeight="1">
      <c r="A310" s="34"/>
      <c r="B310" s="156"/>
      <c r="C310" s="192" t="s">
        <v>929</v>
      </c>
      <c r="D310" s="192" t="s">
        <v>177</v>
      </c>
      <c r="E310" s="193" t="s">
        <v>1586</v>
      </c>
      <c r="F310" s="194" t="s">
        <v>1587</v>
      </c>
      <c r="G310" s="195" t="s">
        <v>1301</v>
      </c>
      <c r="H310" s="196">
        <v>17</v>
      </c>
      <c r="I310" s="197"/>
      <c r="J310" s="196">
        <f>ROUND(I310*H310,3)</f>
        <v>0</v>
      </c>
      <c r="K310" s="198"/>
      <c r="L310" s="35"/>
      <c r="M310" s="199" t="s">
        <v>1</v>
      </c>
      <c r="N310" s="200" t="s">
        <v>40</v>
      </c>
      <c r="O310" s="78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202</v>
      </c>
      <c r="AT310" s="203" t="s">
        <v>177</v>
      </c>
      <c r="AU310" s="203" t="s">
        <v>152</v>
      </c>
      <c r="AY310" s="15" t="s">
        <v>174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152</v>
      </c>
      <c r="BK310" s="205">
        <f>ROUND(I310*H310,3)</f>
        <v>0</v>
      </c>
      <c r="BL310" s="15" t="s">
        <v>202</v>
      </c>
      <c r="BM310" s="203" t="s">
        <v>984</v>
      </c>
    </row>
    <row r="311" s="2" customFormat="1" ht="16.5" customHeight="1">
      <c r="A311" s="34"/>
      <c r="B311" s="156"/>
      <c r="C311" s="192" t="s">
        <v>656</v>
      </c>
      <c r="D311" s="192" t="s">
        <v>177</v>
      </c>
      <c r="E311" s="193" t="s">
        <v>1588</v>
      </c>
      <c r="F311" s="194" t="s">
        <v>1589</v>
      </c>
      <c r="G311" s="195" t="s">
        <v>1544</v>
      </c>
      <c r="H311" s="196">
        <v>34</v>
      </c>
      <c r="I311" s="197"/>
      <c r="J311" s="196">
        <f>ROUND(I311*H311,3)</f>
        <v>0</v>
      </c>
      <c r="K311" s="198"/>
      <c r="L311" s="35"/>
      <c r="M311" s="199" t="s">
        <v>1</v>
      </c>
      <c r="N311" s="200" t="s">
        <v>40</v>
      </c>
      <c r="O311" s="78"/>
      <c r="P311" s="201">
        <f>O311*H311</f>
        <v>0</v>
      </c>
      <c r="Q311" s="201">
        <v>0</v>
      </c>
      <c r="R311" s="201">
        <f>Q311*H311</f>
        <v>0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202</v>
      </c>
      <c r="AT311" s="203" t="s">
        <v>177</v>
      </c>
      <c r="AU311" s="203" t="s">
        <v>152</v>
      </c>
      <c r="AY311" s="15" t="s">
        <v>174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152</v>
      </c>
      <c r="BK311" s="205">
        <f>ROUND(I311*H311,3)</f>
        <v>0</v>
      </c>
      <c r="BL311" s="15" t="s">
        <v>202</v>
      </c>
      <c r="BM311" s="203" t="s">
        <v>988</v>
      </c>
    </row>
    <row r="312" s="2" customFormat="1" ht="16.5" customHeight="1">
      <c r="A312" s="34"/>
      <c r="B312" s="156"/>
      <c r="C312" s="211" t="s">
        <v>936</v>
      </c>
      <c r="D312" s="211" t="s">
        <v>408</v>
      </c>
      <c r="E312" s="212" t="s">
        <v>1590</v>
      </c>
      <c r="F312" s="213" t="s">
        <v>1591</v>
      </c>
      <c r="G312" s="214" t="s">
        <v>1301</v>
      </c>
      <c r="H312" s="215">
        <v>3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227</v>
      </c>
      <c r="AT312" s="203" t="s">
        <v>408</v>
      </c>
      <c r="AU312" s="203" t="s">
        <v>152</v>
      </c>
      <c r="AY312" s="15" t="s">
        <v>174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152</v>
      </c>
      <c r="BK312" s="205">
        <f>ROUND(I312*H312,3)</f>
        <v>0</v>
      </c>
      <c r="BL312" s="15" t="s">
        <v>202</v>
      </c>
      <c r="BM312" s="203" t="s">
        <v>991</v>
      </c>
    </row>
    <row r="313" s="2" customFormat="1" ht="16.5" customHeight="1">
      <c r="A313" s="34"/>
      <c r="B313" s="156"/>
      <c r="C313" s="211" t="s">
        <v>659</v>
      </c>
      <c r="D313" s="211" t="s">
        <v>408</v>
      </c>
      <c r="E313" s="212" t="s">
        <v>1592</v>
      </c>
      <c r="F313" s="213" t="s">
        <v>1593</v>
      </c>
      <c r="G313" s="214" t="s">
        <v>1301</v>
      </c>
      <c r="H313" s="215">
        <v>31</v>
      </c>
      <c r="I313" s="216"/>
      <c r="J313" s="215">
        <f>ROUND(I313*H313,3)</f>
        <v>0</v>
      </c>
      <c r="K313" s="217"/>
      <c r="L313" s="218"/>
      <c r="M313" s="219" t="s">
        <v>1</v>
      </c>
      <c r="N313" s="220" t="s">
        <v>40</v>
      </c>
      <c r="O313" s="78"/>
      <c r="P313" s="201">
        <f>O313*H313</f>
        <v>0</v>
      </c>
      <c r="Q313" s="201">
        <v>0</v>
      </c>
      <c r="R313" s="201">
        <f>Q313*H313</f>
        <v>0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227</v>
      </c>
      <c r="AT313" s="203" t="s">
        <v>408</v>
      </c>
      <c r="AU313" s="203" t="s">
        <v>152</v>
      </c>
      <c r="AY313" s="15" t="s">
        <v>174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152</v>
      </c>
      <c r="BK313" s="205">
        <f>ROUND(I313*H313,3)</f>
        <v>0</v>
      </c>
      <c r="BL313" s="15" t="s">
        <v>202</v>
      </c>
      <c r="BM313" s="203" t="s">
        <v>995</v>
      </c>
    </row>
    <row r="314" s="2" customFormat="1" ht="16.5" customHeight="1">
      <c r="A314" s="34"/>
      <c r="B314" s="156"/>
      <c r="C314" s="211" t="s">
        <v>943</v>
      </c>
      <c r="D314" s="211" t="s">
        <v>408</v>
      </c>
      <c r="E314" s="212" t="s">
        <v>1594</v>
      </c>
      <c r="F314" s="213" t="s">
        <v>1595</v>
      </c>
      <c r="G314" s="214" t="s">
        <v>1301</v>
      </c>
      <c r="H314" s="215">
        <v>2</v>
      </c>
      <c r="I314" s="216"/>
      <c r="J314" s="215">
        <f>ROUND(I314*H314,3)</f>
        <v>0</v>
      </c>
      <c r="K314" s="217"/>
      <c r="L314" s="218"/>
      <c r="M314" s="219" t="s">
        <v>1</v>
      </c>
      <c r="N314" s="220" t="s">
        <v>40</v>
      </c>
      <c r="O314" s="78"/>
      <c r="P314" s="201">
        <f>O314*H314</f>
        <v>0</v>
      </c>
      <c r="Q314" s="201">
        <v>0</v>
      </c>
      <c r="R314" s="201">
        <f>Q314*H314</f>
        <v>0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227</v>
      </c>
      <c r="AT314" s="203" t="s">
        <v>408</v>
      </c>
      <c r="AU314" s="203" t="s">
        <v>152</v>
      </c>
      <c r="AY314" s="15" t="s">
        <v>174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152</v>
      </c>
      <c r="BK314" s="205">
        <f>ROUND(I314*H314,3)</f>
        <v>0</v>
      </c>
      <c r="BL314" s="15" t="s">
        <v>202</v>
      </c>
      <c r="BM314" s="203" t="s">
        <v>998</v>
      </c>
    </row>
    <row r="315" s="2" customFormat="1" ht="16.5" customHeight="1">
      <c r="A315" s="34"/>
      <c r="B315" s="156"/>
      <c r="C315" s="211" t="s">
        <v>664</v>
      </c>
      <c r="D315" s="211" t="s">
        <v>408</v>
      </c>
      <c r="E315" s="212" t="s">
        <v>1596</v>
      </c>
      <c r="F315" s="213" t="s">
        <v>1597</v>
      </c>
      <c r="G315" s="214" t="s">
        <v>1301</v>
      </c>
      <c r="H315" s="215">
        <v>1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227</v>
      </c>
      <c r="AT315" s="203" t="s">
        <v>408</v>
      </c>
      <c r="AU315" s="203" t="s">
        <v>152</v>
      </c>
      <c r="AY315" s="15" t="s">
        <v>174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152</v>
      </c>
      <c r="BK315" s="205">
        <f>ROUND(I315*H315,3)</f>
        <v>0</v>
      </c>
      <c r="BL315" s="15" t="s">
        <v>202</v>
      </c>
      <c r="BM315" s="203" t="s">
        <v>1002</v>
      </c>
    </row>
    <row r="316" s="2" customFormat="1" ht="16.5" customHeight="1">
      <c r="A316" s="34"/>
      <c r="B316" s="156"/>
      <c r="C316" s="192" t="s">
        <v>950</v>
      </c>
      <c r="D316" s="192" t="s">
        <v>177</v>
      </c>
      <c r="E316" s="193" t="s">
        <v>1598</v>
      </c>
      <c r="F316" s="194" t="s">
        <v>1599</v>
      </c>
      <c r="G316" s="195" t="s">
        <v>1544</v>
      </c>
      <c r="H316" s="196">
        <v>3</v>
      </c>
      <c r="I316" s="197"/>
      <c r="J316" s="196">
        <f>ROUND(I316*H316,3)</f>
        <v>0</v>
      </c>
      <c r="K316" s="198"/>
      <c r="L316" s="35"/>
      <c r="M316" s="199" t="s">
        <v>1</v>
      </c>
      <c r="N316" s="200" t="s">
        <v>40</v>
      </c>
      <c r="O316" s="78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202</v>
      </c>
      <c r="AT316" s="203" t="s">
        <v>177</v>
      </c>
      <c r="AU316" s="203" t="s">
        <v>152</v>
      </c>
      <c r="AY316" s="15" t="s">
        <v>174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152</v>
      </c>
      <c r="BK316" s="205">
        <f>ROUND(I316*H316,3)</f>
        <v>0</v>
      </c>
      <c r="BL316" s="15" t="s">
        <v>202</v>
      </c>
      <c r="BM316" s="203" t="s">
        <v>1003</v>
      </c>
    </row>
    <row r="317" s="2" customFormat="1" ht="16.5" customHeight="1">
      <c r="A317" s="34"/>
      <c r="B317" s="156"/>
      <c r="C317" s="211" t="s">
        <v>665</v>
      </c>
      <c r="D317" s="211" t="s">
        <v>408</v>
      </c>
      <c r="E317" s="212" t="s">
        <v>1600</v>
      </c>
      <c r="F317" s="213" t="s">
        <v>1601</v>
      </c>
      <c r="G317" s="214" t="s">
        <v>1301</v>
      </c>
      <c r="H317" s="215">
        <v>3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227</v>
      </c>
      <c r="AT317" s="203" t="s">
        <v>408</v>
      </c>
      <c r="AU317" s="203" t="s">
        <v>152</v>
      </c>
      <c r="AY317" s="15" t="s">
        <v>174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152</v>
      </c>
      <c r="BK317" s="205">
        <f>ROUND(I317*H317,3)</f>
        <v>0</v>
      </c>
      <c r="BL317" s="15" t="s">
        <v>202</v>
      </c>
      <c r="BM317" s="203" t="s">
        <v>1007</v>
      </c>
    </row>
    <row r="318" s="2" customFormat="1" ht="21.75" customHeight="1">
      <c r="A318" s="34"/>
      <c r="B318" s="156"/>
      <c r="C318" s="192" t="s">
        <v>957</v>
      </c>
      <c r="D318" s="192" t="s">
        <v>177</v>
      </c>
      <c r="E318" s="193" t="s">
        <v>1602</v>
      </c>
      <c r="F318" s="194" t="s">
        <v>1603</v>
      </c>
      <c r="G318" s="195" t="s">
        <v>1301</v>
      </c>
      <c r="H318" s="196">
        <v>37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202</v>
      </c>
      <c r="AT318" s="203" t="s">
        <v>177</v>
      </c>
      <c r="AU318" s="203" t="s">
        <v>152</v>
      </c>
      <c r="AY318" s="15" t="s">
        <v>174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152</v>
      </c>
      <c r="BK318" s="205">
        <f>ROUND(I318*H318,3)</f>
        <v>0</v>
      </c>
      <c r="BL318" s="15" t="s">
        <v>202</v>
      </c>
      <c r="BM318" s="203" t="s">
        <v>1010</v>
      </c>
    </row>
    <row r="319" s="2" customFormat="1" ht="24.15" customHeight="1">
      <c r="A319" s="34"/>
      <c r="B319" s="156"/>
      <c r="C319" s="192" t="s">
        <v>669</v>
      </c>
      <c r="D319" s="192" t="s">
        <v>177</v>
      </c>
      <c r="E319" s="193" t="s">
        <v>1604</v>
      </c>
      <c r="F319" s="194" t="s">
        <v>1605</v>
      </c>
      <c r="G319" s="195" t="s">
        <v>1544</v>
      </c>
      <c r="H319" s="196">
        <v>2</v>
      </c>
      <c r="I319" s="197"/>
      <c r="J319" s="196">
        <f>ROUND(I319*H319,3)</f>
        <v>0</v>
      </c>
      <c r="K319" s="198"/>
      <c r="L319" s="35"/>
      <c r="M319" s="199" t="s">
        <v>1</v>
      </c>
      <c r="N319" s="20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202</v>
      </c>
      <c r="AT319" s="203" t="s">
        <v>177</v>
      </c>
      <c r="AU319" s="203" t="s">
        <v>152</v>
      </c>
      <c r="AY319" s="15" t="s">
        <v>174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152</v>
      </c>
      <c r="BK319" s="205">
        <f>ROUND(I319*H319,3)</f>
        <v>0</v>
      </c>
      <c r="BL319" s="15" t="s">
        <v>202</v>
      </c>
      <c r="BM319" s="203" t="s">
        <v>1014</v>
      </c>
    </row>
    <row r="320" s="2" customFormat="1" ht="16.5" customHeight="1">
      <c r="A320" s="34"/>
      <c r="B320" s="156"/>
      <c r="C320" s="211" t="s">
        <v>964</v>
      </c>
      <c r="D320" s="211" t="s">
        <v>408</v>
      </c>
      <c r="E320" s="212" t="s">
        <v>1606</v>
      </c>
      <c r="F320" s="213" t="s">
        <v>1607</v>
      </c>
      <c r="G320" s="214" t="s">
        <v>1301</v>
      </c>
      <c r="H320" s="215">
        <v>2</v>
      </c>
      <c r="I320" s="216"/>
      <c r="J320" s="215">
        <f>ROUND(I320*H320,3)</f>
        <v>0</v>
      </c>
      <c r="K320" s="217"/>
      <c r="L320" s="218"/>
      <c r="M320" s="219" t="s">
        <v>1</v>
      </c>
      <c r="N320" s="22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227</v>
      </c>
      <c r="AT320" s="203" t="s">
        <v>408</v>
      </c>
      <c r="AU320" s="203" t="s">
        <v>152</v>
      </c>
      <c r="AY320" s="15" t="s">
        <v>174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152</v>
      </c>
      <c r="BK320" s="205">
        <f>ROUND(I320*H320,3)</f>
        <v>0</v>
      </c>
      <c r="BL320" s="15" t="s">
        <v>202</v>
      </c>
      <c r="BM320" s="203" t="s">
        <v>1017</v>
      </c>
    </row>
    <row r="321" s="2" customFormat="1" ht="16.5" customHeight="1">
      <c r="A321" s="34"/>
      <c r="B321" s="156"/>
      <c r="C321" s="192" t="s">
        <v>672</v>
      </c>
      <c r="D321" s="192" t="s">
        <v>177</v>
      </c>
      <c r="E321" s="193" t="s">
        <v>1608</v>
      </c>
      <c r="F321" s="194" t="s">
        <v>1609</v>
      </c>
      <c r="G321" s="195" t="s">
        <v>1544</v>
      </c>
      <c r="H321" s="196">
        <v>1</v>
      </c>
      <c r="I321" s="197"/>
      <c r="J321" s="196">
        <f>ROUND(I321*H321,3)</f>
        <v>0</v>
      </c>
      <c r="K321" s="198"/>
      <c r="L321" s="35"/>
      <c r="M321" s="199" t="s">
        <v>1</v>
      </c>
      <c r="N321" s="20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202</v>
      </c>
      <c r="AT321" s="203" t="s">
        <v>177</v>
      </c>
      <c r="AU321" s="203" t="s">
        <v>152</v>
      </c>
      <c r="AY321" s="15" t="s">
        <v>174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152</v>
      </c>
      <c r="BK321" s="205">
        <f>ROUND(I321*H321,3)</f>
        <v>0</v>
      </c>
      <c r="BL321" s="15" t="s">
        <v>202</v>
      </c>
      <c r="BM321" s="203" t="s">
        <v>1021</v>
      </c>
    </row>
    <row r="322" s="2" customFormat="1" ht="16.5" customHeight="1">
      <c r="A322" s="34"/>
      <c r="B322" s="156"/>
      <c r="C322" s="211" t="s">
        <v>971</v>
      </c>
      <c r="D322" s="211" t="s">
        <v>408</v>
      </c>
      <c r="E322" s="212" t="s">
        <v>1610</v>
      </c>
      <c r="F322" s="213" t="s">
        <v>1611</v>
      </c>
      <c r="G322" s="214" t="s">
        <v>1301</v>
      </c>
      <c r="H322" s="215">
        <v>1</v>
      </c>
      <c r="I322" s="216"/>
      <c r="J322" s="215">
        <f>ROUND(I322*H322,3)</f>
        <v>0</v>
      </c>
      <c r="K322" s="217"/>
      <c r="L322" s="218"/>
      <c r="M322" s="219" t="s">
        <v>1</v>
      </c>
      <c r="N322" s="22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227</v>
      </c>
      <c r="AT322" s="203" t="s">
        <v>408</v>
      </c>
      <c r="AU322" s="203" t="s">
        <v>152</v>
      </c>
      <c r="AY322" s="15" t="s">
        <v>174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152</v>
      </c>
      <c r="BK322" s="205">
        <f>ROUND(I322*H322,3)</f>
        <v>0</v>
      </c>
      <c r="BL322" s="15" t="s">
        <v>202</v>
      </c>
      <c r="BM322" s="203" t="s">
        <v>1024</v>
      </c>
    </row>
    <row r="323" s="2" customFormat="1" ht="16.5" customHeight="1">
      <c r="A323" s="34"/>
      <c r="B323" s="156"/>
      <c r="C323" s="192" t="s">
        <v>678</v>
      </c>
      <c r="D323" s="192" t="s">
        <v>177</v>
      </c>
      <c r="E323" s="193" t="s">
        <v>1612</v>
      </c>
      <c r="F323" s="194" t="s">
        <v>1613</v>
      </c>
      <c r="G323" s="195" t="s">
        <v>1544</v>
      </c>
      <c r="H323" s="196">
        <v>2</v>
      </c>
      <c r="I323" s="197"/>
      <c r="J323" s="196">
        <f>ROUND(I323*H323,3)</f>
        <v>0</v>
      </c>
      <c r="K323" s="198"/>
      <c r="L323" s="35"/>
      <c r="M323" s="199" t="s">
        <v>1</v>
      </c>
      <c r="N323" s="20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202</v>
      </c>
      <c r="AT323" s="203" t="s">
        <v>177</v>
      </c>
      <c r="AU323" s="203" t="s">
        <v>152</v>
      </c>
      <c r="AY323" s="15" t="s">
        <v>174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152</v>
      </c>
      <c r="BK323" s="205">
        <f>ROUND(I323*H323,3)</f>
        <v>0</v>
      </c>
      <c r="BL323" s="15" t="s">
        <v>202</v>
      </c>
      <c r="BM323" s="203" t="s">
        <v>1028</v>
      </c>
    </row>
    <row r="324" s="2" customFormat="1" ht="16.5" customHeight="1">
      <c r="A324" s="34"/>
      <c r="B324" s="156"/>
      <c r="C324" s="211" t="s">
        <v>978</v>
      </c>
      <c r="D324" s="211" t="s">
        <v>408</v>
      </c>
      <c r="E324" s="212" t="s">
        <v>1614</v>
      </c>
      <c r="F324" s="213" t="s">
        <v>1615</v>
      </c>
      <c r="G324" s="214" t="s">
        <v>1301</v>
      </c>
      <c r="H324" s="215">
        <v>2</v>
      </c>
      <c r="I324" s="216"/>
      <c r="J324" s="215">
        <f>ROUND(I324*H324,3)</f>
        <v>0</v>
      </c>
      <c r="K324" s="217"/>
      <c r="L324" s="218"/>
      <c r="M324" s="219" t="s">
        <v>1</v>
      </c>
      <c r="N324" s="22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227</v>
      </c>
      <c r="AT324" s="203" t="s">
        <v>408</v>
      </c>
      <c r="AU324" s="203" t="s">
        <v>152</v>
      </c>
      <c r="AY324" s="15" t="s">
        <v>174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152</v>
      </c>
      <c r="BK324" s="205">
        <f>ROUND(I324*H324,3)</f>
        <v>0</v>
      </c>
      <c r="BL324" s="15" t="s">
        <v>202</v>
      </c>
      <c r="BM324" s="203" t="s">
        <v>1039</v>
      </c>
    </row>
    <row r="325" s="2" customFormat="1" ht="16.5" customHeight="1">
      <c r="A325" s="34"/>
      <c r="B325" s="156"/>
      <c r="C325" s="192" t="s">
        <v>684</v>
      </c>
      <c r="D325" s="192" t="s">
        <v>177</v>
      </c>
      <c r="E325" s="193" t="s">
        <v>1616</v>
      </c>
      <c r="F325" s="194" t="s">
        <v>1617</v>
      </c>
      <c r="G325" s="195" t="s">
        <v>1544</v>
      </c>
      <c r="H325" s="196">
        <v>129</v>
      </c>
      <c r="I325" s="197"/>
      <c r="J325" s="196">
        <f>ROUND(I325*H325,3)</f>
        <v>0</v>
      </c>
      <c r="K325" s="198"/>
      <c r="L325" s="35"/>
      <c r="M325" s="199" t="s">
        <v>1</v>
      </c>
      <c r="N325" s="20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202</v>
      </c>
      <c r="AT325" s="203" t="s">
        <v>177</v>
      </c>
      <c r="AU325" s="203" t="s">
        <v>152</v>
      </c>
      <c r="AY325" s="15" t="s">
        <v>174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152</v>
      </c>
      <c r="BK325" s="205">
        <f>ROUND(I325*H325,3)</f>
        <v>0</v>
      </c>
      <c r="BL325" s="15" t="s">
        <v>202</v>
      </c>
      <c r="BM325" s="203" t="s">
        <v>1043</v>
      </c>
    </row>
    <row r="326" s="2" customFormat="1" ht="16.5" customHeight="1">
      <c r="A326" s="34"/>
      <c r="B326" s="156"/>
      <c r="C326" s="211" t="s">
        <v>985</v>
      </c>
      <c r="D326" s="211" t="s">
        <v>408</v>
      </c>
      <c r="E326" s="212" t="s">
        <v>1618</v>
      </c>
      <c r="F326" s="213" t="s">
        <v>1619</v>
      </c>
      <c r="G326" s="214" t="s">
        <v>1301</v>
      </c>
      <c r="H326" s="215">
        <v>129</v>
      </c>
      <c r="I326" s="216"/>
      <c r="J326" s="215">
        <f>ROUND(I326*H326,3)</f>
        <v>0</v>
      </c>
      <c r="K326" s="217"/>
      <c r="L326" s="218"/>
      <c r="M326" s="219" t="s">
        <v>1</v>
      </c>
      <c r="N326" s="22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227</v>
      </c>
      <c r="AT326" s="203" t="s">
        <v>408</v>
      </c>
      <c r="AU326" s="203" t="s">
        <v>152</v>
      </c>
      <c r="AY326" s="15" t="s">
        <v>174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152</v>
      </c>
      <c r="BK326" s="205">
        <f>ROUND(I326*H326,3)</f>
        <v>0</v>
      </c>
      <c r="BL326" s="15" t="s">
        <v>202</v>
      </c>
      <c r="BM326" s="203" t="s">
        <v>1046</v>
      </c>
    </row>
    <row r="327" s="2" customFormat="1" ht="24.15" customHeight="1">
      <c r="A327" s="34"/>
      <c r="B327" s="156"/>
      <c r="C327" s="211" t="s">
        <v>688</v>
      </c>
      <c r="D327" s="211" t="s">
        <v>408</v>
      </c>
      <c r="E327" s="212" t="s">
        <v>1620</v>
      </c>
      <c r="F327" s="213" t="s">
        <v>1621</v>
      </c>
      <c r="G327" s="214" t="s">
        <v>1301</v>
      </c>
      <c r="H327" s="215">
        <v>34</v>
      </c>
      <c r="I327" s="216"/>
      <c r="J327" s="215">
        <f>ROUND(I327*H327,3)</f>
        <v>0</v>
      </c>
      <c r="K327" s="217"/>
      <c r="L327" s="218"/>
      <c r="M327" s="219" t="s">
        <v>1</v>
      </c>
      <c r="N327" s="22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227</v>
      </c>
      <c r="AT327" s="203" t="s">
        <v>408</v>
      </c>
      <c r="AU327" s="203" t="s">
        <v>152</v>
      </c>
      <c r="AY327" s="15" t="s">
        <v>174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152</v>
      </c>
      <c r="BK327" s="205">
        <f>ROUND(I327*H327,3)</f>
        <v>0</v>
      </c>
      <c r="BL327" s="15" t="s">
        <v>202</v>
      </c>
      <c r="BM327" s="203" t="s">
        <v>1050</v>
      </c>
    </row>
    <row r="328" s="2" customFormat="1" ht="16.5" customHeight="1">
      <c r="A328" s="34"/>
      <c r="B328" s="156"/>
      <c r="C328" s="192" t="s">
        <v>992</v>
      </c>
      <c r="D328" s="192" t="s">
        <v>177</v>
      </c>
      <c r="E328" s="193" t="s">
        <v>1622</v>
      </c>
      <c r="F328" s="194" t="s">
        <v>1623</v>
      </c>
      <c r="G328" s="195" t="s">
        <v>1301</v>
      </c>
      <c r="H328" s="196">
        <v>25</v>
      </c>
      <c r="I328" s="197"/>
      <c r="J328" s="196">
        <f>ROUND(I328*H328,3)</f>
        <v>0</v>
      </c>
      <c r="K328" s="198"/>
      <c r="L328" s="35"/>
      <c r="M328" s="199" t="s">
        <v>1</v>
      </c>
      <c r="N328" s="20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202</v>
      </c>
      <c r="AT328" s="203" t="s">
        <v>177</v>
      </c>
      <c r="AU328" s="203" t="s">
        <v>152</v>
      </c>
      <c r="AY328" s="15" t="s">
        <v>174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152</v>
      </c>
      <c r="BK328" s="205">
        <f>ROUND(I328*H328,3)</f>
        <v>0</v>
      </c>
      <c r="BL328" s="15" t="s">
        <v>202</v>
      </c>
      <c r="BM328" s="203" t="s">
        <v>1053</v>
      </c>
    </row>
    <row r="329" s="2" customFormat="1" ht="16.5" customHeight="1">
      <c r="A329" s="34"/>
      <c r="B329" s="156"/>
      <c r="C329" s="211" t="s">
        <v>691</v>
      </c>
      <c r="D329" s="211" t="s">
        <v>408</v>
      </c>
      <c r="E329" s="212" t="s">
        <v>1624</v>
      </c>
      <c r="F329" s="213" t="s">
        <v>1625</v>
      </c>
      <c r="G329" s="214" t="s">
        <v>1301</v>
      </c>
      <c r="H329" s="215">
        <v>25</v>
      </c>
      <c r="I329" s="216"/>
      <c r="J329" s="215">
        <f>ROUND(I329*H329,3)</f>
        <v>0</v>
      </c>
      <c r="K329" s="217"/>
      <c r="L329" s="218"/>
      <c r="M329" s="219" t="s">
        <v>1</v>
      </c>
      <c r="N329" s="22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227</v>
      </c>
      <c r="AT329" s="203" t="s">
        <v>408</v>
      </c>
      <c r="AU329" s="203" t="s">
        <v>152</v>
      </c>
      <c r="AY329" s="15" t="s">
        <v>174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152</v>
      </c>
      <c r="BK329" s="205">
        <f>ROUND(I329*H329,3)</f>
        <v>0</v>
      </c>
      <c r="BL329" s="15" t="s">
        <v>202</v>
      </c>
      <c r="BM329" s="203" t="s">
        <v>1057</v>
      </c>
    </row>
    <row r="330" s="2" customFormat="1" ht="24.15" customHeight="1">
      <c r="A330" s="34"/>
      <c r="B330" s="156"/>
      <c r="C330" s="192" t="s">
        <v>999</v>
      </c>
      <c r="D330" s="192" t="s">
        <v>177</v>
      </c>
      <c r="E330" s="193" t="s">
        <v>1626</v>
      </c>
      <c r="F330" s="194" t="s">
        <v>1627</v>
      </c>
      <c r="G330" s="195" t="s">
        <v>1301</v>
      </c>
      <c r="H330" s="196">
        <v>37</v>
      </c>
      <c r="I330" s="197"/>
      <c r="J330" s="196">
        <f>ROUND(I330*H330,3)</f>
        <v>0</v>
      </c>
      <c r="K330" s="198"/>
      <c r="L330" s="35"/>
      <c r="M330" s="199" t="s">
        <v>1</v>
      </c>
      <c r="N330" s="20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202</v>
      </c>
      <c r="AT330" s="203" t="s">
        <v>177</v>
      </c>
      <c r="AU330" s="203" t="s">
        <v>152</v>
      </c>
      <c r="AY330" s="15" t="s">
        <v>174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152</v>
      </c>
      <c r="BK330" s="205">
        <f>ROUND(I330*H330,3)</f>
        <v>0</v>
      </c>
      <c r="BL330" s="15" t="s">
        <v>202</v>
      </c>
      <c r="BM330" s="203" t="s">
        <v>1060</v>
      </c>
    </row>
    <row r="331" s="2" customFormat="1" ht="16.5" customHeight="1">
      <c r="A331" s="34"/>
      <c r="B331" s="156"/>
      <c r="C331" s="192" t="s">
        <v>695</v>
      </c>
      <c r="D331" s="192" t="s">
        <v>177</v>
      </c>
      <c r="E331" s="193" t="s">
        <v>1628</v>
      </c>
      <c r="F331" s="194" t="s">
        <v>1629</v>
      </c>
      <c r="G331" s="195" t="s">
        <v>1301</v>
      </c>
      <c r="H331" s="196">
        <v>34</v>
      </c>
      <c r="I331" s="197"/>
      <c r="J331" s="196">
        <f>ROUND(I331*H331,3)</f>
        <v>0</v>
      </c>
      <c r="K331" s="198"/>
      <c r="L331" s="35"/>
      <c r="M331" s="199" t="s">
        <v>1</v>
      </c>
      <c r="N331" s="20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202</v>
      </c>
      <c r="AT331" s="203" t="s">
        <v>177</v>
      </c>
      <c r="AU331" s="203" t="s">
        <v>152</v>
      </c>
      <c r="AY331" s="15" t="s">
        <v>174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152</v>
      </c>
      <c r="BK331" s="205">
        <f>ROUND(I331*H331,3)</f>
        <v>0</v>
      </c>
      <c r="BL331" s="15" t="s">
        <v>202</v>
      </c>
      <c r="BM331" s="203" t="s">
        <v>1064</v>
      </c>
    </row>
    <row r="332" s="2" customFormat="1" ht="24.15" customHeight="1">
      <c r="A332" s="34"/>
      <c r="B332" s="156"/>
      <c r="C332" s="211" t="s">
        <v>1004</v>
      </c>
      <c r="D332" s="211" t="s">
        <v>408</v>
      </c>
      <c r="E332" s="212" t="s">
        <v>1630</v>
      </c>
      <c r="F332" s="213" t="s">
        <v>1631</v>
      </c>
      <c r="G332" s="214" t="s">
        <v>1301</v>
      </c>
      <c r="H332" s="215">
        <v>19</v>
      </c>
      <c r="I332" s="216"/>
      <c r="J332" s="215">
        <f>ROUND(I332*H332,3)</f>
        <v>0</v>
      </c>
      <c r="K332" s="217"/>
      <c r="L332" s="218"/>
      <c r="M332" s="219" t="s">
        <v>1</v>
      </c>
      <c r="N332" s="22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227</v>
      </c>
      <c r="AT332" s="203" t="s">
        <v>408</v>
      </c>
      <c r="AU332" s="203" t="s">
        <v>152</v>
      </c>
      <c r="AY332" s="15" t="s">
        <v>174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152</v>
      </c>
      <c r="BK332" s="205">
        <f>ROUND(I332*H332,3)</f>
        <v>0</v>
      </c>
      <c r="BL332" s="15" t="s">
        <v>202</v>
      </c>
      <c r="BM332" s="203" t="s">
        <v>1067</v>
      </c>
    </row>
    <row r="333" s="2" customFormat="1" ht="24.15" customHeight="1">
      <c r="A333" s="34"/>
      <c r="B333" s="156"/>
      <c r="C333" s="211" t="s">
        <v>698</v>
      </c>
      <c r="D333" s="211" t="s">
        <v>408</v>
      </c>
      <c r="E333" s="212" t="s">
        <v>1632</v>
      </c>
      <c r="F333" s="213" t="s">
        <v>1633</v>
      </c>
      <c r="G333" s="214" t="s">
        <v>1301</v>
      </c>
      <c r="H333" s="215">
        <v>33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227</v>
      </c>
      <c r="AT333" s="203" t="s">
        <v>408</v>
      </c>
      <c r="AU333" s="203" t="s">
        <v>152</v>
      </c>
      <c r="AY333" s="15" t="s">
        <v>174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152</v>
      </c>
      <c r="BK333" s="205">
        <f>ROUND(I333*H333,3)</f>
        <v>0</v>
      </c>
      <c r="BL333" s="15" t="s">
        <v>202</v>
      </c>
      <c r="BM333" s="203" t="s">
        <v>1071</v>
      </c>
    </row>
    <row r="334" s="2" customFormat="1" ht="16.5" customHeight="1">
      <c r="A334" s="34"/>
      <c r="B334" s="156"/>
      <c r="C334" s="192" t="s">
        <v>1011</v>
      </c>
      <c r="D334" s="192" t="s">
        <v>177</v>
      </c>
      <c r="E334" s="193" t="s">
        <v>1634</v>
      </c>
      <c r="F334" s="194" t="s">
        <v>1635</v>
      </c>
      <c r="G334" s="195" t="s">
        <v>1301</v>
      </c>
      <c r="H334" s="196">
        <v>3</v>
      </c>
      <c r="I334" s="197"/>
      <c r="J334" s="196">
        <f>ROUND(I334*H334,3)</f>
        <v>0</v>
      </c>
      <c r="K334" s="198"/>
      <c r="L334" s="35"/>
      <c r="M334" s="199" t="s">
        <v>1</v>
      </c>
      <c r="N334" s="20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202</v>
      </c>
      <c r="AT334" s="203" t="s">
        <v>177</v>
      </c>
      <c r="AU334" s="203" t="s">
        <v>152</v>
      </c>
      <c r="AY334" s="15" t="s">
        <v>174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152</v>
      </c>
      <c r="BK334" s="205">
        <f>ROUND(I334*H334,3)</f>
        <v>0</v>
      </c>
      <c r="BL334" s="15" t="s">
        <v>202</v>
      </c>
      <c r="BM334" s="203" t="s">
        <v>1074</v>
      </c>
    </row>
    <row r="335" s="2" customFormat="1" ht="16.5" customHeight="1">
      <c r="A335" s="34"/>
      <c r="B335" s="156"/>
      <c r="C335" s="211" t="s">
        <v>702</v>
      </c>
      <c r="D335" s="211" t="s">
        <v>408</v>
      </c>
      <c r="E335" s="212" t="s">
        <v>1636</v>
      </c>
      <c r="F335" s="213" t="s">
        <v>1637</v>
      </c>
      <c r="G335" s="214" t="s">
        <v>1301</v>
      </c>
      <c r="H335" s="215">
        <v>3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227</v>
      </c>
      <c r="AT335" s="203" t="s">
        <v>408</v>
      </c>
      <c r="AU335" s="203" t="s">
        <v>152</v>
      </c>
      <c r="AY335" s="15" t="s">
        <v>174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152</v>
      </c>
      <c r="BK335" s="205">
        <f>ROUND(I335*H335,3)</f>
        <v>0</v>
      </c>
      <c r="BL335" s="15" t="s">
        <v>202</v>
      </c>
      <c r="BM335" s="203" t="s">
        <v>1078</v>
      </c>
    </row>
    <row r="336" s="2" customFormat="1" ht="16.5" customHeight="1">
      <c r="A336" s="34"/>
      <c r="B336" s="156"/>
      <c r="C336" s="192" t="s">
        <v>1018</v>
      </c>
      <c r="D336" s="192" t="s">
        <v>177</v>
      </c>
      <c r="E336" s="193" t="s">
        <v>1638</v>
      </c>
      <c r="F336" s="194" t="s">
        <v>1639</v>
      </c>
      <c r="G336" s="195" t="s">
        <v>1301</v>
      </c>
      <c r="H336" s="196">
        <v>20</v>
      </c>
      <c r="I336" s="197"/>
      <c r="J336" s="196">
        <f>ROUND(I336*H336,3)</f>
        <v>0</v>
      </c>
      <c r="K336" s="198"/>
      <c r="L336" s="35"/>
      <c r="M336" s="199" t="s">
        <v>1</v>
      </c>
      <c r="N336" s="200" t="s">
        <v>40</v>
      </c>
      <c r="O336" s="78"/>
      <c r="P336" s="201">
        <f>O336*H336</f>
        <v>0</v>
      </c>
      <c r="Q336" s="201">
        <v>0</v>
      </c>
      <c r="R336" s="201">
        <f>Q336*H336</f>
        <v>0</v>
      </c>
      <c r="S336" s="201">
        <v>0</v>
      </c>
      <c r="T336" s="202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3" t="s">
        <v>202</v>
      </c>
      <c r="AT336" s="203" t="s">
        <v>177</v>
      </c>
      <c r="AU336" s="203" t="s">
        <v>152</v>
      </c>
      <c r="AY336" s="15" t="s">
        <v>174</v>
      </c>
      <c r="BE336" s="204">
        <f>IF(N336="základná",J336,0)</f>
        <v>0</v>
      </c>
      <c r="BF336" s="204">
        <f>IF(N336="znížená",J336,0)</f>
        <v>0</v>
      </c>
      <c r="BG336" s="204">
        <f>IF(N336="zákl. prenesená",J336,0)</f>
        <v>0</v>
      </c>
      <c r="BH336" s="204">
        <f>IF(N336="zníž. prenesená",J336,0)</f>
        <v>0</v>
      </c>
      <c r="BI336" s="204">
        <f>IF(N336="nulová",J336,0)</f>
        <v>0</v>
      </c>
      <c r="BJ336" s="15" t="s">
        <v>152</v>
      </c>
      <c r="BK336" s="205">
        <f>ROUND(I336*H336,3)</f>
        <v>0</v>
      </c>
      <c r="BL336" s="15" t="s">
        <v>202</v>
      </c>
      <c r="BM336" s="203" t="s">
        <v>1081</v>
      </c>
    </row>
    <row r="337" s="2" customFormat="1" ht="16.5" customHeight="1">
      <c r="A337" s="34"/>
      <c r="B337" s="156"/>
      <c r="C337" s="192" t="s">
        <v>705</v>
      </c>
      <c r="D337" s="192" t="s">
        <v>177</v>
      </c>
      <c r="E337" s="193" t="s">
        <v>1640</v>
      </c>
      <c r="F337" s="194" t="s">
        <v>1641</v>
      </c>
      <c r="G337" s="195" t="s">
        <v>1301</v>
      </c>
      <c r="H337" s="196">
        <v>18</v>
      </c>
      <c r="I337" s="197"/>
      <c r="J337" s="196">
        <f>ROUND(I337*H337,3)</f>
        <v>0</v>
      </c>
      <c r="K337" s="198"/>
      <c r="L337" s="35"/>
      <c r="M337" s="199" t="s">
        <v>1</v>
      </c>
      <c r="N337" s="200" t="s">
        <v>40</v>
      </c>
      <c r="O337" s="78"/>
      <c r="P337" s="201">
        <f>O337*H337</f>
        <v>0</v>
      </c>
      <c r="Q337" s="201">
        <v>0</v>
      </c>
      <c r="R337" s="201">
        <f>Q337*H337</f>
        <v>0</v>
      </c>
      <c r="S337" s="201">
        <v>0</v>
      </c>
      <c r="T337" s="202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203" t="s">
        <v>202</v>
      </c>
      <c r="AT337" s="203" t="s">
        <v>177</v>
      </c>
      <c r="AU337" s="203" t="s">
        <v>152</v>
      </c>
      <c r="AY337" s="15" t="s">
        <v>174</v>
      </c>
      <c r="BE337" s="204">
        <f>IF(N337="základná",J337,0)</f>
        <v>0</v>
      </c>
      <c r="BF337" s="204">
        <f>IF(N337="znížená",J337,0)</f>
        <v>0</v>
      </c>
      <c r="BG337" s="204">
        <f>IF(N337="zákl. prenesená",J337,0)</f>
        <v>0</v>
      </c>
      <c r="BH337" s="204">
        <f>IF(N337="zníž. prenesená",J337,0)</f>
        <v>0</v>
      </c>
      <c r="BI337" s="204">
        <f>IF(N337="nulová",J337,0)</f>
        <v>0</v>
      </c>
      <c r="BJ337" s="15" t="s">
        <v>152</v>
      </c>
      <c r="BK337" s="205">
        <f>ROUND(I337*H337,3)</f>
        <v>0</v>
      </c>
      <c r="BL337" s="15" t="s">
        <v>202</v>
      </c>
      <c r="BM337" s="203" t="s">
        <v>1085</v>
      </c>
    </row>
    <row r="338" s="2" customFormat="1" ht="21.75" customHeight="1">
      <c r="A338" s="34"/>
      <c r="B338" s="156"/>
      <c r="C338" s="192" t="s">
        <v>1025</v>
      </c>
      <c r="D338" s="192" t="s">
        <v>177</v>
      </c>
      <c r="E338" s="193" t="s">
        <v>1642</v>
      </c>
      <c r="F338" s="194" t="s">
        <v>1643</v>
      </c>
      <c r="G338" s="195" t="s">
        <v>1301</v>
      </c>
      <c r="H338" s="196">
        <v>16</v>
      </c>
      <c r="I338" s="197"/>
      <c r="J338" s="196">
        <f>ROUND(I338*H338,3)</f>
        <v>0</v>
      </c>
      <c r="K338" s="198"/>
      <c r="L338" s="35"/>
      <c r="M338" s="199" t="s">
        <v>1</v>
      </c>
      <c r="N338" s="20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202</v>
      </c>
      <c r="AT338" s="203" t="s">
        <v>177</v>
      </c>
      <c r="AU338" s="203" t="s">
        <v>152</v>
      </c>
      <c r="AY338" s="15" t="s">
        <v>174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152</v>
      </c>
      <c r="BK338" s="205">
        <f>ROUND(I338*H338,3)</f>
        <v>0</v>
      </c>
      <c r="BL338" s="15" t="s">
        <v>202</v>
      </c>
      <c r="BM338" s="203" t="s">
        <v>1088</v>
      </c>
    </row>
    <row r="339" s="2" customFormat="1" ht="16.5" customHeight="1">
      <c r="A339" s="34"/>
      <c r="B339" s="156"/>
      <c r="C339" s="192" t="s">
        <v>708</v>
      </c>
      <c r="D339" s="192" t="s">
        <v>177</v>
      </c>
      <c r="E339" s="193" t="s">
        <v>1644</v>
      </c>
      <c r="F339" s="194" t="s">
        <v>1645</v>
      </c>
      <c r="G339" s="195" t="s">
        <v>1301</v>
      </c>
      <c r="H339" s="196">
        <v>14</v>
      </c>
      <c r="I339" s="197"/>
      <c r="J339" s="196">
        <f>ROUND(I339*H339,3)</f>
        <v>0</v>
      </c>
      <c r="K339" s="198"/>
      <c r="L339" s="35"/>
      <c r="M339" s="199" t="s">
        <v>1</v>
      </c>
      <c r="N339" s="20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202</v>
      </c>
      <c r="AT339" s="203" t="s">
        <v>177</v>
      </c>
      <c r="AU339" s="203" t="s">
        <v>152</v>
      </c>
      <c r="AY339" s="15" t="s">
        <v>174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152</v>
      </c>
      <c r="BK339" s="205">
        <f>ROUND(I339*H339,3)</f>
        <v>0</v>
      </c>
      <c r="BL339" s="15" t="s">
        <v>202</v>
      </c>
      <c r="BM339" s="203" t="s">
        <v>1092</v>
      </c>
    </row>
    <row r="340" s="2" customFormat="1" ht="24.15" customHeight="1">
      <c r="A340" s="34"/>
      <c r="B340" s="156"/>
      <c r="C340" s="192" t="s">
        <v>1033</v>
      </c>
      <c r="D340" s="192" t="s">
        <v>177</v>
      </c>
      <c r="E340" s="193" t="s">
        <v>1646</v>
      </c>
      <c r="F340" s="194" t="s">
        <v>1647</v>
      </c>
      <c r="G340" s="195" t="s">
        <v>268</v>
      </c>
      <c r="H340" s="196">
        <v>0.95299999999999996</v>
      </c>
      <c r="I340" s="197"/>
      <c r="J340" s="196">
        <f>ROUND(I340*H340,3)</f>
        <v>0</v>
      </c>
      <c r="K340" s="198"/>
      <c r="L340" s="35"/>
      <c r="M340" s="199" t="s">
        <v>1</v>
      </c>
      <c r="N340" s="20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202</v>
      </c>
      <c r="AT340" s="203" t="s">
        <v>177</v>
      </c>
      <c r="AU340" s="203" t="s">
        <v>152</v>
      </c>
      <c r="AY340" s="15" t="s">
        <v>174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152</v>
      </c>
      <c r="BK340" s="205">
        <f>ROUND(I340*H340,3)</f>
        <v>0</v>
      </c>
      <c r="BL340" s="15" t="s">
        <v>202</v>
      </c>
      <c r="BM340" s="203" t="s">
        <v>1095</v>
      </c>
    </row>
    <row r="341" s="12" customFormat="1" ht="25.92" customHeight="1">
      <c r="A341" s="12"/>
      <c r="B341" s="179"/>
      <c r="C341" s="12"/>
      <c r="D341" s="180" t="s">
        <v>73</v>
      </c>
      <c r="E341" s="181" t="s">
        <v>1648</v>
      </c>
      <c r="F341" s="181" t="s">
        <v>1649</v>
      </c>
      <c r="G341" s="12"/>
      <c r="H341" s="12"/>
      <c r="I341" s="182"/>
      <c r="J341" s="183">
        <f>BK341</f>
        <v>0</v>
      </c>
      <c r="K341" s="12"/>
      <c r="L341" s="179"/>
      <c r="M341" s="184"/>
      <c r="N341" s="185"/>
      <c r="O341" s="185"/>
      <c r="P341" s="186">
        <f>P342</f>
        <v>0</v>
      </c>
      <c r="Q341" s="185"/>
      <c r="R341" s="186">
        <f>R342</f>
        <v>0</v>
      </c>
      <c r="S341" s="185"/>
      <c r="T341" s="187">
        <f>T342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80" t="s">
        <v>82</v>
      </c>
      <c r="AT341" s="188" t="s">
        <v>73</v>
      </c>
      <c r="AU341" s="188" t="s">
        <v>74</v>
      </c>
      <c r="AY341" s="180" t="s">
        <v>174</v>
      </c>
      <c r="BK341" s="189">
        <f>BK342</f>
        <v>0</v>
      </c>
    </row>
    <row r="342" s="12" customFormat="1" ht="22.8" customHeight="1">
      <c r="A342" s="12"/>
      <c r="B342" s="179"/>
      <c r="C342" s="12"/>
      <c r="D342" s="180" t="s">
        <v>73</v>
      </c>
      <c r="E342" s="190" t="s">
        <v>892</v>
      </c>
      <c r="F342" s="190" t="s">
        <v>1650</v>
      </c>
      <c r="G342" s="12"/>
      <c r="H342" s="12"/>
      <c r="I342" s="182"/>
      <c r="J342" s="191">
        <f>BK342</f>
        <v>0</v>
      </c>
      <c r="K342" s="12"/>
      <c r="L342" s="179"/>
      <c r="M342" s="184"/>
      <c r="N342" s="185"/>
      <c r="O342" s="185"/>
      <c r="P342" s="186">
        <f>SUM(P343:P348)</f>
        <v>0</v>
      </c>
      <c r="Q342" s="185"/>
      <c r="R342" s="186">
        <f>SUM(R343:R348)</f>
        <v>0</v>
      </c>
      <c r="S342" s="185"/>
      <c r="T342" s="187">
        <f>SUM(T343:T348)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80" t="s">
        <v>82</v>
      </c>
      <c r="AT342" s="188" t="s">
        <v>73</v>
      </c>
      <c r="AU342" s="188" t="s">
        <v>82</v>
      </c>
      <c r="AY342" s="180" t="s">
        <v>174</v>
      </c>
      <c r="BK342" s="189">
        <f>SUM(BK343:BK348)</f>
        <v>0</v>
      </c>
    </row>
    <row r="343" s="2" customFormat="1" ht="16.5" customHeight="1">
      <c r="A343" s="34"/>
      <c r="B343" s="156"/>
      <c r="C343" s="192" t="s">
        <v>711</v>
      </c>
      <c r="D343" s="192" t="s">
        <v>177</v>
      </c>
      <c r="E343" s="193" t="s">
        <v>1651</v>
      </c>
      <c r="F343" s="194" t="s">
        <v>1652</v>
      </c>
      <c r="G343" s="195" t="s">
        <v>241</v>
      </c>
      <c r="H343" s="196">
        <v>18</v>
      </c>
      <c r="I343" s="197"/>
      <c r="J343" s="196">
        <f>ROUND(I343*H343,3)</f>
        <v>0</v>
      </c>
      <c r="K343" s="198"/>
      <c r="L343" s="35"/>
      <c r="M343" s="199" t="s">
        <v>1</v>
      </c>
      <c r="N343" s="20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181</v>
      </c>
      <c r="AT343" s="203" t="s">
        <v>177</v>
      </c>
      <c r="AU343" s="203" t="s">
        <v>152</v>
      </c>
      <c r="AY343" s="15" t="s">
        <v>174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152</v>
      </c>
      <c r="BK343" s="205">
        <f>ROUND(I343*H343,3)</f>
        <v>0</v>
      </c>
      <c r="BL343" s="15" t="s">
        <v>181</v>
      </c>
      <c r="BM343" s="203" t="s">
        <v>1099</v>
      </c>
    </row>
    <row r="344" s="2" customFormat="1" ht="16.5" customHeight="1">
      <c r="A344" s="34"/>
      <c r="B344" s="156"/>
      <c r="C344" s="211" t="s">
        <v>1040</v>
      </c>
      <c r="D344" s="211" t="s">
        <v>408</v>
      </c>
      <c r="E344" s="212" t="s">
        <v>1653</v>
      </c>
      <c r="F344" s="213" t="s">
        <v>1654</v>
      </c>
      <c r="G344" s="214" t="s">
        <v>241</v>
      </c>
      <c r="H344" s="215">
        <v>18.359999999999999</v>
      </c>
      <c r="I344" s="216"/>
      <c r="J344" s="215">
        <f>ROUND(I344*H344,3)</f>
        <v>0</v>
      </c>
      <c r="K344" s="217"/>
      <c r="L344" s="218"/>
      <c r="M344" s="219" t="s">
        <v>1</v>
      </c>
      <c r="N344" s="22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191</v>
      </c>
      <c r="AT344" s="203" t="s">
        <v>408</v>
      </c>
      <c r="AU344" s="203" t="s">
        <v>152</v>
      </c>
      <c r="AY344" s="15" t="s">
        <v>174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152</v>
      </c>
      <c r="BK344" s="205">
        <f>ROUND(I344*H344,3)</f>
        <v>0</v>
      </c>
      <c r="BL344" s="15" t="s">
        <v>181</v>
      </c>
      <c r="BM344" s="203" t="s">
        <v>1655</v>
      </c>
    </row>
    <row r="345" s="2" customFormat="1" ht="16.5" customHeight="1">
      <c r="A345" s="34"/>
      <c r="B345" s="156"/>
      <c r="C345" s="192" t="s">
        <v>713</v>
      </c>
      <c r="D345" s="192" t="s">
        <v>177</v>
      </c>
      <c r="E345" s="193" t="s">
        <v>1656</v>
      </c>
      <c r="F345" s="194" t="s">
        <v>1657</v>
      </c>
      <c r="G345" s="195" t="s">
        <v>241</v>
      </c>
      <c r="H345" s="196">
        <v>18</v>
      </c>
      <c r="I345" s="197"/>
      <c r="J345" s="196">
        <f>ROUND(I345*H345,3)</f>
        <v>0</v>
      </c>
      <c r="K345" s="198"/>
      <c r="L345" s="35"/>
      <c r="M345" s="199" t="s">
        <v>1</v>
      </c>
      <c r="N345" s="20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181</v>
      </c>
      <c r="AT345" s="203" t="s">
        <v>177</v>
      </c>
      <c r="AU345" s="203" t="s">
        <v>152</v>
      </c>
      <c r="AY345" s="15" t="s">
        <v>174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152</v>
      </c>
      <c r="BK345" s="205">
        <f>ROUND(I345*H345,3)</f>
        <v>0</v>
      </c>
      <c r="BL345" s="15" t="s">
        <v>181</v>
      </c>
      <c r="BM345" s="203" t="s">
        <v>1111</v>
      </c>
    </row>
    <row r="346" s="2" customFormat="1" ht="24.15" customHeight="1">
      <c r="A346" s="34"/>
      <c r="B346" s="156"/>
      <c r="C346" s="192" t="s">
        <v>1047</v>
      </c>
      <c r="D346" s="192" t="s">
        <v>177</v>
      </c>
      <c r="E346" s="193" t="s">
        <v>1658</v>
      </c>
      <c r="F346" s="194" t="s">
        <v>1659</v>
      </c>
      <c r="G346" s="195" t="s">
        <v>241</v>
      </c>
      <c r="H346" s="196">
        <v>27</v>
      </c>
      <c r="I346" s="197"/>
      <c r="J346" s="196">
        <f>ROUND(I346*H346,3)</f>
        <v>0</v>
      </c>
      <c r="K346" s="198"/>
      <c r="L346" s="35"/>
      <c r="M346" s="199" t="s">
        <v>1</v>
      </c>
      <c r="N346" s="20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181</v>
      </c>
      <c r="AT346" s="203" t="s">
        <v>177</v>
      </c>
      <c r="AU346" s="203" t="s">
        <v>152</v>
      </c>
      <c r="AY346" s="15" t="s">
        <v>174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152</v>
      </c>
      <c r="BK346" s="205">
        <f>ROUND(I346*H346,3)</f>
        <v>0</v>
      </c>
      <c r="BL346" s="15" t="s">
        <v>181</v>
      </c>
      <c r="BM346" s="203" t="s">
        <v>1115</v>
      </c>
    </row>
    <row r="347" s="2" customFormat="1" ht="16.5" customHeight="1">
      <c r="A347" s="34"/>
      <c r="B347" s="156"/>
      <c r="C347" s="192" t="s">
        <v>717</v>
      </c>
      <c r="D347" s="192" t="s">
        <v>177</v>
      </c>
      <c r="E347" s="193" t="s">
        <v>1660</v>
      </c>
      <c r="F347" s="194" t="s">
        <v>1661</v>
      </c>
      <c r="G347" s="195" t="s">
        <v>1301</v>
      </c>
      <c r="H347" s="196">
        <v>1</v>
      </c>
      <c r="I347" s="197"/>
      <c r="J347" s="196">
        <f>ROUND(I347*H347,3)</f>
        <v>0</v>
      </c>
      <c r="K347" s="198"/>
      <c r="L347" s="35"/>
      <c r="M347" s="199" t="s">
        <v>1</v>
      </c>
      <c r="N347" s="20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181</v>
      </c>
      <c r="AT347" s="203" t="s">
        <v>177</v>
      </c>
      <c r="AU347" s="203" t="s">
        <v>152</v>
      </c>
      <c r="AY347" s="15" t="s">
        <v>174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152</v>
      </c>
      <c r="BK347" s="205">
        <f>ROUND(I347*H347,3)</f>
        <v>0</v>
      </c>
      <c r="BL347" s="15" t="s">
        <v>181</v>
      </c>
      <c r="BM347" s="203" t="s">
        <v>1118</v>
      </c>
    </row>
    <row r="348" s="2" customFormat="1" ht="21.75" customHeight="1">
      <c r="A348" s="34"/>
      <c r="B348" s="156"/>
      <c r="C348" s="192" t="s">
        <v>1054</v>
      </c>
      <c r="D348" s="192" t="s">
        <v>177</v>
      </c>
      <c r="E348" s="193" t="s">
        <v>1662</v>
      </c>
      <c r="F348" s="194" t="s">
        <v>1663</v>
      </c>
      <c r="G348" s="195" t="s">
        <v>241</v>
      </c>
      <c r="H348" s="196">
        <v>24</v>
      </c>
      <c r="I348" s="197"/>
      <c r="J348" s="196">
        <f>ROUND(I348*H348,3)</f>
        <v>0</v>
      </c>
      <c r="K348" s="198"/>
      <c r="L348" s="35"/>
      <c r="M348" s="199" t="s">
        <v>1</v>
      </c>
      <c r="N348" s="20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181</v>
      </c>
      <c r="AT348" s="203" t="s">
        <v>177</v>
      </c>
      <c r="AU348" s="203" t="s">
        <v>152</v>
      </c>
      <c r="AY348" s="15" t="s">
        <v>174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152</v>
      </c>
      <c r="BK348" s="205">
        <f>ROUND(I348*H348,3)</f>
        <v>0</v>
      </c>
      <c r="BL348" s="15" t="s">
        <v>181</v>
      </c>
      <c r="BM348" s="203" t="s">
        <v>1124</v>
      </c>
    </row>
    <row r="349" s="12" customFormat="1" ht="25.92" customHeight="1">
      <c r="A349" s="12"/>
      <c r="B349" s="179"/>
      <c r="C349" s="12"/>
      <c r="D349" s="180" t="s">
        <v>73</v>
      </c>
      <c r="E349" s="181" t="s">
        <v>151</v>
      </c>
      <c r="F349" s="181" t="s">
        <v>1237</v>
      </c>
      <c r="G349" s="12"/>
      <c r="H349" s="12"/>
      <c r="I349" s="182"/>
      <c r="J349" s="183">
        <f>BK349</f>
        <v>0</v>
      </c>
      <c r="K349" s="12"/>
      <c r="L349" s="179"/>
      <c r="M349" s="221"/>
      <c r="N349" s="222"/>
      <c r="O349" s="222"/>
      <c r="P349" s="223">
        <v>0</v>
      </c>
      <c r="Q349" s="222"/>
      <c r="R349" s="223">
        <v>0</v>
      </c>
      <c r="S349" s="222"/>
      <c r="T349" s="224"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80" t="s">
        <v>192</v>
      </c>
      <c r="AT349" s="188" t="s">
        <v>73</v>
      </c>
      <c r="AU349" s="188" t="s">
        <v>74</v>
      </c>
      <c r="AY349" s="180" t="s">
        <v>174</v>
      </c>
      <c r="BK349" s="189">
        <v>0</v>
      </c>
    </row>
    <row r="350" s="2" customFormat="1" ht="6.96" customHeight="1">
      <c r="A350" s="34"/>
      <c r="B350" s="61"/>
      <c r="C350" s="62"/>
      <c r="D350" s="62"/>
      <c r="E350" s="62"/>
      <c r="F350" s="62"/>
      <c r="G350" s="62"/>
      <c r="H350" s="62"/>
      <c r="I350" s="62"/>
      <c r="J350" s="62"/>
      <c r="K350" s="62"/>
      <c r="L350" s="35"/>
      <c r="M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</row>
  </sheetData>
  <autoFilter ref="C138:K349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1664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J109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ROUND((SUM(BE109:BE116) + SUM(BE136:BE198)),  2)</f>
        <v>0</v>
      </c>
      <c r="G35" s="131"/>
      <c r="H35" s="131"/>
      <c r="I35" s="132">
        <v>0.20000000000000001</v>
      </c>
      <c r="J35" s="130">
        <f>ROUND(((SUM(BE109:BE116) + SUM(BE136:BE198))*I35),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ROUND((SUM(BF109:BF116) + SUM(BF136:BF198)),  2)</f>
        <v>0</v>
      </c>
      <c r="G36" s="131"/>
      <c r="H36" s="131"/>
      <c r="I36" s="132">
        <v>0.20000000000000001</v>
      </c>
      <c r="J36" s="130">
        <f>ROUND(((SUM(BF109:BF116) + SUM(BF136:BF198))*I36),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ROUND((SUM(BG109:BG116) + SUM(BG136:BG198)),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ROUND((SUM(BH109:BH116) + SUM(BH136:BH198)),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ROUND((SUM(BI109:BI116) + SUM(BI136:BI198)),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>03 - SO 01.1b Športova hala - zdravotechnika časť 2 - kanalizácia pre Odovzdávaciu stanicu tepla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1665</v>
      </c>
      <c r="E97" s="148"/>
      <c r="F97" s="148"/>
      <c r="G97" s="148"/>
      <c r="H97" s="148"/>
      <c r="I97" s="148"/>
      <c r="J97" s="149">
        <f>J137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416</v>
      </c>
      <c r="E98" s="152"/>
      <c r="F98" s="152"/>
      <c r="G98" s="152"/>
      <c r="H98" s="152"/>
      <c r="I98" s="152"/>
      <c r="J98" s="153">
        <f>J138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419</v>
      </c>
      <c r="E99" s="152"/>
      <c r="F99" s="152"/>
      <c r="G99" s="152"/>
      <c r="H99" s="152"/>
      <c r="I99" s="152"/>
      <c r="J99" s="153">
        <f>J151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420</v>
      </c>
      <c r="E100" s="152"/>
      <c r="F100" s="152"/>
      <c r="G100" s="152"/>
      <c r="H100" s="152"/>
      <c r="I100" s="152"/>
      <c r="J100" s="153">
        <f>J153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1666</v>
      </c>
      <c r="E101" s="152"/>
      <c r="F101" s="152"/>
      <c r="G101" s="152"/>
      <c r="H101" s="152"/>
      <c r="I101" s="152"/>
      <c r="J101" s="153">
        <f>J155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421</v>
      </c>
      <c r="E102" s="152"/>
      <c r="F102" s="152"/>
      <c r="G102" s="152"/>
      <c r="H102" s="152"/>
      <c r="I102" s="152"/>
      <c r="J102" s="153">
        <f>J166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1667</v>
      </c>
      <c r="E103" s="152"/>
      <c r="F103" s="152"/>
      <c r="G103" s="152"/>
      <c r="H103" s="152"/>
      <c r="I103" s="152"/>
      <c r="J103" s="153">
        <f>J170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6"/>
      <c r="C104" s="9"/>
      <c r="D104" s="147" t="s">
        <v>135</v>
      </c>
      <c r="E104" s="148"/>
      <c r="F104" s="148"/>
      <c r="G104" s="148"/>
      <c r="H104" s="148"/>
      <c r="I104" s="148"/>
      <c r="J104" s="149">
        <f>J172</f>
        <v>0</v>
      </c>
      <c r="K104" s="9"/>
      <c r="L104" s="14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0"/>
      <c r="C105" s="10"/>
      <c r="D105" s="151" t="s">
        <v>1668</v>
      </c>
      <c r="E105" s="152"/>
      <c r="F105" s="152"/>
      <c r="G105" s="152"/>
      <c r="H105" s="152"/>
      <c r="I105" s="152"/>
      <c r="J105" s="153">
        <f>J173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6"/>
      <c r="C106" s="9"/>
      <c r="D106" s="147" t="s">
        <v>1669</v>
      </c>
      <c r="E106" s="148"/>
      <c r="F106" s="148"/>
      <c r="G106" s="148"/>
      <c r="H106" s="148"/>
      <c r="I106" s="148"/>
      <c r="J106" s="149">
        <f>J197</f>
        <v>0</v>
      </c>
      <c r="K106" s="9"/>
      <c r="L106" s="14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45" t="s">
        <v>149</v>
      </c>
      <c r="D109" s="34"/>
      <c r="E109" s="34"/>
      <c r="F109" s="34"/>
      <c r="G109" s="34"/>
      <c r="H109" s="34"/>
      <c r="I109" s="34"/>
      <c r="J109" s="154">
        <f>ROUND(J110 + J111 + J112 + J113 + J114 + J115,2)</f>
        <v>0</v>
      </c>
      <c r="K109" s="34"/>
      <c r="L109" s="56"/>
      <c r="N109" s="155" t="s">
        <v>38</v>
      </c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8" customHeight="1">
      <c r="A110" s="34"/>
      <c r="B110" s="156"/>
      <c r="C110" s="157"/>
      <c r="D110" s="158" t="s">
        <v>150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153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154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151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155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156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151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9" t="s">
        <v>157</v>
      </c>
      <c r="E115" s="157"/>
      <c r="F115" s="157"/>
      <c r="G115" s="157"/>
      <c r="H115" s="157"/>
      <c r="I115" s="157"/>
      <c r="J115" s="160">
        <f>ROUND(J30*T115,2)</f>
        <v>0</v>
      </c>
      <c r="K115" s="157"/>
      <c r="L115" s="161"/>
      <c r="M115" s="162"/>
      <c r="N115" s="163" t="s">
        <v>40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158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152</v>
      </c>
      <c r="BK115" s="162"/>
      <c r="BL115" s="162"/>
      <c r="BM115" s="162"/>
    </row>
    <row r="116" s="2" customForma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9.28" customHeight="1">
      <c r="A117" s="34"/>
      <c r="B117" s="35"/>
      <c r="C117" s="166" t="s">
        <v>159</v>
      </c>
      <c r="D117" s="135"/>
      <c r="E117" s="135"/>
      <c r="F117" s="135"/>
      <c r="G117" s="135"/>
      <c r="H117" s="135"/>
      <c r="I117" s="135"/>
      <c r="J117" s="167">
        <f>ROUND(J96+J109,2)</f>
        <v>0</v>
      </c>
      <c r="K117" s="135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22" s="2" customFormat="1" ht="6.96" customHeight="1">
      <c r="A122" s="34"/>
      <c r="B122" s="63"/>
      <c r="C122" s="64"/>
      <c r="D122" s="64"/>
      <c r="E122" s="64"/>
      <c r="F122" s="64"/>
      <c r="G122" s="64"/>
      <c r="H122" s="64"/>
      <c r="I122" s="64"/>
      <c r="J122" s="64"/>
      <c r="K122" s="6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4.96" customHeight="1">
      <c r="A123" s="34"/>
      <c r="B123" s="35"/>
      <c r="C123" s="19" t="s">
        <v>160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14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122" t="str">
        <f>E7</f>
        <v xml:space="preserve"> ŠH Angels Aréna  Rekonštrukcia a Modernizácia pre VO</v>
      </c>
      <c r="F126" s="28"/>
      <c r="G126" s="28"/>
      <c r="H126" s="28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124</v>
      </c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30" customHeight="1">
      <c r="A128" s="34"/>
      <c r="B128" s="35"/>
      <c r="C128" s="34"/>
      <c r="D128" s="34"/>
      <c r="E128" s="68" t="str">
        <f>E9</f>
        <v>03 - SO 01.1b Športova hala - zdravotechnika časť 2 - kanalizácia pre Odovzdávaciu stanicu tepla</v>
      </c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18</v>
      </c>
      <c r="D130" s="34"/>
      <c r="E130" s="34"/>
      <c r="F130" s="23" t="str">
        <f>F12</f>
        <v>Košice</v>
      </c>
      <c r="G130" s="34"/>
      <c r="H130" s="34"/>
      <c r="I130" s="28" t="s">
        <v>20</v>
      </c>
      <c r="J130" s="70" t="str">
        <f>IF(J12="","",J12)</f>
        <v>16. 7. 2021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22</v>
      </c>
      <c r="D132" s="34"/>
      <c r="E132" s="34"/>
      <c r="F132" s="23" t="str">
        <f>E15</f>
        <v>Mesto Košice</v>
      </c>
      <c r="G132" s="34"/>
      <c r="H132" s="34"/>
      <c r="I132" s="28" t="s">
        <v>28</v>
      </c>
      <c r="J132" s="32" t="str">
        <f>E21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15" customHeight="1">
      <c r="A133" s="34"/>
      <c r="B133" s="35"/>
      <c r="C133" s="28" t="s">
        <v>26</v>
      </c>
      <c r="D133" s="34"/>
      <c r="E133" s="34"/>
      <c r="F133" s="23" t="str">
        <f>IF(E18="","",E18)</f>
        <v>Vyplň údaj</v>
      </c>
      <c r="G133" s="34"/>
      <c r="H133" s="34"/>
      <c r="I133" s="28" t="s">
        <v>32</v>
      </c>
      <c r="J133" s="32" t="str">
        <f>E24</f>
        <v xml:space="preserve"> 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0.32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11" customFormat="1" ht="29.28" customHeight="1">
      <c r="A135" s="168"/>
      <c r="B135" s="169"/>
      <c r="C135" s="170" t="s">
        <v>161</v>
      </c>
      <c r="D135" s="171" t="s">
        <v>59</v>
      </c>
      <c r="E135" s="171" t="s">
        <v>55</v>
      </c>
      <c r="F135" s="171" t="s">
        <v>56</v>
      </c>
      <c r="G135" s="171" t="s">
        <v>162</v>
      </c>
      <c r="H135" s="171" t="s">
        <v>163</v>
      </c>
      <c r="I135" s="171" t="s">
        <v>164</v>
      </c>
      <c r="J135" s="172" t="s">
        <v>130</v>
      </c>
      <c r="K135" s="173" t="s">
        <v>165</v>
      </c>
      <c r="L135" s="174"/>
      <c r="M135" s="87" t="s">
        <v>1</v>
      </c>
      <c r="N135" s="88" t="s">
        <v>38</v>
      </c>
      <c r="O135" s="88" t="s">
        <v>166</v>
      </c>
      <c r="P135" s="88" t="s">
        <v>167</v>
      </c>
      <c r="Q135" s="88" t="s">
        <v>168</v>
      </c>
      <c r="R135" s="88" t="s">
        <v>169</v>
      </c>
      <c r="S135" s="88" t="s">
        <v>170</v>
      </c>
      <c r="T135" s="89" t="s">
        <v>171</v>
      </c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</row>
    <row r="136" s="2" customFormat="1" ht="22.8" customHeight="1">
      <c r="A136" s="34"/>
      <c r="B136" s="35"/>
      <c r="C136" s="94" t="s">
        <v>126</v>
      </c>
      <c r="D136" s="34"/>
      <c r="E136" s="34"/>
      <c r="F136" s="34"/>
      <c r="G136" s="34"/>
      <c r="H136" s="34"/>
      <c r="I136" s="34"/>
      <c r="J136" s="175">
        <f>BK136</f>
        <v>0</v>
      </c>
      <c r="K136" s="34"/>
      <c r="L136" s="35"/>
      <c r="M136" s="90"/>
      <c r="N136" s="74"/>
      <c r="O136" s="91"/>
      <c r="P136" s="176">
        <f>P137+P172+P197</f>
        <v>0</v>
      </c>
      <c r="Q136" s="91"/>
      <c r="R136" s="176">
        <f>R137+R172+R197</f>
        <v>0</v>
      </c>
      <c r="S136" s="91"/>
      <c r="T136" s="177">
        <f>T137+T172+T197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73</v>
      </c>
      <c r="AU136" s="15" t="s">
        <v>132</v>
      </c>
      <c r="BK136" s="178">
        <f>BK137+BK172+BK197</f>
        <v>0</v>
      </c>
    </row>
    <row r="137" s="12" customFormat="1" ht="25.92" customHeight="1">
      <c r="A137" s="12"/>
      <c r="B137" s="179"/>
      <c r="C137" s="12"/>
      <c r="D137" s="180" t="s">
        <v>73</v>
      </c>
      <c r="E137" s="181" t="s">
        <v>172</v>
      </c>
      <c r="F137" s="181" t="s">
        <v>1670</v>
      </c>
      <c r="G137" s="12"/>
      <c r="H137" s="12"/>
      <c r="I137" s="182"/>
      <c r="J137" s="183">
        <f>BK137</f>
        <v>0</v>
      </c>
      <c r="K137" s="12"/>
      <c r="L137" s="179"/>
      <c r="M137" s="184"/>
      <c r="N137" s="185"/>
      <c r="O137" s="185"/>
      <c r="P137" s="186">
        <f>P138+P151+P153+P155+P166+P170</f>
        <v>0</v>
      </c>
      <c r="Q137" s="185"/>
      <c r="R137" s="186">
        <f>R138+R151+R153+R155+R166+R170</f>
        <v>0</v>
      </c>
      <c r="S137" s="185"/>
      <c r="T137" s="187">
        <f>T138+T151+T153+T155+T166+T170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82</v>
      </c>
      <c r="AT137" s="188" t="s">
        <v>73</v>
      </c>
      <c r="AU137" s="188" t="s">
        <v>74</v>
      </c>
      <c r="AY137" s="180" t="s">
        <v>174</v>
      </c>
      <c r="BK137" s="189">
        <f>BK138+BK151+BK153+BK155+BK166+BK170</f>
        <v>0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82</v>
      </c>
      <c r="F138" s="190" t="s">
        <v>441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SUM(P139:P150)</f>
        <v>0</v>
      </c>
      <c r="Q138" s="185"/>
      <c r="R138" s="186">
        <f>SUM(R139:R150)</f>
        <v>0</v>
      </c>
      <c r="S138" s="185"/>
      <c r="T138" s="187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82</v>
      </c>
      <c r="AT138" s="188" t="s">
        <v>73</v>
      </c>
      <c r="AU138" s="188" t="s">
        <v>82</v>
      </c>
      <c r="AY138" s="180" t="s">
        <v>174</v>
      </c>
      <c r="BK138" s="189">
        <f>SUM(BK139:BK150)</f>
        <v>0</v>
      </c>
    </row>
    <row r="139" s="2" customFormat="1" ht="37.8" customHeight="1">
      <c r="A139" s="34"/>
      <c r="B139" s="156"/>
      <c r="C139" s="192" t="s">
        <v>82</v>
      </c>
      <c r="D139" s="192" t="s">
        <v>177</v>
      </c>
      <c r="E139" s="193" t="s">
        <v>1671</v>
      </c>
      <c r="F139" s="194" t="s">
        <v>1672</v>
      </c>
      <c r="G139" s="195" t="s">
        <v>187</v>
      </c>
      <c r="H139" s="196">
        <v>2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181</v>
      </c>
      <c r="AT139" s="203" t="s">
        <v>177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152</v>
      </c>
    </row>
    <row r="140" s="2" customFormat="1" ht="24.15" customHeight="1">
      <c r="A140" s="34"/>
      <c r="B140" s="156"/>
      <c r="C140" s="192" t="s">
        <v>152</v>
      </c>
      <c r="D140" s="192" t="s">
        <v>177</v>
      </c>
      <c r="E140" s="193" t="s">
        <v>1673</v>
      </c>
      <c r="F140" s="194" t="s">
        <v>1674</v>
      </c>
      <c r="G140" s="195" t="s">
        <v>187</v>
      </c>
      <c r="H140" s="196">
        <v>8.9100000000000001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181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181</v>
      </c>
    </row>
    <row r="141" s="2" customFormat="1" ht="24.15" customHeight="1">
      <c r="A141" s="34"/>
      <c r="B141" s="156"/>
      <c r="C141" s="192" t="s">
        <v>184</v>
      </c>
      <c r="D141" s="192" t="s">
        <v>177</v>
      </c>
      <c r="E141" s="193" t="s">
        <v>1675</v>
      </c>
      <c r="F141" s="194" t="s">
        <v>1676</v>
      </c>
      <c r="G141" s="195" t="s">
        <v>187</v>
      </c>
      <c r="H141" s="196">
        <v>0.5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181</v>
      </c>
      <c r="AT141" s="203" t="s">
        <v>177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188</v>
      </c>
    </row>
    <row r="142" s="2" customFormat="1" ht="24.15" customHeight="1">
      <c r="A142" s="34"/>
      <c r="B142" s="156"/>
      <c r="C142" s="192" t="s">
        <v>181</v>
      </c>
      <c r="D142" s="192" t="s">
        <v>177</v>
      </c>
      <c r="E142" s="193" t="s">
        <v>1677</v>
      </c>
      <c r="F142" s="194" t="s">
        <v>1678</v>
      </c>
      <c r="G142" s="195" t="s">
        <v>180</v>
      </c>
      <c r="H142" s="196">
        <v>10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191</v>
      </c>
    </row>
    <row r="143" s="2" customFormat="1" ht="24.15" customHeight="1">
      <c r="A143" s="34"/>
      <c r="B143" s="156"/>
      <c r="C143" s="192" t="s">
        <v>192</v>
      </c>
      <c r="D143" s="192" t="s">
        <v>177</v>
      </c>
      <c r="E143" s="193" t="s">
        <v>1679</v>
      </c>
      <c r="F143" s="194" t="s">
        <v>1680</v>
      </c>
      <c r="G143" s="195" t="s">
        <v>180</v>
      </c>
      <c r="H143" s="196">
        <v>10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181</v>
      </c>
      <c r="AT143" s="203" t="s">
        <v>177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111</v>
      </c>
    </row>
    <row r="144" s="2" customFormat="1" ht="24.15" customHeight="1">
      <c r="A144" s="34"/>
      <c r="B144" s="156"/>
      <c r="C144" s="192" t="s">
        <v>188</v>
      </c>
      <c r="D144" s="192" t="s">
        <v>177</v>
      </c>
      <c r="E144" s="193" t="s">
        <v>1681</v>
      </c>
      <c r="F144" s="194" t="s">
        <v>1682</v>
      </c>
      <c r="G144" s="195" t="s">
        <v>187</v>
      </c>
      <c r="H144" s="196">
        <v>4.9500000000000002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114</v>
      </c>
    </row>
    <row r="145" s="2" customFormat="1" ht="33" customHeight="1">
      <c r="A145" s="34"/>
      <c r="B145" s="156"/>
      <c r="C145" s="192" t="s">
        <v>197</v>
      </c>
      <c r="D145" s="192" t="s">
        <v>177</v>
      </c>
      <c r="E145" s="193" t="s">
        <v>452</v>
      </c>
      <c r="F145" s="194" t="s">
        <v>453</v>
      </c>
      <c r="G145" s="195" t="s">
        <v>187</v>
      </c>
      <c r="H145" s="196">
        <v>4.9500000000000002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120</v>
      </c>
    </row>
    <row r="146" s="2" customFormat="1" ht="24.15" customHeight="1">
      <c r="A146" s="34"/>
      <c r="B146" s="156"/>
      <c r="C146" s="192" t="s">
        <v>191</v>
      </c>
      <c r="D146" s="192" t="s">
        <v>177</v>
      </c>
      <c r="E146" s="193" t="s">
        <v>1683</v>
      </c>
      <c r="F146" s="194" t="s">
        <v>1684</v>
      </c>
      <c r="G146" s="195" t="s">
        <v>187</v>
      </c>
      <c r="H146" s="196">
        <v>4.9500000000000002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202</v>
      </c>
    </row>
    <row r="147" s="2" customFormat="1" ht="33" customHeight="1">
      <c r="A147" s="34"/>
      <c r="B147" s="156"/>
      <c r="C147" s="192" t="s">
        <v>175</v>
      </c>
      <c r="D147" s="192" t="s">
        <v>177</v>
      </c>
      <c r="E147" s="193" t="s">
        <v>1685</v>
      </c>
      <c r="F147" s="194" t="s">
        <v>1686</v>
      </c>
      <c r="G147" s="195" t="s">
        <v>187</v>
      </c>
      <c r="H147" s="196">
        <v>4.9500000000000002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205</v>
      </c>
    </row>
    <row r="148" s="2" customFormat="1" ht="24.15" customHeight="1">
      <c r="A148" s="34"/>
      <c r="B148" s="156"/>
      <c r="C148" s="192" t="s">
        <v>111</v>
      </c>
      <c r="D148" s="192" t="s">
        <v>177</v>
      </c>
      <c r="E148" s="193" t="s">
        <v>458</v>
      </c>
      <c r="F148" s="194" t="s">
        <v>459</v>
      </c>
      <c r="G148" s="195" t="s">
        <v>187</v>
      </c>
      <c r="H148" s="196">
        <v>4.9500000000000002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7</v>
      </c>
    </row>
    <row r="149" s="2" customFormat="1" ht="16.5" customHeight="1">
      <c r="A149" s="34"/>
      <c r="B149" s="156"/>
      <c r="C149" s="211" t="s">
        <v>208</v>
      </c>
      <c r="D149" s="211" t="s">
        <v>408</v>
      </c>
      <c r="E149" s="212" t="s">
        <v>1687</v>
      </c>
      <c r="F149" s="213" t="s">
        <v>1688</v>
      </c>
      <c r="G149" s="214" t="s">
        <v>268</v>
      </c>
      <c r="H149" s="215">
        <v>8.9100000000000001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211</v>
      </c>
    </row>
    <row r="150" s="2" customFormat="1" ht="24.15" customHeight="1">
      <c r="A150" s="34"/>
      <c r="B150" s="156"/>
      <c r="C150" s="192" t="s">
        <v>114</v>
      </c>
      <c r="D150" s="192" t="s">
        <v>177</v>
      </c>
      <c r="E150" s="193" t="s">
        <v>1689</v>
      </c>
      <c r="F150" s="194" t="s">
        <v>1690</v>
      </c>
      <c r="G150" s="195" t="s">
        <v>187</v>
      </c>
      <c r="H150" s="196">
        <v>2.9700000000000002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214</v>
      </c>
    </row>
    <row r="151" s="12" customFormat="1" ht="22.8" customHeight="1">
      <c r="A151" s="12"/>
      <c r="B151" s="179"/>
      <c r="C151" s="12"/>
      <c r="D151" s="180" t="s">
        <v>73</v>
      </c>
      <c r="E151" s="190" t="s">
        <v>181</v>
      </c>
      <c r="F151" s="190" t="s">
        <v>530</v>
      </c>
      <c r="G151" s="12"/>
      <c r="H151" s="12"/>
      <c r="I151" s="182"/>
      <c r="J151" s="191">
        <f>BK151</f>
        <v>0</v>
      </c>
      <c r="K151" s="12"/>
      <c r="L151" s="179"/>
      <c r="M151" s="184"/>
      <c r="N151" s="185"/>
      <c r="O151" s="185"/>
      <c r="P151" s="186">
        <f>P152</f>
        <v>0</v>
      </c>
      <c r="Q151" s="185"/>
      <c r="R151" s="186">
        <f>R152</f>
        <v>0</v>
      </c>
      <c r="S151" s="185"/>
      <c r="T151" s="187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0" t="s">
        <v>82</v>
      </c>
      <c r="AT151" s="188" t="s">
        <v>73</v>
      </c>
      <c r="AU151" s="188" t="s">
        <v>82</v>
      </c>
      <c r="AY151" s="180" t="s">
        <v>174</v>
      </c>
      <c r="BK151" s="189">
        <f>BK152</f>
        <v>0</v>
      </c>
    </row>
    <row r="152" s="2" customFormat="1" ht="24.15" customHeight="1">
      <c r="A152" s="34"/>
      <c r="B152" s="156"/>
      <c r="C152" s="192" t="s">
        <v>117</v>
      </c>
      <c r="D152" s="192" t="s">
        <v>177</v>
      </c>
      <c r="E152" s="193" t="s">
        <v>1691</v>
      </c>
      <c r="F152" s="194" t="s">
        <v>1692</v>
      </c>
      <c r="G152" s="195" t="s">
        <v>187</v>
      </c>
      <c r="H152" s="196">
        <v>0.98999999999999999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217</v>
      </c>
    </row>
    <row r="153" s="12" customFormat="1" ht="22.8" customHeight="1">
      <c r="A153" s="12"/>
      <c r="B153" s="179"/>
      <c r="C153" s="12"/>
      <c r="D153" s="180" t="s">
        <v>73</v>
      </c>
      <c r="E153" s="190" t="s">
        <v>188</v>
      </c>
      <c r="F153" s="190" t="s">
        <v>561</v>
      </c>
      <c r="G153" s="12"/>
      <c r="H153" s="12"/>
      <c r="I153" s="182"/>
      <c r="J153" s="191">
        <f>BK153</f>
        <v>0</v>
      </c>
      <c r="K153" s="12"/>
      <c r="L153" s="179"/>
      <c r="M153" s="184"/>
      <c r="N153" s="185"/>
      <c r="O153" s="185"/>
      <c r="P153" s="186">
        <f>P154</f>
        <v>0</v>
      </c>
      <c r="Q153" s="185"/>
      <c r="R153" s="186">
        <f>R154</f>
        <v>0</v>
      </c>
      <c r="S153" s="185"/>
      <c r="T153" s="187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0" t="s">
        <v>82</v>
      </c>
      <c r="AT153" s="188" t="s">
        <v>73</v>
      </c>
      <c r="AU153" s="188" t="s">
        <v>82</v>
      </c>
      <c r="AY153" s="180" t="s">
        <v>174</v>
      </c>
      <c r="BK153" s="189">
        <f>BK154</f>
        <v>0</v>
      </c>
    </row>
    <row r="154" s="2" customFormat="1" ht="16.5" customHeight="1">
      <c r="A154" s="34"/>
      <c r="B154" s="156"/>
      <c r="C154" s="192" t="s">
        <v>120</v>
      </c>
      <c r="D154" s="192" t="s">
        <v>177</v>
      </c>
      <c r="E154" s="193" t="s">
        <v>1693</v>
      </c>
      <c r="F154" s="194" t="s">
        <v>1694</v>
      </c>
      <c r="G154" s="195" t="s">
        <v>180</v>
      </c>
      <c r="H154" s="196">
        <v>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220</v>
      </c>
    </row>
    <row r="155" s="12" customFormat="1" ht="22.8" customHeight="1">
      <c r="A155" s="12"/>
      <c r="B155" s="179"/>
      <c r="C155" s="12"/>
      <c r="D155" s="180" t="s">
        <v>73</v>
      </c>
      <c r="E155" s="190" t="s">
        <v>191</v>
      </c>
      <c r="F155" s="190" t="s">
        <v>1695</v>
      </c>
      <c r="G155" s="12"/>
      <c r="H155" s="12"/>
      <c r="I155" s="182"/>
      <c r="J155" s="191">
        <f>BK155</f>
        <v>0</v>
      </c>
      <c r="K155" s="12"/>
      <c r="L155" s="179"/>
      <c r="M155" s="184"/>
      <c r="N155" s="185"/>
      <c r="O155" s="185"/>
      <c r="P155" s="186">
        <f>SUM(P156:P165)</f>
        <v>0</v>
      </c>
      <c r="Q155" s="185"/>
      <c r="R155" s="186">
        <f>SUM(R156:R165)</f>
        <v>0</v>
      </c>
      <c r="S155" s="185"/>
      <c r="T155" s="187">
        <f>SUM(T156:T165)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80" t="s">
        <v>82</v>
      </c>
      <c r="AT155" s="188" t="s">
        <v>73</v>
      </c>
      <c r="AU155" s="188" t="s">
        <v>82</v>
      </c>
      <c r="AY155" s="180" t="s">
        <v>174</v>
      </c>
      <c r="BK155" s="189">
        <f>SUM(BK156:BK165)</f>
        <v>0</v>
      </c>
    </row>
    <row r="156" s="2" customFormat="1" ht="24.15" customHeight="1">
      <c r="A156" s="34"/>
      <c r="B156" s="156"/>
      <c r="C156" s="192" t="s">
        <v>221</v>
      </c>
      <c r="D156" s="192" t="s">
        <v>177</v>
      </c>
      <c r="E156" s="193" t="s">
        <v>1696</v>
      </c>
      <c r="F156" s="194" t="s">
        <v>1697</v>
      </c>
      <c r="G156" s="195" t="s">
        <v>241</v>
      </c>
      <c r="H156" s="196">
        <v>2.2000000000000002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224</v>
      </c>
    </row>
    <row r="157" s="2" customFormat="1" ht="24.15" customHeight="1">
      <c r="A157" s="34"/>
      <c r="B157" s="156"/>
      <c r="C157" s="211" t="s">
        <v>202</v>
      </c>
      <c r="D157" s="211" t="s">
        <v>408</v>
      </c>
      <c r="E157" s="212" t="s">
        <v>1698</v>
      </c>
      <c r="F157" s="213" t="s">
        <v>1699</v>
      </c>
      <c r="G157" s="214" t="s">
        <v>246</v>
      </c>
      <c r="H157" s="215">
        <v>0.36699999999999999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227</v>
      </c>
    </row>
    <row r="158" s="2" customFormat="1" ht="16.5" customHeight="1">
      <c r="A158" s="34"/>
      <c r="B158" s="156"/>
      <c r="C158" s="192" t="s">
        <v>228</v>
      </c>
      <c r="D158" s="192" t="s">
        <v>177</v>
      </c>
      <c r="E158" s="193" t="s">
        <v>1700</v>
      </c>
      <c r="F158" s="194" t="s">
        <v>1701</v>
      </c>
      <c r="G158" s="195" t="s">
        <v>246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231</v>
      </c>
    </row>
    <row r="159" s="2" customFormat="1" ht="24.15" customHeight="1">
      <c r="A159" s="34"/>
      <c r="B159" s="156"/>
      <c r="C159" s="211" t="s">
        <v>205</v>
      </c>
      <c r="D159" s="211" t="s">
        <v>408</v>
      </c>
      <c r="E159" s="212" t="s">
        <v>1702</v>
      </c>
      <c r="F159" s="213" t="s">
        <v>1703</v>
      </c>
      <c r="G159" s="214" t="s">
        <v>246</v>
      </c>
      <c r="H159" s="215">
        <v>1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191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234</v>
      </c>
    </row>
    <row r="160" s="2" customFormat="1" ht="16.5" customHeight="1">
      <c r="A160" s="34"/>
      <c r="B160" s="156"/>
      <c r="C160" s="192" t="s">
        <v>235</v>
      </c>
      <c r="D160" s="192" t="s">
        <v>177</v>
      </c>
      <c r="E160" s="193" t="s">
        <v>1704</v>
      </c>
      <c r="F160" s="194" t="s">
        <v>1705</v>
      </c>
      <c r="G160" s="195" t="s">
        <v>241</v>
      </c>
      <c r="H160" s="196">
        <v>2.2000000000000002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238</v>
      </c>
    </row>
    <row r="161" s="2" customFormat="1" ht="33" customHeight="1">
      <c r="A161" s="34"/>
      <c r="B161" s="156"/>
      <c r="C161" s="192" t="s">
        <v>7</v>
      </c>
      <c r="D161" s="192" t="s">
        <v>177</v>
      </c>
      <c r="E161" s="193" t="s">
        <v>1706</v>
      </c>
      <c r="F161" s="194" t="s">
        <v>1707</v>
      </c>
      <c r="G161" s="195" t="s">
        <v>187</v>
      </c>
      <c r="H161" s="196">
        <v>0.25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242</v>
      </c>
    </row>
    <row r="162" s="2" customFormat="1" ht="24.15" customHeight="1">
      <c r="A162" s="34"/>
      <c r="B162" s="156"/>
      <c r="C162" s="192" t="s">
        <v>243</v>
      </c>
      <c r="D162" s="192" t="s">
        <v>177</v>
      </c>
      <c r="E162" s="193" t="s">
        <v>1708</v>
      </c>
      <c r="F162" s="194" t="s">
        <v>1709</v>
      </c>
      <c r="G162" s="195" t="s">
        <v>187</v>
      </c>
      <c r="H162" s="196">
        <v>0.25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247</v>
      </c>
    </row>
    <row r="163" s="2" customFormat="1" ht="24.15" customHeight="1">
      <c r="A163" s="34"/>
      <c r="B163" s="156"/>
      <c r="C163" s="192" t="s">
        <v>211</v>
      </c>
      <c r="D163" s="192" t="s">
        <v>177</v>
      </c>
      <c r="E163" s="193" t="s">
        <v>1710</v>
      </c>
      <c r="F163" s="194" t="s">
        <v>1711</v>
      </c>
      <c r="G163" s="195" t="s">
        <v>180</v>
      </c>
      <c r="H163" s="196">
        <v>1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250</v>
      </c>
    </row>
    <row r="164" s="2" customFormat="1" ht="24.15" customHeight="1">
      <c r="A164" s="34"/>
      <c r="B164" s="156"/>
      <c r="C164" s="192" t="s">
        <v>251</v>
      </c>
      <c r="D164" s="192" t="s">
        <v>177</v>
      </c>
      <c r="E164" s="193" t="s">
        <v>1712</v>
      </c>
      <c r="F164" s="194" t="s">
        <v>1713</v>
      </c>
      <c r="G164" s="195" t="s">
        <v>180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254</v>
      </c>
    </row>
    <row r="165" s="2" customFormat="1" ht="24.15" customHeight="1">
      <c r="A165" s="34"/>
      <c r="B165" s="156"/>
      <c r="C165" s="192" t="s">
        <v>214</v>
      </c>
      <c r="D165" s="192" t="s">
        <v>177</v>
      </c>
      <c r="E165" s="193" t="s">
        <v>1714</v>
      </c>
      <c r="F165" s="194" t="s">
        <v>1715</v>
      </c>
      <c r="G165" s="195" t="s">
        <v>241</v>
      </c>
      <c r="H165" s="196">
        <v>11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257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175</v>
      </c>
      <c r="F166" s="190" t="s">
        <v>642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SUM(P167:P169)</f>
        <v>0</v>
      </c>
      <c r="Q166" s="185"/>
      <c r="R166" s="186">
        <f>SUM(R167:R169)</f>
        <v>0</v>
      </c>
      <c r="S166" s="185"/>
      <c r="T166" s="187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82</v>
      </c>
      <c r="AT166" s="188" t="s">
        <v>73</v>
      </c>
      <c r="AU166" s="188" t="s">
        <v>82</v>
      </c>
      <c r="AY166" s="180" t="s">
        <v>174</v>
      </c>
      <c r="BK166" s="189">
        <f>SUM(BK167:BK169)</f>
        <v>0</v>
      </c>
    </row>
    <row r="167" s="2" customFormat="1" ht="24.15" customHeight="1">
      <c r="A167" s="34"/>
      <c r="B167" s="156"/>
      <c r="C167" s="192" t="s">
        <v>258</v>
      </c>
      <c r="D167" s="192" t="s">
        <v>177</v>
      </c>
      <c r="E167" s="193" t="s">
        <v>1716</v>
      </c>
      <c r="F167" s="194" t="s">
        <v>1717</v>
      </c>
      <c r="G167" s="195" t="s">
        <v>241</v>
      </c>
      <c r="H167" s="196">
        <v>0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261</v>
      </c>
    </row>
    <row r="168" s="2" customFormat="1" ht="37.8" customHeight="1">
      <c r="A168" s="34"/>
      <c r="B168" s="156"/>
      <c r="C168" s="192" t="s">
        <v>217</v>
      </c>
      <c r="D168" s="192" t="s">
        <v>177</v>
      </c>
      <c r="E168" s="193" t="s">
        <v>1718</v>
      </c>
      <c r="F168" s="194" t="s">
        <v>1719</v>
      </c>
      <c r="G168" s="195" t="s">
        <v>187</v>
      </c>
      <c r="H168" s="196">
        <v>6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264</v>
      </c>
    </row>
    <row r="169" s="2" customFormat="1" ht="33" customHeight="1">
      <c r="A169" s="34"/>
      <c r="B169" s="156"/>
      <c r="C169" s="192" t="s">
        <v>265</v>
      </c>
      <c r="D169" s="192" t="s">
        <v>177</v>
      </c>
      <c r="E169" s="193" t="s">
        <v>1720</v>
      </c>
      <c r="F169" s="194" t="s">
        <v>1721</v>
      </c>
      <c r="G169" s="195" t="s">
        <v>246</v>
      </c>
      <c r="H169" s="196">
        <v>1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269</v>
      </c>
    </row>
    <row r="170" s="12" customFormat="1" ht="22.8" customHeight="1">
      <c r="A170" s="12"/>
      <c r="B170" s="179"/>
      <c r="C170" s="12"/>
      <c r="D170" s="180" t="s">
        <v>73</v>
      </c>
      <c r="E170" s="190" t="s">
        <v>673</v>
      </c>
      <c r="F170" s="190" t="s">
        <v>1722</v>
      </c>
      <c r="G170" s="12"/>
      <c r="H170" s="12"/>
      <c r="I170" s="182"/>
      <c r="J170" s="191">
        <f>BK170</f>
        <v>0</v>
      </c>
      <c r="K170" s="12"/>
      <c r="L170" s="179"/>
      <c r="M170" s="184"/>
      <c r="N170" s="185"/>
      <c r="O170" s="185"/>
      <c r="P170" s="186">
        <f>P171</f>
        <v>0</v>
      </c>
      <c r="Q170" s="185"/>
      <c r="R170" s="186">
        <f>R171</f>
        <v>0</v>
      </c>
      <c r="S170" s="185"/>
      <c r="T170" s="187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0" t="s">
        <v>82</v>
      </c>
      <c r="AT170" s="188" t="s">
        <v>73</v>
      </c>
      <c r="AU170" s="188" t="s">
        <v>82</v>
      </c>
      <c r="AY170" s="180" t="s">
        <v>174</v>
      </c>
      <c r="BK170" s="189">
        <f>BK171</f>
        <v>0</v>
      </c>
    </row>
    <row r="171" s="2" customFormat="1" ht="33" customHeight="1">
      <c r="A171" s="34"/>
      <c r="B171" s="156"/>
      <c r="C171" s="192" t="s">
        <v>220</v>
      </c>
      <c r="D171" s="192" t="s">
        <v>177</v>
      </c>
      <c r="E171" s="193" t="s">
        <v>1723</v>
      </c>
      <c r="F171" s="194" t="s">
        <v>1724</v>
      </c>
      <c r="G171" s="195" t="s">
        <v>268</v>
      </c>
      <c r="H171" s="196">
        <v>9.4930000000000003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272</v>
      </c>
    </row>
    <row r="172" s="12" customFormat="1" ht="25.92" customHeight="1">
      <c r="A172" s="12"/>
      <c r="B172" s="179"/>
      <c r="C172" s="12"/>
      <c r="D172" s="180" t="s">
        <v>73</v>
      </c>
      <c r="E172" s="181" t="s">
        <v>287</v>
      </c>
      <c r="F172" s="181" t="s">
        <v>288</v>
      </c>
      <c r="G172" s="12"/>
      <c r="H172" s="12"/>
      <c r="I172" s="182"/>
      <c r="J172" s="183">
        <f>BK172</f>
        <v>0</v>
      </c>
      <c r="K172" s="12"/>
      <c r="L172" s="179"/>
      <c r="M172" s="184"/>
      <c r="N172" s="185"/>
      <c r="O172" s="185"/>
      <c r="P172" s="186">
        <f>P173</f>
        <v>0</v>
      </c>
      <c r="Q172" s="185"/>
      <c r="R172" s="186">
        <f>R173</f>
        <v>0</v>
      </c>
      <c r="S172" s="185"/>
      <c r="T172" s="187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0" t="s">
        <v>152</v>
      </c>
      <c r="AT172" s="188" t="s">
        <v>73</v>
      </c>
      <c r="AU172" s="188" t="s">
        <v>74</v>
      </c>
      <c r="AY172" s="180" t="s">
        <v>174</v>
      </c>
      <c r="BK172" s="189">
        <f>BK173</f>
        <v>0</v>
      </c>
    </row>
    <row r="173" s="12" customFormat="1" ht="22.8" customHeight="1">
      <c r="A173" s="12"/>
      <c r="B173" s="179"/>
      <c r="C173" s="12"/>
      <c r="D173" s="180" t="s">
        <v>73</v>
      </c>
      <c r="E173" s="190" t="s">
        <v>1395</v>
      </c>
      <c r="F173" s="190" t="s">
        <v>1725</v>
      </c>
      <c r="G173" s="12"/>
      <c r="H173" s="12"/>
      <c r="I173" s="182"/>
      <c r="J173" s="191">
        <f>BK173</f>
        <v>0</v>
      </c>
      <c r="K173" s="12"/>
      <c r="L173" s="179"/>
      <c r="M173" s="184"/>
      <c r="N173" s="185"/>
      <c r="O173" s="185"/>
      <c r="P173" s="186">
        <f>SUM(P174:P196)</f>
        <v>0</v>
      </c>
      <c r="Q173" s="185"/>
      <c r="R173" s="186">
        <f>SUM(R174:R196)</f>
        <v>0</v>
      </c>
      <c r="S173" s="185"/>
      <c r="T173" s="187">
        <f>SUM(T174:T196)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80" t="s">
        <v>152</v>
      </c>
      <c r="AT173" s="188" t="s">
        <v>73</v>
      </c>
      <c r="AU173" s="188" t="s">
        <v>82</v>
      </c>
      <c r="AY173" s="180" t="s">
        <v>174</v>
      </c>
      <c r="BK173" s="189">
        <f>SUM(BK174:BK196)</f>
        <v>0</v>
      </c>
    </row>
    <row r="174" s="2" customFormat="1" ht="21.75" customHeight="1">
      <c r="A174" s="34"/>
      <c r="B174" s="156"/>
      <c r="C174" s="192" t="s">
        <v>273</v>
      </c>
      <c r="D174" s="192" t="s">
        <v>177</v>
      </c>
      <c r="E174" s="193" t="s">
        <v>1726</v>
      </c>
      <c r="F174" s="194" t="s">
        <v>1727</v>
      </c>
      <c r="G174" s="195" t="s">
        <v>241</v>
      </c>
      <c r="H174" s="196">
        <v>4.2999999999999998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202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202</v>
      </c>
      <c r="BM174" s="203" t="s">
        <v>276</v>
      </c>
    </row>
    <row r="175" s="2" customFormat="1" ht="24.15" customHeight="1">
      <c r="A175" s="34"/>
      <c r="B175" s="156"/>
      <c r="C175" s="211" t="s">
        <v>224</v>
      </c>
      <c r="D175" s="211" t="s">
        <v>408</v>
      </c>
      <c r="E175" s="212" t="s">
        <v>1728</v>
      </c>
      <c r="F175" s="213" t="s">
        <v>1729</v>
      </c>
      <c r="G175" s="214" t="s">
        <v>246</v>
      </c>
      <c r="H175" s="215">
        <v>2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227</v>
      </c>
      <c r="AT175" s="203" t="s">
        <v>408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202</v>
      </c>
      <c r="BM175" s="203" t="s">
        <v>279</v>
      </c>
    </row>
    <row r="176" s="2" customFormat="1" ht="24.15" customHeight="1">
      <c r="A176" s="34"/>
      <c r="B176" s="156"/>
      <c r="C176" s="211" t="s">
        <v>280</v>
      </c>
      <c r="D176" s="211" t="s">
        <v>408</v>
      </c>
      <c r="E176" s="212" t="s">
        <v>1730</v>
      </c>
      <c r="F176" s="213" t="s">
        <v>1731</v>
      </c>
      <c r="G176" s="214" t="s">
        <v>246</v>
      </c>
      <c r="H176" s="215">
        <v>2</v>
      </c>
      <c r="I176" s="216"/>
      <c r="J176" s="215">
        <f>ROUND(I176*H176,3)</f>
        <v>0</v>
      </c>
      <c r="K176" s="217"/>
      <c r="L176" s="218"/>
      <c r="M176" s="219" t="s">
        <v>1</v>
      </c>
      <c r="N176" s="22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227</v>
      </c>
      <c r="AT176" s="203" t="s">
        <v>408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202</v>
      </c>
      <c r="BM176" s="203" t="s">
        <v>283</v>
      </c>
    </row>
    <row r="177" s="2" customFormat="1" ht="24.15" customHeight="1">
      <c r="A177" s="34"/>
      <c r="B177" s="156"/>
      <c r="C177" s="211" t="s">
        <v>227</v>
      </c>
      <c r="D177" s="211" t="s">
        <v>408</v>
      </c>
      <c r="E177" s="212" t="s">
        <v>1732</v>
      </c>
      <c r="F177" s="213" t="s">
        <v>1733</v>
      </c>
      <c r="G177" s="214" t="s">
        <v>246</v>
      </c>
      <c r="H177" s="215">
        <v>1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227</v>
      </c>
      <c r="AT177" s="203" t="s">
        <v>408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202</v>
      </c>
      <c r="BM177" s="203" t="s">
        <v>286</v>
      </c>
    </row>
    <row r="178" s="2" customFormat="1" ht="24.15" customHeight="1">
      <c r="A178" s="34"/>
      <c r="B178" s="156"/>
      <c r="C178" s="211" t="s">
        <v>291</v>
      </c>
      <c r="D178" s="211" t="s">
        <v>408</v>
      </c>
      <c r="E178" s="212" t="s">
        <v>1734</v>
      </c>
      <c r="F178" s="213" t="s">
        <v>1735</v>
      </c>
      <c r="G178" s="214" t="s">
        <v>246</v>
      </c>
      <c r="H178" s="215">
        <v>1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227</v>
      </c>
      <c r="AT178" s="203" t="s">
        <v>408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202</v>
      </c>
      <c r="BM178" s="203" t="s">
        <v>295</v>
      </c>
    </row>
    <row r="179" s="2" customFormat="1" ht="21.75" customHeight="1">
      <c r="A179" s="34"/>
      <c r="B179" s="156"/>
      <c r="C179" s="211" t="s">
        <v>231</v>
      </c>
      <c r="D179" s="211" t="s">
        <v>408</v>
      </c>
      <c r="E179" s="212" t="s">
        <v>1736</v>
      </c>
      <c r="F179" s="213" t="s">
        <v>1737</v>
      </c>
      <c r="G179" s="214" t="s">
        <v>246</v>
      </c>
      <c r="H179" s="215">
        <v>1</v>
      </c>
      <c r="I179" s="216"/>
      <c r="J179" s="215">
        <f>ROUND(I179*H179,3)</f>
        <v>0</v>
      </c>
      <c r="K179" s="217"/>
      <c r="L179" s="218"/>
      <c r="M179" s="219" t="s">
        <v>1</v>
      </c>
      <c r="N179" s="22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227</v>
      </c>
      <c r="AT179" s="203" t="s">
        <v>408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202</v>
      </c>
      <c r="BM179" s="203" t="s">
        <v>298</v>
      </c>
    </row>
    <row r="180" s="2" customFormat="1" ht="24.15" customHeight="1">
      <c r="A180" s="34"/>
      <c r="B180" s="156"/>
      <c r="C180" s="211" t="s">
        <v>299</v>
      </c>
      <c r="D180" s="211" t="s">
        <v>408</v>
      </c>
      <c r="E180" s="212" t="s">
        <v>1738</v>
      </c>
      <c r="F180" s="213" t="s">
        <v>1739</v>
      </c>
      <c r="G180" s="214" t="s">
        <v>246</v>
      </c>
      <c r="H180" s="215">
        <v>3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227</v>
      </c>
      <c r="AT180" s="203" t="s">
        <v>408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202</v>
      </c>
      <c r="BM180" s="203" t="s">
        <v>302</v>
      </c>
    </row>
    <row r="181" s="2" customFormat="1" ht="24.15" customHeight="1">
      <c r="A181" s="34"/>
      <c r="B181" s="156"/>
      <c r="C181" s="211" t="s">
        <v>234</v>
      </c>
      <c r="D181" s="211" t="s">
        <v>408</v>
      </c>
      <c r="E181" s="212" t="s">
        <v>1740</v>
      </c>
      <c r="F181" s="213" t="s">
        <v>1741</v>
      </c>
      <c r="G181" s="214" t="s">
        <v>246</v>
      </c>
      <c r="H181" s="215">
        <v>2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227</v>
      </c>
      <c r="AT181" s="203" t="s">
        <v>408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202</v>
      </c>
      <c r="BM181" s="203" t="s">
        <v>305</v>
      </c>
    </row>
    <row r="182" s="2" customFormat="1" ht="21.75" customHeight="1">
      <c r="A182" s="34"/>
      <c r="B182" s="156"/>
      <c r="C182" s="192" t="s">
        <v>306</v>
      </c>
      <c r="D182" s="192" t="s">
        <v>177</v>
      </c>
      <c r="E182" s="193" t="s">
        <v>1742</v>
      </c>
      <c r="F182" s="194" t="s">
        <v>1743</v>
      </c>
      <c r="G182" s="195" t="s">
        <v>241</v>
      </c>
      <c r="H182" s="196">
        <v>4.5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202</v>
      </c>
      <c r="AT182" s="203" t="s">
        <v>177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202</v>
      </c>
      <c r="BM182" s="203" t="s">
        <v>309</v>
      </c>
    </row>
    <row r="183" s="2" customFormat="1" ht="24.15" customHeight="1">
      <c r="A183" s="34"/>
      <c r="B183" s="156"/>
      <c r="C183" s="211" t="s">
        <v>238</v>
      </c>
      <c r="D183" s="211" t="s">
        <v>408</v>
      </c>
      <c r="E183" s="212" t="s">
        <v>1744</v>
      </c>
      <c r="F183" s="213" t="s">
        <v>1745</v>
      </c>
      <c r="G183" s="214" t="s">
        <v>246</v>
      </c>
      <c r="H183" s="215">
        <v>2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227</v>
      </c>
      <c r="AT183" s="203" t="s">
        <v>408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202</v>
      </c>
      <c r="BM183" s="203" t="s">
        <v>312</v>
      </c>
    </row>
    <row r="184" s="2" customFormat="1" ht="24.15" customHeight="1">
      <c r="A184" s="34"/>
      <c r="B184" s="156"/>
      <c r="C184" s="211" t="s">
        <v>315</v>
      </c>
      <c r="D184" s="211" t="s">
        <v>408</v>
      </c>
      <c r="E184" s="212" t="s">
        <v>1746</v>
      </c>
      <c r="F184" s="213" t="s">
        <v>1747</v>
      </c>
      <c r="G184" s="214" t="s">
        <v>246</v>
      </c>
      <c r="H184" s="215">
        <v>1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227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202</v>
      </c>
      <c r="BM184" s="203" t="s">
        <v>318</v>
      </c>
    </row>
    <row r="185" s="2" customFormat="1" ht="24.15" customHeight="1">
      <c r="A185" s="34"/>
      <c r="B185" s="156"/>
      <c r="C185" s="211" t="s">
        <v>242</v>
      </c>
      <c r="D185" s="211" t="s">
        <v>408</v>
      </c>
      <c r="E185" s="212" t="s">
        <v>1748</v>
      </c>
      <c r="F185" s="213" t="s">
        <v>1749</v>
      </c>
      <c r="G185" s="214" t="s">
        <v>246</v>
      </c>
      <c r="H185" s="215">
        <v>3</v>
      </c>
      <c r="I185" s="216"/>
      <c r="J185" s="215">
        <f>ROUND(I185*H185,3)</f>
        <v>0</v>
      </c>
      <c r="K185" s="217"/>
      <c r="L185" s="218"/>
      <c r="M185" s="219" t="s">
        <v>1</v>
      </c>
      <c r="N185" s="22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227</v>
      </c>
      <c r="AT185" s="203" t="s">
        <v>408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202</v>
      </c>
      <c r="BM185" s="203" t="s">
        <v>323</v>
      </c>
    </row>
    <row r="186" s="2" customFormat="1" ht="24.15" customHeight="1">
      <c r="A186" s="34"/>
      <c r="B186" s="156"/>
      <c r="C186" s="211" t="s">
        <v>324</v>
      </c>
      <c r="D186" s="211" t="s">
        <v>408</v>
      </c>
      <c r="E186" s="212" t="s">
        <v>1750</v>
      </c>
      <c r="F186" s="213" t="s">
        <v>1751</v>
      </c>
      <c r="G186" s="214" t="s">
        <v>246</v>
      </c>
      <c r="H186" s="215">
        <v>1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227</v>
      </c>
      <c r="AT186" s="203" t="s">
        <v>408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202</v>
      </c>
      <c r="BM186" s="203" t="s">
        <v>327</v>
      </c>
    </row>
    <row r="187" s="2" customFormat="1" ht="24.15" customHeight="1">
      <c r="A187" s="34"/>
      <c r="B187" s="156"/>
      <c r="C187" s="192" t="s">
        <v>247</v>
      </c>
      <c r="D187" s="192" t="s">
        <v>177</v>
      </c>
      <c r="E187" s="193" t="s">
        <v>1752</v>
      </c>
      <c r="F187" s="194" t="s">
        <v>1753</v>
      </c>
      <c r="G187" s="195" t="s">
        <v>241</v>
      </c>
      <c r="H187" s="196">
        <v>4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202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202</v>
      </c>
      <c r="BM187" s="203" t="s">
        <v>330</v>
      </c>
    </row>
    <row r="188" s="2" customFormat="1" ht="24.15" customHeight="1">
      <c r="A188" s="34"/>
      <c r="B188" s="156"/>
      <c r="C188" s="192" t="s">
        <v>333</v>
      </c>
      <c r="D188" s="192" t="s">
        <v>177</v>
      </c>
      <c r="E188" s="193" t="s">
        <v>1754</v>
      </c>
      <c r="F188" s="194" t="s">
        <v>1755</v>
      </c>
      <c r="G188" s="195" t="s">
        <v>246</v>
      </c>
      <c r="H188" s="196">
        <v>5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202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202</v>
      </c>
      <c r="BM188" s="203" t="s">
        <v>336</v>
      </c>
    </row>
    <row r="189" s="2" customFormat="1" ht="21.75" customHeight="1">
      <c r="A189" s="34"/>
      <c r="B189" s="156"/>
      <c r="C189" s="192" t="s">
        <v>250</v>
      </c>
      <c r="D189" s="192" t="s">
        <v>177</v>
      </c>
      <c r="E189" s="193" t="s">
        <v>1756</v>
      </c>
      <c r="F189" s="194" t="s">
        <v>1757</v>
      </c>
      <c r="G189" s="195" t="s">
        <v>246</v>
      </c>
      <c r="H189" s="196">
        <v>1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202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202</v>
      </c>
      <c r="BM189" s="203" t="s">
        <v>341</v>
      </c>
    </row>
    <row r="190" s="2" customFormat="1" ht="44.25" customHeight="1">
      <c r="A190" s="34"/>
      <c r="B190" s="156"/>
      <c r="C190" s="211" t="s">
        <v>342</v>
      </c>
      <c r="D190" s="211" t="s">
        <v>408</v>
      </c>
      <c r="E190" s="212" t="s">
        <v>1758</v>
      </c>
      <c r="F190" s="213" t="s">
        <v>1759</v>
      </c>
      <c r="G190" s="214" t="s">
        <v>246</v>
      </c>
      <c r="H190" s="215">
        <v>1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227</v>
      </c>
      <c r="AT190" s="203" t="s">
        <v>408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345</v>
      </c>
    </row>
    <row r="191" s="2" customFormat="1" ht="24.15" customHeight="1">
      <c r="A191" s="34"/>
      <c r="B191" s="156"/>
      <c r="C191" s="192" t="s">
        <v>254</v>
      </c>
      <c r="D191" s="192" t="s">
        <v>177</v>
      </c>
      <c r="E191" s="193" t="s">
        <v>1760</v>
      </c>
      <c r="F191" s="194" t="s">
        <v>1761</v>
      </c>
      <c r="G191" s="195" t="s">
        <v>246</v>
      </c>
      <c r="H191" s="196">
        <v>1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202</v>
      </c>
      <c r="AT191" s="203" t="s">
        <v>177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202</v>
      </c>
      <c r="BM191" s="203" t="s">
        <v>350</v>
      </c>
    </row>
    <row r="192" s="2" customFormat="1" ht="33" customHeight="1">
      <c r="A192" s="34"/>
      <c r="B192" s="156"/>
      <c r="C192" s="211" t="s">
        <v>351</v>
      </c>
      <c r="D192" s="211" t="s">
        <v>408</v>
      </c>
      <c r="E192" s="212" t="s">
        <v>1762</v>
      </c>
      <c r="F192" s="213" t="s">
        <v>1763</v>
      </c>
      <c r="G192" s="214" t="s">
        <v>246</v>
      </c>
      <c r="H192" s="215">
        <v>1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227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354</v>
      </c>
    </row>
    <row r="193" s="2" customFormat="1" ht="24.15" customHeight="1">
      <c r="A193" s="34"/>
      <c r="B193" s="156"/>
      <c r="C193" s="192" t="s">
        <v>257</v>
      </c>
      <c r="D193" s="192" t="s">
        <v>177</v>
      </c>
      <c r="E193" s="193" t="s">
        <v>1764</v>
      </c>
      <c r="F193" s="194" t="s">
        <v>1765</v>
      </c>
      <c r="G193" s="195" t="s">
        <v>241</v>
      </c>
      <c r="H193" s="196">
        <v>4.2999999999999998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202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202</v>
      </c>
      <c r="BM193" s="203" t="s">
        <v>359</v>
      </c>
    </row>
    <row r="194" s="2" customFormat="1" ht="24.15" customHeight="1">
      <c r="A194" s="34"/>
      <c r="B194" s="156"/>
      <c r="C194" s="192" t="s">
        <v>360</v>
      </c>
      <c r="D194" s="192" t="s">
        <v>177</v>
      </c>
      <c r="E194" s="193" t="s">
        <v>1766</v>
      </c>
      <c r="F194" s="194" t="s">
        <v>1767</v>
      </c>
      <c r="G194" s="195" t="s">
        <v>241</v>
      </c>
      <c r="H194" s="196">
        <v>4.5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202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363</v>
      </c>
    </row>
    <row r="195" s="2" customFormat="1" ht="24.15" customHeight="1">
      <c r="A195" s="34"/>
      <c r="B195" s="156"/>
      <c r="C195" s="192" t="s">
        <v>261</v>
      </c>
      <c r="D195" s="192" t="s">
        <v>177</v>
      </c>
      <c r="E195" s="193" t="s">
        <v>1768</v>
      </c>
      <c r="F195" s="194" t="s">
        <v>1769</v>
      </c>
      <c r="G195" s="195" t="s">
        <v>241</v>
      </c>
      <c r="H195" s="196">
        <v>8.8000000000000007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202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366</v>
      </c>
    </row>
    <row r="196" s="2" customFormat="1" ht="24.15" customHeight="1">
      <c r="A196" s="34"/>
      <c r="B196" s="156"/>
      <c r="C196" s="192" t="s">
        <v>367</v>
      </c>
      <c r="D196" s="192" t="s">
        <v>177</v>
      </c>
      <c r="E196" s="193" t="s">
        <v>1770</v>
      </c>
      <c r="F196" s="194" t="s">
        <v>1771</v>
      </c>
      <c r="G196" s="195" t="s">
        <v>268</v>
      </c>
      <c r="H196" s="196">
        <v>0.028000000000000001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202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202</v>
      </c>
      <c r="BM196" s="203" t="s">
        <v>370</v>
      </c>
    </row>
    <row r="197" s="12" customFormat="1" ht="25.92" customHeight="1">
      <c r="A197" s="12"/>
      <c r="B197" s="179"/>
      <c r="C197" s="12"/>
      <c r="D197" s="180" t="s">
        <v>73</v>
      </c>
      <c r="E197" s="181" t="s">
        <v>151</v>
      </c>
      <c r="F197" s="181" t="s">
        <v>1772</v>
      </c>
      <c r="G197" s="12"/>
      <c r="H197" s="12"/>
      <c r="I197" s="182"/>
      <c r="J197" s="183">
        <f>BK197</f>
        <v>0</v>
      </c>
      <c r="K197" s="12"/>
      <c r="L197" s="179"/>
      <c r="M197" s="184"/>
      <c r="N197" s="185"/>
      <c r="O197" s="185"/>
      <c r="P197" s="186">
        <f>P198</f>
        <v>0</v>
      </c>
      <c r="Q197" s="185"/>
      <c r="R197" s="186">
        <f>R198</f>
        <v>0</v>
      </c>
      <c r="S197" s="185"/>
      <c r="T197" s="187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192</v>
      </c>
      <c r="AT197" s="188" t="s">
        <v>73</v>
      </c>
      <c r="AU197" s="188" t="s">
        <v>74</v>
      </c>
      <c r="AY197" s="180" t="s">
        <v>174</v>
      </c>
      <c r="BK197" s="189">
        <f>BK198</f>
        <v>0</v>
      </c>
    </row>
    <row r="198" s="2" customFormat="1" ht="44.25" customHeight="1">
      <c r="A198" s="34"/>
      <c r="B198" s="156"/>
      <c r="C198" s="192" t="s">
        <v>264</v>
      </c>
      <c r="D198" s="192" t="s">
        <v>177</v>
      </c>
      <c r="E198" s="193" t="s">
        <v>1773</v>
      </c>
      <c r="F198" s="194" t="s">
        <v>1774</v>
      </c>
      <c r="G198" s="195" t="s">
        <v>1547</v>
      </c>
      <c r="H198" s="196">
        <v>1</v>
      </c>
      <c r="I198" s="197"/>
      <c r="J198" s="196">
        <f>ROUND(I198*H198,3)</f>
        <v>0</v>
      </c>
      <c r="K198" s="198"/>
      <c r="L198" s="35"/>
      <c r="M198" s="206" t="s">
        <v>1</v>
      </c>
      <c r="N198" s="207" t="s">
        <v>40</v>
      </c>
      <c r="O198" s="208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181</v>
      </c>
      <c r="AT198" s="203" t="s">
        <v>177</v>
      </c>
      <c r="AU198" s="203" t="s">
        <v>82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375</v>
      </c>
    </row>
    <row r="199" s="2" customFormat="1" ht="6.96" customHeight="1">
      <c r="A199" s="34"/>
      <c r="B199" s="61"/>
      <c r="C199" s="62"/>
      <c r="D199" s="62"/>
      <c r="E199" s="62"/>
      <c r="F199" s="62"/>
      <c r="G199" s="62"/>
      <c r="H199" s="62"/>
      <c r="I199" s="62"/>
      <c r="J199" s="62"/>
      <c r="K199" s="62"/>
      <c r="L199" s="35"/>
      <c r="M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</row>
  </sheetData>
  <autoFilter ref="C135:K198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1775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J108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ROUND((SUM(BE108:BE115) + SUM(BE135:BE222)),  2)</f>
        <v>0</v>
      </c>
      <c r="G35" s="131"/>
      <c r="H35" s="131"/>
      <c r="I35" s="132">
        <v>0.20000000000000001</v>
      </c>
      <c r="J35" s="130">
        <f>ROUND(((SUM(BE108:BE115) + SUM(BE135:BE222))*I35),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ROUND((SUM(BF108:BF115) + SUM(BF135:BF222)),  2)</f>
        <v>0</v>
      </c>
      <c r="G36" s="131"/>
      <c r="H36" s="131"/>
      <c r="I36" s="132">
        <v>0.20000000000000001</v>
      </c>
      <c r="J36" s="130">
        <f>ROUND(((SUM(BF108:BF115) + SUM(BF135:BF222))*I36),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ROUND((SUM(BG108:BG115) + SUM(BG135:BG222)),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ROUND((SUM(BH108:BH115) + SUM(BH135:BH222)),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ROUND((SUM(BI108:BI115) + SUM(BI135:BI222)),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04 - SO 01.2  Športova hala - ustredné kurenie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423</v>
      </c>
      <c r="E97" s="148"/>
      <c r="F97" s="148"/>
      <c r="G97" s="148"/>
      <c r="H97" s="148"/>
      <c r="I97" s="148"/>
      <c r="J97" s="149">
        <f>J136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425</v>
      </c>
      <c r="E98" s="152"/>
      <c r="F98" s="152"/>
      <c r="G98" s="152"/>
      <c r="H98" s="152"/>
      <c r="I98" s="152"/>
      <c r="J98" s="153">
        <f>J137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1776</v>
      </c>
      <c r="E99" s="152"/>
      <c r="F99" s="152"/>
      <c r="G99" s="152"/>
      <c r="H99" s="152"/>
      <c r="I99" s="152"/>
      <c r="J99" s="153">
        <f>J143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1777</v>
      </c>
      <c r="E100" s="152"/>
      <c r="F100" s="152"/>
      <c r="G100" s="152"/>
      <c r="H100" s="152"/>
      <c r="I100" s="152"/>
      <c r="J100" s="153">
        <f>J166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1778</v>
      </c>
      <c r="E101" s="152"/>
      <c r="F101" s="152"/>
      <c r="G101" s="152"/>
      <c r="H101" s="152"/>
      <c r="I101" s="152"/>
      <c r="J101" s="153">
        <f>J187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1779</v>
      </c>
      <c r="E102" s="152"/>
      <c r="F102" s="152"/>
      <c r="G102" s="152"/>
      <c r="H102" s="152"/>
      <c r="I102" s="152"/>
      <c r="J102" s="153">
        <f>J209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437</v>
      </c>
      <c r="E103" s="152"/>
      <c r="F103" s="152"/>
      <c r="G103" s="152"/>
      <c r="H103" s="152"/>
      <c r="I103" s="152"/>
      <c r="J103" s="153">
        <f>J214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6"/>
      <c r="C104" s="9"/>
      <c r="D104" s="147" t="s">
        <v>1780</v>
      </c>
      <c r="E104" s="148"/>
      <c r="F104" s="148"/>
      <c r="G104" s="148"/>
      <c r="H104" s="148"/>
      <c r="I104" s="148"/>
      <c r="J104" s="149">
        <f>J219</f>
        <v>0</v>
      </c>
      <c r="K104" s="9"/>
      <c r="L104" s="14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6"/>
      <c r="C105" s="9"/>
      <c r="D105" s="147" t="s">
        <v>1250</v>
      </c>
      <c r="E105" s="148"/>
      <c r="F105" s="148"/>
      <c r="G105" s="148"/>
      <c r="H105" s="148"/>
      <c r="I105" s="148"/>
      <c r="J105" s="149">
        <f>J222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9.28" customHeight="1">
      <c r="A108" s="34"/>
      <c r="B108" s="35"/>
      <c r="C108" s="145" t="s">
        <v>149</v>
      </c>
      <c r="D108" s="34"/>
      <c r="E108" s="34"/>
      <c r="F108" s="34"/>
      <c r="G108" s="34"/>
      <c r="H108" s="34"/>
      <c r="I108" s="34"/>
      <c r="J108" s="154">
        <f>ROUND(J109 + J110 + J111 + J112 + J113 + J114,2)</f>
        <v>0</v>
      </c>
      <c r="K108" s="34"/>
      <c r="L108" s="56"/>
      <c r="N108" s="155" t="s">
        <v>38</v>
      </c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8" customHeight="1">
      <c r="A109" s="34"/>
      <c r="B109" s="156"/>
      <c r="C109" s="157"/>
      <c r="D109" s="158" t="s">
        <v>150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153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154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155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151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156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9" t="s">
        <v>157</v>
      </c>
      <c r="E114" s="157"/>
      <c r="F114" s="157"/>
      <c r="G114" s="157"/>
      <c r="H114" s="157"/>
      <c r="I114" s="157"/>
      <c r="J114" s="160">
        <f>ROUND(J30*T114,2)</f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158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9.28" customHeight="1">
      <c r="A116" s="34"/>
      <c r="B116" s="35"/>
      <c r="C116" s="166" t="s">
        <v>159</v>
      </c>
      <c r="D116" s="135"/>
      <c r="E116" s="135"/>
      <c r="F116" s="135"/>
      <c r="G116" s="135"/>
      <c r="H116" s="135"/>
      <c r="I116" s="135"/>
      <c r="J116" s="167">
        <f>ROUND(J96+J108,2)</f>
        <v>0</v>
      </c>
      <c r="K116" s="135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21" s="2" customFormat="1" ht="6.96" customHeight="1">
      <c r="A121" s="34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4.96" customHeight="1">
      <c r="A122" s="34"/>
      <c r="B122" s="35"/>
      <c r="C122" s="19" t="s">
        <v>160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122" t="str">
        <f>E7</f>
        <v xml:space="preserve"> ŠH Angels Aréna  Rekonštrukcia a Modernizácia pre VO</v>
      </c>
      <c r="F125" s="28"/>
      <c r="G125" s="28"/>
      <c r="H125" s="28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124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E9</f>
        <v xml:space="preserve">04 - SO 01.2  Športova hala - ustredné kurenie 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18</v>
      </c>
      <c r="D129" s="34"/>
      <c r="E129" s="34"/>
      <c r="F129" s="23" t="str">
        <f>F12</f>
        <v>Košice</v>
      </c>
      <c r="G129" s="34"/>
      <c r="H129" s="34"/>
      <c r="I129" s="28" t="s">
        <v>20</v>
      </c>
      <c r="J129" s="70" t="str">
        <f>IF(J12="","",J12)</f>
        <v>16. 7. 2021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22</v>
      </c>
      <c r="D131" s="34"/>
      <c r="E131" s="34"/>
      <c r="F131" s="23" t="str">
        <f>E15</f>
        <v>Mesto Košice</v>
      </c>
      <c r="G131" s="34"/>
      <c r="H131" s="34"/>
      <c r="I131" s="28" t="s">
        <v>28</v>
      </c>
      <c r="J131" s="32" t="str">
        <f>E21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26</v>
      </c>
      <c r="D132" s="34"/>
      <c r="E132" s="34"/>
      <c r="F132" s="23" t="str">
        <f>IF(E18="","",E18)</f>
        <v>Vyplň údaj</v>
      </c>
      <c r="G132" s="34"/>
      <c r="H132" s="34"/>
      <c r="I132" s="28" t="s">
        <v>32</v>
      </c>
      <c r="J132" s="32" t="str">
        <f>E24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8"/>
      <c r="B134" s="169"/>
      <c r="C134" s="170" t="s">
        <v>161</v>
      </c>
      <c r="D134" s="171" t="s">
        <v>59</v>
      </c>
      <c r="E134" s="171" t="s">
        <v>55</v>
      </c>
      <c r="F134" s="171" t="s">
        <v>56</v>
      </c>
      <c r="G134" s="171" t="s">
        <v>162</v>
      </c>
      <c r="H134" s="171" t="s">
        <v>163</v>
      </c>
      <c r="I134" s="171" t="s">
        <v>164</v>
      </c>
      <c r="J134" s="172" t="s">
        <v>130</v>
      </c>
      <c r="K134" s="173" t="s">
        <v>165</v>
      </c>
      <c r="L134" s="174"/>
      <c r="M134" s="87" t="s">
        <v>1</v>
      </c>
      <c r="N134" s="88" t="s">
        <v>38</v>
      </c>
      <c r="O134" s="88" t="s">
        <v>166</v>
      </c>
      <c r="P134" s="88" t="s">
        <v>167</v>
      </c>
      <c r="Q134" s="88" t="s">
        <v>168</v>
      </c>
      <c r="R134" s="88" t="s">
        <v>169</v>
      </c>
      <c r="S134" s="88" t="s">
        <v>170</v>
      </c>
      <c r="T134" s="89" t="s">
        <v>171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="2" customFormat="1" ht="22.8" customHeight="1">
      <c r="A135" s="34"/>
      <c r="B135" s="35"/>
      <c r="C135" s="94" t="s">
        <v>126</v>
      </c>
      <c r="D135" s="34"/>
      <c r="E135" s="34"/>
      <c r="F135" s="34"/>
      <c r="G135" s="34"/>
      <c r="H135" s="34"/>
      <c r="I135" s="34"/>
      <c r="J135" s="175">
        <f>BK135</f>
        <v>0</v>
      </c>
      <c r="K135" s="34"/>
      <c r="L135" s="35"/>
      <c r="M135" s="90"/>
      <c r="N135" s="74"/>
      <c r="O135" s="91"/>
      <c r="P135" s="176">
        <f>P136+P219+P222</f>
        <v>0</v>
      </c>
      <c r="Q135" s="91"/>
      <c r="R135" s="176">
        <f>R136+R219+R222</f>
        <v>0</v>
      </c>
      <c r="S135" s="91"/>
      <c r="T135" s="177">
        <f>T136+T219+T222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73</v>
      </c>
      <c r="AU135" s="15" t="s">
        <v>132</v>
      </c>
      <c r="BK135" s="178">
        <f>BK136+BK219+BK222</f>
        <v>0</v>
      </c>
    </row>
    <row r="136" s="12" customFormat="1" ht="25.92" customHeight="1">
      <c r="A136" s="12"/>
      <c r="B136" s="179"/>
      <c r="C136" s="12"/>
      <c r="D136" s="180" t="s">
        <v>73</v>
      </c>
      <c r="E136" s="181" t="s">
        <v>287</v>
      </c>
      <c r="F136" s="181" t="s">
        <v>679</v>
      </c>
      <c r="G136" s="12"/>
      <c r="H136" s="12"/>
      <c r="I136" s="182"/>
      <c r="J136" s="183">
        <f>BK136</f>
        <v>0</v>
      </c>
      <c r="K136" s="12"/>
      <c r="L136" s="179"/>
      <c r="M136" s="184"/>
      <c r="N136" s="185"/>
      <c r="O136" s="185"/>
      <c r="P136" s="186">
        <f>P137+P143+P166+P187+P209+P214</f>
        <v>0</v>
      </c>
      <c r="Q136" s="185"/>
      <c r="R136" s="186">
        <f>R137+R143+R166+R187+R209+R214</f>
        <v>0</v>
      </c>
      <c r="S136" s="185"/>
      <c r="T136" s="187">
        <f>T137+T143+T166+T187+T209+T214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0" t="s">
        <v>152</v>
      </c>
      <c r="AT136" s="188" t="s">
        <v>73</v>
      </c>
      <c r="AU136" s="188" t="s">
        <v>74</v>
      </c>
      <c r="AY136" s="180" t="s">
        <v>174</v>
      </c>
      <c r="BK136" s="189">
        <f>BK137+BK143+BK166+BK187+BK209+BK214</f>
        <v>0</v>
      </c>
    </row>
    <row r="137" s="12" customFormat="1" ht="22.8" customHeight="1">
      <c r="A137" s="12"/>
      <c r="B137" s="179"/>
      <c r="C137" s="12"/>
      <c r="D137" s="180" t="s">
        <v>73</v>
      </c>
      <c r="E137" s="190" t="s">
        <v>718</v>
      </c>
      <c r="F137" s="190" t="s">
        <v>719</v>
      </c>
      <c r="G137" s="12"/>
      <c r="H137" s="12"/>
      <c r="I137" s="182"/>
      <c r="J137" s="191">
        <f>BK137</f>
        <v>0</v>
      </c>
      <c r="K137" s="12"/>
      <c r="L137" s="179"/>
      <c r="M137" s="184"/>
      <c r="N137" s="185"/>
      <c r="O137" s="185"/>
      <c r="P137" s="186">
        <f>SUM(P138:P142)</f>
        <v>0</v>
      </c>
      <c r="Q137" s="185"/>
      <c r="R137" s="186">
        <f>SUM(R138:R142)</f>
        <v>0</v>
      </c>
      <c r="S137" s="185"/>
      <c r="T137" s="187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152</v>
      </c>
      <c r="AT137" s="188" t="s">
        <v>73</v>
      </c>
      <c r="AU137" s="188" t="s">
        <v>82</v>
      </c>
      <c r="AY137" s="180" t="s">
        <v>174</v>
      </c>
      <c r="BK137" s="189">
        <f>SUM(BK138:BK142)</f>
        <v>0</v>
      </c>
    </row>
    <row r="138" s="2" customFormat="1" ht="24.15" customHeight="1">
      <c r="A138" s="34"/>
      <c r="B138" s="156"/>
      <c r="C138" s="192" t="s">
        <v>302</v>
      </c>
      <c r="D138" s="192" t="s">
        <v>177</v>
      </c>
      <c r="E138" s="193" t="s">
        <v>1781</v>
      </c>
      <c r="F138" s="194" t="s">
        <v>1782</v>
      </c>
      <c r="G138" s="195" t="s">
        <v>241</v>
      </c>
      <c r="H138" s="196">
        <v>426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202</v>
      </c>
      <c r="AT138" s="203" t="s">
        <v>177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202</v>
      </c>
      <c r="BM138" s="203" t="s">
        <v>152</v>
      </c>
    </row>
    <row r="139" s="2" customFormat="1" ht="24.15" customHeight="1">
      <c r="A139" s="34"/>
      <c r="B139" s="156"/>
      <c r="C139" s="211" t="s">
        <v>603</v>
      </c>
      <c r="D139" s="211" t="s">
        <v>408</v>
      </c>
      <c r="E139" s="212" t="s">
        <v>1783</v>
      </c>
      <c r="F139" s="213" t="s">
        <v>1784</v>
      </c>
      <c r="G139" s="214" t="s">
        <v>241</v>
      </c>
      <c r="H139" s="215">
        <v>168.30000000000001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227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202</v>
      </c>
      <c r="BM139" s="203" t="s">
        <v>181</v>
      </c>
    </row>
    <row r="140" s="2" customFormat="1" ht="24.15" customHeight="1">
      <c r="A140" s="34"/>
      <c r="B140" s="156"/>
      <c r="C140" s="211" t="s">
        <v>305</v>
      </c>
      <c r="D140" s="211" t="s">
        <v>408</v>
      </c>
      <c r="E140" s="212" t="s">
        <v>1785</v>
      </c>
      <c r="F140" s="213" t="s">
        <v>1786</v>
      </c>
      <c r="G140" s="214" t="s">
        <v>241</v>
      </c>
      <c r="H140" s="215">
        <v>169.31999999999999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227</v>
      </c>
      <c r="AT140" s="203" t="s">
        <v>408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202</v>
      </c>
      <c r="BM140" s="203" t="s">
        <v>188</v>
      </c>
    </row>
    <row r="141" s="2" customFormat="1" ht="24.15" customHeight="1">
      <c r="A141" s="34"/>
      <c r="B141" s="156"/>
      <c r="C141" s="211" t="s">
        <v>610</v>
      </c>
      <c r="D141" s="211" t="s">
        <v>408</v>
      </c>
      <c r="E141" s="212" t="s">
        <v>1787</v>
      </c>
      <c r="F141" s="213" t="s">
        <v>1788</v>
      </c>
      <c r="G141" s="214" t="s">
        <v>241</v>
      </c>
      <c r="H141" s="215">
        <v>96.900000000000006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227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202</v>
      </c>
      <c r="BM141" s="203" t="s">
        <v>191</v>
      </c>
    </row>
    <row r="142" s="2" customFormat="1" ht="24.15" customHeight="1">
      <c r="A142" s="34"/>
      <c r="B142" s="156"/>
      <c r="C142" s="192" t="s">
        <v>309</v>
      </c>
      <c r="D142" s="192" t="s">
        <v>177</v>
      </c>
      <c r="E142" s="193" t="s">
        <v>1789</v>
      </c>
      <c r="F142" s="194" t="s">
        <v>1790</v>
      </c>
      <c r="G142" s="195" t="s">
        <v>716</v>
      </c>
      <c r="H142" s="197"/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202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202</v>
      </c>
      <c r="BM142" s="203" t="s">
        <v>111</v>
      </c>
    </row>
    <row r="143" s="12" customFormat="1" ht="22.8" customHeight="1">
      <c r="A143" s="12"/>
      <c r="B143" s="179"/>
      <c r="C143" s="12"/>
      <c r="D143" s="180" t="s">
        <v>73</v>
      </c>
      <c r="E143" s="190" t="s">
        <v>313</v>
      </c>
      <c r="F143" s="190" t="s">
        <v>1791</v>
      </c>
      <c r="G143" s="12"/>
      <c r="H143" s="12"/>
      <c r="I143" s="182"/>
      <c r="J143" s="191">
        <f>BK143</f>
        <v>0</v>
      </c>
      <c r="K143" s="12"/>
      <c r="L143" s="179"/>
      <c r="M143" s="184"/>
      <c r="N143" s="185"/>
      <c r="O143" s="185"/>
      <c r="P143" s="186">
        <f>SUM(P144:P165)</f>
        <v>0</v>
      </c>
      <c r="Q143" s="185"/>
      <c r="R143" s="186">
        <f>SUM(R144:R165)</f>
        <v>0</v>
      </c>
      <c r="S143" s="185"/>
      <c r="T143" s="187">
        <f>SUM(T144:T165)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152</v>
      </c>
      <c r="AT143" s="188" t="s">
        <v>73</v>
      </c>
      <c r="AU143" s="188" t="s">
        <v>82</v>
      </c>
      <c r="AY143" s="180" t="s">
        <v>174</v>
      </c>
      <c r="BK143" s="189">
        <f>SUM(BK144:BK165)</f>
        <v>0</v>
      </c>
    </row>
    <row r="144" s="2" customFormat="1" ht="24.15" customHeight="1">
      <c r="A144" s="34"/>
      <c r="B144" s="156"/>
      <c r="C144" s="192" t="s">
        <v>82</v>
      </c>
      <c r="D144" s="192" t="s">
        <v>177</v>
      </c>
      <c r="E144" s="193" t="s">
        <v>1792</v>
      </c>
      <c r="F144" s="194" t="s">
        <v>1793</v>
      </c>
      <c r="G144" s="195" t="s">
        <v>241</v>
      </c>
      <c r="H144" s="196">
        <v>18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202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202</v>
      </c>
      <c r="BM144" s="203" t="s">
        <v>114</v>
      </c>
    </row>
    <row r="145" s="2" customFormat="1" ht="24.15" customHeight="1">
      <c r="A145" s="34"/>
      <c r="B145" s="156"/>
      <c r="C145" s="192" t="s">
        <v>152</v>
      </c>
      <c r="D145" s="192" t="s">
        <v>177</v>
      </c>
      <c r="E145" s="193" t="s">
        <v>1794</v>
      </c>
      <c r="F145" s="194" t="s">
        <v>1795</v>
      </c>
      <c r="G145" s="195" t="s">
        <v>241</v>
      </c>
      <c r="H145" s="196">
        <v>60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202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202</v>
      </c>
      <c r="BM145" s="203" t="s">
        <v>120</v>
      </c>
    </row>
    <row r="146" s="2" customFormat="1" ht="24.15" customHeight="1">
      <c r="A146" s="34"/>
      <c r="B146" s="156"/>
      <c r="C146" s="192" t="s">
        <v>184</v>
      </c>
      <c r="D146" s="192" t="s">
        <v>177</v>
      </c>
      <c r="E146" s="193" t="s">
        <v>1796</v>
      </c>
      <c r="F146" s="194" t="s">
        <v>1797</v>
      </c>
      <c r="G146" s="195" t="s">
        <v>241</v>
      </c>
      <c r="H146" s="196">
        <v>90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202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202</v>
      </c>
      <c r="BM146" s="203" t="s">
        <v>202</v>
      </c>
    </row>
    <row r="147" s="2" customFormat="1" ht="24.15" customHeight="1">
      <c r="A147" s="34"/>
      <c r="B147" s="156"/>
      <c r="C147" s="192" t="s">
        <v>181</v>
      </c>
      <c r="D147" s="192" t="s">
        <v>177</v>
      </c>
      <c r="E147" s="193" t="s">
        <v>1798</v>
      </c>
      <c r="F147" s="194" t="s">
        <v>1799</v>
      </c>
      <c r="G147" s="195" t="s">
        <v>241</v>
      </c>
      <c r="H147" s="196">
        <v>140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202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202</v>
      </c>
      <c r="BM147" s="203" t="s">
        <v>205</v>
      </c>
    </row>
    <row r="148" s="2" customFormat="1" ht="24.15" customHeight="1">
      <c r="A148" s="34"/>
      <c r="B148" s="156"/>
      <c r="C148" s="192" t="s">
        <v>192</v>
      </c>
      <c r="D148" s="192" t="s">
        <v>177</v>
      </c>
      <c r="E148" s="193" t="s">
        <v>1800</v>
      </c>
      <c r="F148" s="194" t="s">
        <v>1801</v>
      </c>
      <c r="G148" s="195" t="s">
        <v>241</v>
      </c>
      <c r="H148" s="196">
        <v>95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202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202</v>
      </c>
      <c r="BM148" s="203" t="s">
        <v>7</v>
      </c>
    </row>
    <row r="149" s="2" customFormat="1" ht="24.15" customHeight="1">
      <c r="A149" s="34"/>
      <c r="B149" s="156"/>
      <c r="C149" s="192" t="s">
        <v>188</v>
      </c>
      <c r="D149" s="192" t="s">
        <v>177</v>
      </c>
      <c r="E149" s="193" t="s">
        <v>1802</v>
      </c>
      <c r="F149" s="194" t="s">
        <v>1803</v>
      </c>
      <c r="G149" s="195" t="s">
        <v>241</v>
      </c>
      <c r="H149" s="196">
        <v>166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202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202</v>
      </c>
      <c r="BM149" s="203" t="s">
        <v>211</v>
      </c>
    </row>
    <row r="150" s="2" customFormat="1" ht="24.15" customHeight="1">
      <c r="A150" s="34"/>
      <c r="B150" s="156"/>
      <c r="C150" s="192" t="s">
        <v>197</v>
      </c>
      <c r="D150" s="192" t="s">
        <v>177</v>
      </c>
      <c r="E150" s="193" t="s">
        <v>1804</v>
      </c>
      <c r="F150" s="194" t="s">
        <v>1805</v>
      </c>
      <c r="G150" s="195" t="s">
        <v>241</v>
      </c>
      <c r="H150" s="196">
        <v>165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202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202</v>
      </c>
      <c r="BM150" s="203" t="s">
        <v>214</v>
      </c>
    </row>
    <row r="151" s="2" customFormat="1" ht="24.15" customHeight="1">
      <c r="A151" s="34"/>
      <c r="B151" s="156"/>
      <c r="C151" s="192" t="s">
        <v>191</v>
      </c>
      <c r="D151" s="192" t="s">
        <v>177</v>
      </c>
      <c r="E151" s="193" t="s">
        <v>1806</v>
      </c>
      <c r="F151" s="194" t="s">
        <v>1807</v>
      </c>
      <c r="G151" s="195" t="s">
        <v>246</v>
      </c>
      <c r="H151" s="196">
        <v>104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202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202</v>
      </c>
      <c r="BM151" s="203" t="s">
        <v>217</v>
      </c>
    </row>
    <row r="152" s="2" customFormat="1" ht="16.5" customHeight="1">
      <c r="A152" s="34"/>
      <c r="B152" s="156"/>
      <c r="C152" s="211" t="s">
        <v>111</v>
      </c>
      <c r="D152" s="211" t="s">
        <v>408</v>
      </c>
      <c r="E152" s="212" t="s">
        <v>1808</v>
      </c>
      <c r="F152" s="213" t="s">
        <v>1809</v>
      </c>
      <c r="G152" s="214" t="s">
        <v>246</v>
      </c>
      <c r="H152" s="215">
        <v>20</v>
      </c>
      <c r="I152" s="216"/>
      <c r="J152" s="215">
        <f>ROUND(I152*H152,3)</f>
        <v>0</v>
      </c>
      <c r="K152" s="217"/>
      <c r="L152" s="218"/>
      <c r="M152" s="219" t="s">
        <v>1</v>
      </c>
      <c r="N152" s="22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227</v>
      </c>
      <c r="AT152" s="203" t="s">
        <v>408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202</v>
      </c>
      <c r="BM152" s="203" t="s">
        <v>220</v>
      </c>
    </row>
    <row r="153" s="2" customFormat="1" ht="24.15" customHeight="1">
      <c r="A153" s="34"/>
      <c r="B153" s="156"/>
      <c r="C153" s="211" t="s">
        <v>175</v>
      </c>
      <c r="D153" s="211" t="s">
        <v>408</v>
      </c>
      <c r="E153" s="212" t="s">
        <v>1810</v>
      </c>
      <c r="F153" s="213" t="s">
        <v>1811</v>
      </c>
      <c r="G153" s="214" t="s">
        <v>246</v>
      </c>
      <c r="H153" s="215">
        <v>8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227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202</v>
      </c>
      <c r="BM153" s="203" t="s">
        <v>224</v>
      </c>
    </row>
    <row r="154" s="2" customFormat="1" ht="24.15" customHeight="1">
      <c r="A154" s="34"/>
      <c r="B154" s="156"/>
      <c r="C154" s="211" t="s">
        <v>208</v>
      </c>
      <c r="D154" s="211" t="s">
        <v>408</v>
      </c>
      <c r="E154" s="212" t="s">
        <v>1812</v>
      </c>
      <c r="F154" s="213" t="s">
        <v>1813</v>
      </c>
      <c r="G154" s="214" t="s">
        <v>246</v>
      </c>
      <c r="H154" s="215">
        <v>40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227</v>
      </c>
      <c r="AT154" s="203" t="s">
        <v>408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202</v>
      </c>
      <c r="BM154" s="203" t="s">
        <v>227</v>
      </c>
    </row>
    <row r="155" s="2" customFormat="1" ht="24.15" customHeight="1">
      <c r="A155" s="34"/>
      <c r="B155" s="156"/>
      <c r="C155" s="211" t="s">
        <v>114</v>
      </c>
      <c r="D155" s="211" t="s">
        <v>408</v>
      </c>
      <c r="E155" s="212" t="s">
        <v>1814</v>
      </c>
      <c r="F155" s="213" t="s">
        <v>1815</v>
      </c>
      <c r="G155" s="214" t="s">
        <v>246</v>
      </c>
      <c r="H155" s="215">
        <v>36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227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202</v>
      </c>
      <c r="BM155" s="203" t="s">
        <v>231</v>
      </c>
    </row>
    <row r="156" s="2" customFormat="1" ht="24.15" customHeight="1">
      <c r="A156" s="34"/>
      <c r="B156" s="156"/>
      <c r="C156" s="192" t="s">
        <v>7</v>
      </c>
      <c r="D156" s="192" t="s">
        <v>177</v>
      </c>
      <c r="E156" s="193" t="s">
        <v>1816</v>
      </c>
      <c r="F156" s="194" t="s">
        <v>1817</v>
      </c>
      <c r="G156" s="195" t="s">
        <v>246</v>
      </c>
      <c r="H156" s="196">
        <v>28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202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202</v>
      </c>
      <c r="BM156" s="203" t="s">
        <v>234</v>
      </c>
    </row>
    <row r="157" s="2" customFormat="1" ht="24.15" customHeight="1">
      <c r="A157" s="34"/>
      <c r="B157" s="156"/>
      <c r="C157" s="211" t="s">
        <v>117</v>
      </c>
      <c r="D157" s="211" t="s">
        <v>408</v>
      </c>
      <c r="E157" s="212" t="s">
        <v>1818</v>
      </c>
      <c r="F157" s="213" t="s">
        <v>1819</v>
      </c>
      <c r="G157" s="214" t="s">
        <v>246</v>
      </c>
      <c r="H157" s="215">
        <v>28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227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202</v>
      </c>
      <c r="BM157" s="203" t="s">
        <v>238</v>
      </c>
    </row>
    <row r="158" s="2" customFormat="1" ht="24.15" customHeight="1">
      <c r="A158" s="34"/>
      <c r="B158" s="156"/>
      <c r="C158" s="192" t="s">
        <v>235</v>
      </c>
      <c r="D158" s="192" t="s">
        <v>177</v>
      </c>
      <c r="E158" s="193" t="s">
        <v>1820</v>
      </c>
      <c r="F158" s="194" t="s">
        <v>1821</v>
      </c>
      <c r="G158" s="195" t="s">
        <v>246</v>
      </c>
      <c r="H158" s="196">
        <v>34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202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202</v>
      </c>
      <c r="BM158" s="203" t="s">
        <v>242</v>
      </c>
    </row>
    <row r="159" s="2" customFormat="1" ht="24.15" customHeight="1">
      <c r="A159" s="34"/>
      <c r="B159" s="156"/>
      <c r="C159" s="211" t="s">
        <v>120</v>
      </c>
      <c r="D159" s="211" t="s">
        <v>408</v>
      </c>
      <c r="E159" s="212" t="s">
        <v>1822</v>
      </c>
      <c r="F159" s="213" t="s">
        <v>1823</v>
      </c>
      <c r="G159" s="214" t="s">
        <v>246</v>
      </c>
      <c r="H159" s="215">
        <v>34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227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202</v>
      </c>
      <c r="BM159" s="203" t="s">
        <v>247</v>
      </c>
    </row>
    <row r="160" s="2" customFormat="1" ht="24.15" customHeight="1">
      <c r="A160" s="34"/>
      <c r="B160" s="156"/>
      <c r="C160" s="192" t="s">
        <v>205</v>
      </c>
      <c r="D160" s="192" t="s">
        <v>177</v>
      </c>
      <c r="E160" s="193" t="s">
        <v>1824</v>
      </c>
      <c r="F160" s="194" t="s">
        <v>1825</v>
      </c>
      <c r="G160" s="195" t="s">
        <v>246</v>
      </c>
      <c r="H160" s="196">
        <v>55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202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202</v>
      </c>
      <c r="BM160" s="203" t="s">
        <v>250</v>
      </c>
    </row>
    <row r="161" s="2" customFormat="1" ht="24.15" customHeight="1">
      <c r="A161" s="34"/>
      <c r="B161" s="156"/>
      <c r="C161" s="211" t="s">
        <v>221</v>
      </c>
      <c r="D161" s="211" t="s">
        <v>408</v>
      </c>
      <c r="E161" s="212" t="s">
        <v>1826</v>
      </c>
      <c r="F161" s="213" t="s">
        <v>1827</v>
      </c>
      <c r="G161" s="214" t="s">
        <v>246</v>
      </c>
      <c r="H161" s="215">
        <v>55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227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202</v>
      </c>
      <c r="BM161" s="203" t="s">
        <v>254</v>
      </c>
    </row>
    <row r="162" s="2" customFormat="1" ht="24.15" customHeight="1">
      <c r="A162" s="34"/>
      <c r="B162" s="156"/>
      <c r="C162" s="192" t="s">
        <v>228</v>
      </c>
      <c r="D162" s="192" t="s">
        <v>177</v>
      </c>
      <c r="E162" s="193" t="s">
        <v>1828</v>
      </c>
      <c r="F162" s="194" t="s">
        <v>1829</v>
      </c>
      <c r="G162" s="195" t="s">
        <v>246</v>
      </c>
      <c r="H162" s="196">
        <v>30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202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202</v>
      </c>
      <c r="BM162" s="203" t="s">
        <v>257</v>
      </c>
    </row>
    <row r="163" s="2" customFormat="1" ht="24.15" customHeight="1">
      <c r="A163" s="34"/>
      <c r="B163" s="156"/>
      <c r="C163" s="211" t="s">
        <v>202</v>
      </c>
      <c r="D163" s="211" t="s">
        <v>408</v>
      </c>
      <c r="E163" s="212" t="s">
        <v>1830</v>
      </c>
      <c r="F163" s="213" t="s">
        <v>1831</v>
      </c>
      <c r="G163" s="214" t="s">
        <v>246</v>
      </c>
      <c r="H163" s="215">
        <v>30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227</v>
      </c>
      <c r="AT163" s="203" t="s">
        <v>408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202</v>
      </c>
      <c r="BM163" s="203" t="s">
        <v>261</v>
      </c>
    </row>
    <row r="164" s="2" customFormat="1" ht="24.15" customHeight="1">
      <c r="A164" s="34"/>
      <c r="B164" s="156"/>
      <c r="C164" s="192" t="s">
        <v>243</v>
      </c>
      <c r="D164" s="192" t="s">
        <v>177</v>
      </c>
      <c r="E164" s="193" t="s">
        <v>1832</v>
      </c>
      <c r="F164" s="194" t="s">
        <v>1833</v>
      </c>
      <c r="G164" s="195" t="s">
        <v>241</v>
      </c>
      <c r="H164" s="196">
        <v>764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202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202</v>
      </c>
      <c r="BM164" s="203" t="s">
        <v>264</v>
      </c>
    </row>
    <row r="165" s="2" customFormat="1" ht="24.15" customHeight="1">
      <c r="A165" s="34"/>
      <c r="B165" s="156"/>
      <c r="C165" s="192" t="s">
        <v>211</v>
      </c>
      <c r="D165" s="192" t="s">
        <v>177</v>
      </c>
      <c r="E165" s="193" t="s">
        <v>1834</v>
      </c>
      <c r="F165" s="194" t="s">
        <v>1835</v>
      </c>
      <c r="G165" s="195" t="s">
        <v>716</v>
      </c>
      <c r="H165" s="197"/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202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202</v>
      </c>
      <c r="BM165" s="203" t="s">
        <v>269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1836</v>
      </c>
      <c r="F166" s="190" t="s">
        <v>1837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SUM(P167:P186)</f>
        <v>0</v>
      </c>
      <c r="Q166" s="185"/>
      <c r="R166" s="186">
        <f>SUM(R167:R186)</f>
        <v>0</v>
      </c>
      <c r="S166" s="185"/>
      <c r="T166" s="187">
        <f>SUM(T167:T186)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152</v>
      </c>
      <c r="AT166" s="188" t="s">
        <v>73</v>
      </c>
      <c r="AU166" s="188" t="s">
        <v>82</v>
      </c>
      <c r="AY166" s="180" t="s">
        <v>174</v>
      </c>
      <c r="BK166" s="189">
        <f>SUM(BK167:BK186)</f>
        <v>0</v>
      </c>
    </row>
    <row r="167" s="2" customFormat="1" ht="24.15" customHeight="1">
      <c r="A167" s="34"/>
      <c r="B167" s="156"/>
      <c r="C167" s="192" t="s">
        <v>214</v>
      </c>
      <c r="D167" s="192" t="s">
        <v>177</v>
      </c>
      <c r="E167" s="193" t="s">
        <v>1838</v>
      </c>
      <c r="F167" s="194" t="s">
        <v>1839</v>
      </c>
      <c r="G167" s="195" t="s">
        <v>246</v>
      </c>
      <c r="H167" s="196">
        <v>13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202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202</v>
      </c>
      <c r="BM167" s="203" t="s">
        <v>272</v>
      </c>
    </row>
    <row r="168" s="2" customFormat="1" ht="16.5" customHeight="1">
      <c r="A168" s="34"/>
      <c r="B168" s="156"/>
      <c r="C168" s="211" t="s">
        <v>258</v>
      </c>
      <c r="D168" s="211" t="s">
        <v>408</v>
      </c>
      <c r="E168" s="212" t="s">
        <v>1840</v>
      </c>
      <c r="F168" s="213" t="s">
        <v>1841</v>
      </c>
      <c r="G168" s="214" t="s">
        <v>246</v>
      </c>
      <c r="H168" s="215">
        <v>13</v>
      </c>
      <c r="I168" s="216"/>
      <c r="J168" s="215">
        <f>ROUND(I168*H168,3)</f>
        <v>0</v>
      </c>
      <c r="K168" s="217"/>
      <c r="L168" s="218"/>
      <c r="M168" s="219" t="s">
        <v>1</v>
      </c>
      <c r="N168" s="22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227</v>
      </c>
      <c r="AT168" s="203" t="s">
        <v>408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202</v>
      </c>
      <c r="BM168" s="203" t="s">
        <v>276</v>
      </c>
    </row>
    <row r="169" s="2" customFormat="1" ht="24.15" customHeight="1">
      <c r="A169" s="34"/>
      <c r="B169" s="156"/>
      <c r="C169" s="192" t="s">
        <v>217</v>
      </c>
      <c r="D169" s="192" t="s">
        <v>177</v>
      </c>
      <c r="E169" s="193" t="s">
        <v>1842</v>
      </c>
      <c r="F169" s="194" t="s">
        <v>1843</v>
      </c>
      <c r="G169" s="195" t="s">
        <v>246</v>
      </c>
      <c r="H169" s="196">
        <v>64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202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202</v>
      </c>
      <c r="BM169" s="203" t="s">
        <v>279</v>
      </c>
    </row>
    <row r="170" s="2" customFormat="1" ht="49.05" customHeight="1">
      <c r="A170" s="34"/>
      <c r="B170" s="156"/>
      <c r="C170" s="211" t="s">
        <v>265</v>
      </c>
      <c r="D170" s="211" t="s">
        <v>408</v>
      </c>
      <c r="E170" s="212" t="s">
        <v>1844</v>
      </c>
      <c r="F170" s="213" t="s">
        <v>1845</v>
      </c>
      <c r="G170" s="214" t="s">
        <v>246</v>
      </c>
      <c r="H170" s="215">
        <v>64</v>
      </c>
      <c r="I170" s="216"/>
      <c r="J170" s="215">
        <f>ROUND(I170*H170,3)</f>
        <v>0</v>
      </c>
      <c r="K170" s="217"/>
      <c r="L170" s="218"/>
      <c r="M170" s="219" t="s">
        <v>1</v>
      </c>
      <c r="N170" s="22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227</v>
      </c>
      <c r="AT170" s="203" t="s">
        <v>408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202</v>
      </c>
      <c r="BM170" s="203" t="s">
        <v>283</v>
      </c>
    </row>
    <row r="171" s="2" customFormat="1" ht="24.15" customHeight="1">
      <c r="A171" s="34"/>
      <c r="B171" s="156"/>
      <c r="C171" s="192" t="s">
        <v>247</v>
      </c>
      <c r="D171" s="192" t="s">
        <v>177</v>
      </c>
      <c r="E171" s="193" t="s">
        <v>1846</v>
      </c>
      <c r="F171" s="194" t="s">
        <v>1847</v>
      </c>
      <c r="G171" s="195" t="s">
        <v>246</v>
      </c>
      <c r="H171" s="196">
        <v>2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202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202</v>
      </c>
      <c r="BM171" s="203" t="s">
        <v>286</v>
      </c>
    </row>
    <row r="172" s="2" customFormat="1" ht="49.05" customHeight="1">
      <c r="A172" s="34"/>
      <c r="B172" s="156"/>
      <c r="C172" s="211" t="s">
        <v>333</v>
      </c>
      <c r="D172" s="211" t="s">
        <v>408</v>
      </c>
      <c r="E172" s="212" t="s">
        <v>1848</v>
      </c>
      <c r="F172" s="213" t="s">
        <v>1849</v>
      </c>
      <c r="G172" s="214" t="s">
        <v>246</v>
      </c>
      <c r="H172" s="215">
        <v>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227</v>
      </c>
      <c r="AT172" s="203" t="s">
        <v>408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202</v>
      </c>
      <c r="BM172" s="203" t="s">
        <v>295</v>
      </c>
    </row>
    <row r="173" s="2" customFormat="1" ht="24.15" customHeight="1">
      <c r="A173" s="34"/>
      <c r="B173" s="156"/>
      <c r="C173" s="192" t="s">
        <v>242</v>
      </c>
      <c r="D173" s="192" t="s">
        <v>177</v>
      </c>
      <c r="E173" s="193" t="s">
        <v>1850</v>
      </c>
      <c r="F173" s="194" t="s">
        <v>1851</v>
      </c>
      <c r="G173" s="195" t="s">
        <v>246</v>
      </c>
      <c r="H173" s="196">
        <v>1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202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202</v>
      </c>
      <c r="BM173" s="203" t="s">
        <v>298</v>
      </c>
    </row>
    <row r="174" s="2" customFormat="1" ht="49.05" customHeight="1">
      <c r="A174" s="34"/>
      <c r="B174" s="156"/>
      <c r="C174" s="211" t="s">
        <v>324</v>
      </c>
      <c r="D174" s="211" t="s">
        <v>408</v>
      </c>
      <c r="E174" s="212" t="s">
        <v>1852</v>
      </c>
      <c r="F174" s="213" t="s">
        <v>1853</v>
      </c>
      <c r="G174" s="214" t="s">
        <v>246</v>
      </c>
      <c r="H174" s="215">
        <v>1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227</v>
      </c>
      <c r="AT174" s="203" t="s">
        <v>408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202</v>
      </c>
      <c r="BM174" s="203" t="s">
        <v>302</v>
      </c>
    </row>
    <row r="175" s="2" customFormat="1" ht="24.15" customHeight="1">
      <c r="A175" s="34"/>
      <c r="B175" s="156"/>
      <c r="C175" s="192" t="s">
        <v>224</v>
      </c>
      <c r="D175" s="192" t="s">
        <v>177</v>
      </c>
      <c r="E175" s="193" t="s">
        <v>1854</v>
      </c>
      <c r="F175" s="194" t="s">
        <v>1855</v>
      </c>
      <c r="G175" s="195" t="s">
        <v>294</v>
      </c>
      <c r="H175" s="196">
        <v>64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202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202</v>
      </c>
      <c r="BM175" s="203" t="s">
        <v>305</v>
      </c>
    </row>
    <row r="176" s="2" customFormat="1" ht="37.8" customHeight="1">
      <c r="A176" s="34"/>
      <c r="B176" s="156"/>
      <c r="C176" s="211" t="s">
        <v>280</v>
      </c>
      <c r="D176" s="211" t="s">
        <v>408</v>
      </c>
      <c r="E176" s="212" t="s">
        <v>1856</v>
      </c>
      <c r="F176" s="213" t="s">
        <v>1857</v>
      </c>
      <c r="G176" s="214" t="s">
        <v>246</v>
      </c>
      <c r="H176" s="215">
        <v>64</v>
      </c>
      <c r="I176" s="216"/>
      <c r="J176" s="215">
        <f>ROUND(I176*H176,3)</f>
        <v>0</v>
      </c>
      <c r="K176" s="217"/>
      <c r="L176" s="218"/>
      <c r="M176" s="219" t="s">
        <v>1</v>
      </c>
      <c r="N176" s="22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227</v>
      </c>
      <c r="AT176" s="203" t="s">
        <v>408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202</v>
      </c>
      <c r="BM176" s="203" t="s">
        <v>309</v>
      </c>
    </row>
    <row r="177" s="2" customFormat="1" ht="24.15" customHeight="1">
      <c r="A177" s="34"/>
      <c r="B177" s="156"/>
      <c r="C177" s="192" t="s">
        <v>220</v>
      </c>
      <c r="D177" s="192" t="s">
        <v>177</v>
      </c>
      <c r="E177" s="193" t="s">
        <v>1858</v>
      </c>
      <c r="F177" s="194" t="s">
        <v>1859</v>
      </c>
      <c r="G177" s="195" t="s">
        <v>246</v>
      </c>
      <c r="H177" s="196">
        <v>64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202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202</v>
      </c>
      <c r="BM177" s="203" t="s">
        <v>312</v>
      </c>
    </row>
    <row r="178" s="2" customFormat="1" ht="55.5" customHeight="1">
      <c r="A178" s="34"/>
      <c r="B178" s="156"/>
      <c r="C178" s="211" t="s">
        <v>273</v>
      </c>
      <c r="D178" s="211" t="s">
        <v>408</v>
      </c>
      <c r="E178" s="212" t="s">
        <v>1860</v>
      </c>
      <c r="F178" s="213" t="s">
        <v>1861</v>
      </c>
      <c r="G178" s="214" t="s">
        <v>246</v>
      </c>
      <c r="H178" s="215">
        <v>64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227</v>
      </c>
      <c r="AT178" s="203" t="s">
        <v>408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202</v>
      </c>
      <c r="BM178" s="203" t="s">
        <v>318</v>
      </c>
    </row>
    <row r="179" s="2" customFormat="1" ht="16.5" customHeight="1">
      <c r="A179" s="34"/>
      <c r="B179" s="156"/>
      <c r="C179" s="192" t="s">
        <v>238</v>
      </c>
      <c r="D179" s="192" t="s">
        <v>177</v>
      </c>
      <c r="E179" s="193" t="s">
        <v>1862</v>
      </c>
      <c r="F179" s="194" t="s">
        <v>1863</v>
      </c>
      <c r="G179" s="195" t="s">
        <v>246</v>
      </c>
      <c r="H179" s="196">
        <v>12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202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202</v>
      </c>
      <c r="BM179" s="203" t="s">
        <v>323</v>
      </c>
    </row>
    <row r="180" s="2" customFormat="1" ht="16.5" customHeight="1">
      <c r="A180" s="34"/>
      <c r="B180" s="156"/>
      <c r="C180" s="211" t="s">
        <v>315</v>
      </c>
      <c r="D180" s="211" t="s">
        <v>408</v>
      </c>
      <c r="E180" s="212" t="s">
        <v>1864</v>
      </c>
      <c r="F180" s="213" t="s">
        <v>1865</v>
      </c>
      <c r="G180" s="214" t="s">
        <v>246</v>
      </c>
      <c r="H180" s="215">
        <v>12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227</v>
      </c>
      <c r="AT180" s="203" t="s">
        <v>408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202</v>
      </c>
      <c r="BM180" s="203" t="s">
        <v>327</v>
      </c>
    </row>
    <row r="181" s="2" customFormat="1" ht="16.5" customHeight="1">
      <c r="A181" s="34"/>
      <c r="B181" s="156"/>
      <c r="C181" s="192" t="s">
        <v>231</v>
      </c>
      <c r="D181" s="192" t="s">
        <v>177</v>
      </c>
      <c r="E181" s="193" t="s">
        <v>1866</v>
      </c>
      <c r="F181" s="194" t="s">
        <v>1867</v>
      </c>
      <c r="G181" s="195" t="s">
        <v>246</v>
      </c>
      <c r="H181" s="196">
        <v>4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202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202</v>
      </c>
      <c r="BM181" s="203" t="s">
        <v>330</v>
      </c>
    </row>
    <row r="182" s="2" customFormat="1" ht="16.5" customHeight="1">
      <c r="A182" s="34"/>
      <c r="B182" s="156"/>
      <c r="C182" s="211" t="s">
        <v>299</v>
      </c>
      <c r="D182" s="211" t="s">
        <v>408</v>
      </c>
      <c r="E182" s="212" t="s">
        <v>1868</v>
      </c>
      <c r="F182" s="213" t="s">
        <v>1869</v>
      </c>
      <c r="G182" s="214" t="s">
        <v>246</v>
      </c>
      <c r="H182" s="215">
        <v>4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227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202</v>
      </c>
      <c r="BM182" s="203" t="s">
        <v>336</v>
      </c>
    </row>
    <row r="183" s="2" customFormat="1" ht="16.5" customHeight="1">
      <c r="A183" s="34"/>
      <c r="B183" s="156"/>
      <c r="C183" s="192" t="s">
        <v>234</v>
      </c>
      <c r="D183" s="192" t="s">
        <v>177</v>
      </c>
      <c r="E183" s="193" t="s">
        <v>1870</v>
      </c>
      <c r="F183" s="194" t="s">
        <v>1871</v>
      </c>
      <c r="G183" s="195" t="s">
        <v>246</v>
      </c>
      <c r="H183" s="196">
        <v>4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202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202</v>
      </c>
      <c r="BM183" s="203" t="s">
        <v>341</v>
      </c>
    </row>
    <row r="184" s="2" customFormat="1" ht="16.5" customHeight="1">
      <c r="A184" s="34"/>
      <c r="B184" s="156"/>
      <c r="C184" s="211" t="s">
        <v>306</v>
      </c>
      <c r="D184" s="211" t="s">
        <v>408</v>
      </c>
      <c r="E184" s="212" t="s">
        <v>1872</v>
      </c>
      <c r="F184" s="213" t="s">
        <v>1873</v>
      </c>
      <c r="G184" s="214" t="s">
        <v>246</v>
      </c>
      <c r="H184" s="215">
        <v>4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227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202</v>
      </c>
      <c r="BM184" s="203" t="s">
        <v>345</v>
      </c>
    </row>
    <row r="185" s="2" customFormat="1" ht="24.15" customHeight="1">
      <c r="A185" s="34"/>
      <c r="B185" s="156"/>
      <c r="C185" s="192" t="s">
        <v>251</v>
      </c>
      <c r="D185" s="192" t="s">
        <v>177</v>
      </c>
      <c r="E185" s="193" t="s">
        <v>1874</v>
      </c>
      <c r="F185" s="194" t="s">
        <v>1875</v>
      </c>
      <c r="G185" s="195" t="s">
        <v>246</v>
      </c>
      <c r="H185" s="196">
        <v>10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202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202</v>
      </c>
      <c r="BM185" s="203" t="s">
        <v>350</v>
      </c>
    </row>
    <row r="186" s="2" customFormat="1" ht="21.75" customHeight="1">
      <c r="A186" s="34"/>
      <c r="B186" s="156"/>
      <c r="C186" s="192" t="s">
        <v>250</v>
      </c>
      <c r="D186" s="192" t="s">
        <v>177</v>
      </c>
      <c r="E186" s="193" t="s">
        <v>1876</v>
      </c>
      <c r="F186" s="194" t="s">
        <v>1877</v>
      </c>
      <c r="G186" s="195" t="s">
        <v>716</v>
      </c>
      <c r="H186" s="197"/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202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202</v>
      </c>
      <c r="BM186" s="203" t="s">
        <v>354</v>
      </c>
    </row>
    <row r="187" s="12" customFormat="1" ht="22.8" customHeight="1">
      <c r="A187" s="12"/>
      <c r="B187" s="179"/>
      <c r="C187" s="12"/>
      <c r="D187" s="180" t="s">
        <v>73</v>
      </c>
      <c r="E187" s="190" t="s">
        <v>319</v>
      </c>
      <c r="F187" s="190" t="s">
        <v>1878</v>
      </c>
      <c r="G187" s="12"/>
      <c r="H187" s="12"/>
      <c r="I187" s="182"/>
      <c r="J187" s="191">
        <f>BK187</f>
        <v>0</v>
      </c>
      <c r="K187" s="12"/>
      <c r="L187" s="179"/>
      <c r="M187" s="184"/>
      <c r="N187" s="185"/>
      <c r="O187" s="185"/>
      <c r="P187" s="186">
        <f>SUM(P188:P208)</f>
        <v>0</v>
      </c>
      <c r="Q187" s="185"/>
      <c r="R187" s="186">
        <f>SUM(R188:R208)</f>
        <v>0</v>
      </c>
      <c r="S187" s="185"/>
      <c r="T187" s="187">
        <f>SUM(T188:T208)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0" t="s">
        <v>152</v>
      </c>
      <c r="AT187" s="188" t="s">
        <v>73</v>
      </c>
      <c r="AU187" s="188" t="s">
        <v>82</v>
      </c>
      <c r="AY187" s="180" t="s">
        <v>174</v>
      </c>
      <c r="BK187" s="189">
        <f>SUM(BK188:BK208)</f>
        <v>0</v>
      </c>
    </row>
    <row r="188" s="2" customFormat="1" ht="24.15" customHeight="1">
      <c r="A188" s="34"/>
      <c r="B188" s="156"/>
      <c r="C188" s="192" t="s">
        <v>631</v>
      </c>
      <c r="D188" s="192" t="s">
        <v>177</v>
      </c>
      <c r="E188" s="193" t="s">
        <v>1879</v>
      </c>
      <c r="F188" s="194" t="s">
        <v>1880</v>
      </c>
      <c r="G188" s="195" t="s">
        <v>246</v>
      </c>
      <c r="H188" s="196">
        <v>64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202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202</v>
      </c>
      <c r="BM188" s="203" t="s">
        <v>359</v>
      </c>
    </row>
    <row r="189" s="2" customFormat="1" ht="24.15" customHeight="1">
      <c r="A189" s="34"/>
      <c r="B189" s="156"/>
      <c r="C189" s="192" t="s">
        <v>404</v>
      </c>
      <c r="D189" s="192" t="s">
        <v>177</v>
      </c>
      <c r="E189" s="193" t="s">
        <v>1881</v>
      </c>
      <c r="F189" s="194" t="s">
        <v>1882</v>
      </c>
      <c r="G189" s="195" t="s">
        <v>246</v>
      </c>
      <c r="H189" s="196">
        <v>64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202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202</v>
      </c>
      <c r="BM189" s="203" t="s">
        <v>363</v>
      </c>
    </row>
    <row r="190" s="2" customFormat="1" ht="33" customHeight="1">
      <c r="A190" s="34"/>
      <c r="B190" s="156"/>
      <c r="C190" s="192" t="s">
        <v>342</v>
      </c>
      <c r="D190" s="192" t="s">
        <v>177</v>
      </c>
      <c r="E190" s="193" t="s">
        <v>1883</v>
      </c>
      <c r="F190" s="194" t="s">
        <v>1884</v>
      </c>
      <c r="G190" s="195" t="s">
        <v>246</v>
      </c>
      <c r="H190" s="196">
        <v>22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202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366</v>
      </c>
    </row>
    <row r="191" s="2" customFormat="1" ht="37.8" customHeight="1">
      <c r="A191" s="34"/>
      <c r="B191" s="156"/>
      <c r="C191" s="211" t="s">
        <v>254</v>
      </c>
      <c r="D191" s="211" t="s">
        <v>408</v>
      </c>
      <c r="E191" s="212" t="s">
        <v>1885</v>
      </c>
      <c r="F191" s="213" t="s">
        <v>1886</v>
      </c>
      <c r="G191" s="214" t="s">
        <v>246</v>
      </c>
      <c r="H191" s="215">
        <v>20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227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202</v>
      </c>
      <c r="BM191" s="203" t="s">
        <v>370</v>
      </c>
    </row>
    <row r="192" s="2" customFormat="1" ht="37.8" customHeight="1">
      <c r="A192" s="34"/>
      <c r="B192" s="156"/>
      <c r="C192" s="211" t="s">
        <v>272</v>
      </c>
      <c r="D192" s="211" t="s">
        <v>408</v>
      </c>
      <c r="E192" s="212" t="s">
        <v>1887</v>
      </c>
      <c r="F192" s="213" t="s">
        <v>1888</v>
      </c>
      <c r="G192" s="214" t="s">
        <v>246</v>
      </c>
      <c r="H192" s="215">
        <v>2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227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375</v>
      </c>
    </row>
    <row r="193" s="2" customFormat="1" ht="33" customHeight="1">
      <c r="A193" s="34"/>
      <c r="B193" s="156"/>
      <c r="C193" s="192" t="s">
        <v>264</v>
      </c>
      <c r="D193" s="192" t="s">
        <v>177</v>
      </c>
      <c r="E193" s="193" t="s">
        <v>1883</v>
      </c>
      <c r="F193" s="194" t="s">
        <v>1884</v>
      </c>
      <c r="G193" s="195" t="s">
        <v>246</v>
      </c>
      <c r="H193" s="196">
        <v>3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202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202</v>
      </c>
      <c r="BM193" s="203" t="s">
        <v>379</v>
      </c>
    </row>
    <row r="194" s="2" customFormat="1" ht="37.8" customHeight="1">
      <c r="A194" s="34"/>
      <c r="B194" s="156"/>
      <c r="C194" s="211" t="s">
        <v>376</v>
      </c>
      <c r="D194" s="211" t="s">
        <v>408</v>
      </c>
      <c r="E194" s="212" t="s">
        <v>1889</v>
      </c>
      <c r="F194" s="213" t="s">
        <v>1890</v>
      </c>
      <c r="G194" s="214" t="s">
        <v>246</v>
      </c>
      <c r="H194" s="215">
        <v>2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227</v>
      </c>
      <c r="AT194" s="203" t="s">
        <v>408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383</v>
      </c>
    </row>
    <row r="195" s="2" customFormat="1" ht="37.8" customHeight="1">
      <c r="A195" s="34"/>
      <c r="B195" s="156"/>
      <c r="C195" s="211" t="s">
        <v>269</v>
      </c>
      <c r="D195" s="211" t="s">
        <v>408</v>
      </c>
      <c r="E195" s="212" t="s">
        <v>1891</v>
      </c>
      <c r="F195" s="213" t="s">
        <v>1892</v>
      </c>
      <c r="G195" s="214" t="s">
        <v>246</v>
      </c>
      <c r="H195" s="215">
        <v>1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227</v>
      </c>
      <c r="AT195" s="203" t="s">
        <v>408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389</v>
      </c>
    </row>
    <row r="196" s="2" customFormat="1" ht="33" customHeight="1">
      <c r="A196" s="34"/>
      <c r="B196" s="156"/>
      <c r="C196" s="192" t="s">
        <v>351</v>
      </c>
      <c r="D196" s="192" t="s">
        <v>177</v>
      </c>
      <c r="E196" s="193" t="s">
        <v>1893</v>
      </c>
      <c r="F196" s="194" t="s">
        <v>1894</v>
      </c>
      <c r="G196" s="195" t="s">
        <v>246</v>
      </c>
      <c r="H196" s="196">
        <v>2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202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202</v>
      </c>
      <c r="BM196" s="203" t="s">
        <v>394</v>
      </c>
    </row>
    <row r="197" s="2" customFormat="1" ht="37.8" customHeight="1">
      <c r="A197" s="34"/>
      <c r="B197" s="156"/>
      <c r="C197" s="211" t="s">
        <v>257</v>
      </c>
      <c r="D197" s="211" t="s">
        <v>408</v>
      </c>
      <c r="E197" s="212" t="s">
        <v>1895</v>
      </c>
      <c r="F197" s="213" t="s">
        <v>1896</v>
      </c>
      <c r="G197" s="214" t="s">
        <v>246</v>
      </c>
      <c r="H197" s="215">
        <v>2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227</v>
      </c>
      <c r="AT197" s="203" t="s">
        <v>408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202</v>
      </c>
      <c r="BM197" s="203" t="s">
        <v>398</v>
      </c>
    </row>
    <row r="198" s="2" customFormat="1" ht="24.15" customHeight="1">
      <c r="A198" s="34"/>
      <c r="B198" s="156"/>
      <c r="C198" s="192" t="s">
        <v>360</v>
      </c>
      <c r="D198" s="192" t="s">
        <v>177</v>
      </c>
      <c r="E198" s="193" t="s">
        <v>1897</v>
      </c>
      <c r="F198" s="194" t="s">
        <v>1898</v>
      </c>
      <c r="G198" s="195" t="s">
        <v>246</v>
      </c>
      <c r="H198" s="196">
        <v>28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202</v>
      </c>
      <c r="AT198" s="203" t="s">
        <v>177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202</v>
      </c>
      <c r="BM198" s="203" t="s">
        <v>403</v>
      </c>
    </row>
    <row r="199" s="2" customFormat="1" ht="37.8" customHeight="1">
      <c r="A199" s="34"/>
      <c r="B199" s="156"/>
      <c r="C199" s="211" t="s">
        <v>261</v>
      </c>
      <c r="D199" s="211" t="s">
        <v>408</v>
      </c>
      <c r="E199" s="212" t="s">
        <v>1899</v>
      </c>
      <c r="F199" s="213" t="s">
        <v>1900</v>
      </c>
      <c r="G199" s="214" t="s">
        <v>246</v>
      </c>
      <c r="H199" s="215">
        <v>24</v>
      </c>
      <c r="I199" s="216"/>
      <c r="J199" s="215">
        <f>ROUND(I199*H199,3)</f>
        <v>0</v>
      </c>
      <c r="K199" s="217"/>
      <c r="L199" s="218"/>
      <c r="M199" s="219" t="s">
        <v>1</v>
      </c>
      <c r="N199" s="22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227</v>
      </c>
      <c r="AT199" s="203" t="s">
        <v>408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202</v>
      </c>
      <c r="BM199" s="203" t="s">
        <v>407</v>
      </c>
    </row>
    <row r="200" s="2" customFormat="1" ht="37.8" customHeight="1">
      <c r="A200" s="34"/>
      <c r="B200" s="156"/>
      <c r="C200" s="211" t="s">
        <v>386</v>
      </c>
      <c r="D200" s="211" t="s">
        <v>408</v>
      </c>
      <c r="E200" s="212" t="s">
        <v>1901</v>
      </c>
      <c r="F200" s="213" t="s">
        <v>1902</v>
      </c>
      <c r="G200" s="214" t="s">
        <v>246</v>
      </c>
      <c r="H200" s="215">
        <v>2</v>
      </c>
      <c r="I200" s="216"/>
      <c r="J200" s="215">
        <f>ROUND(I200*H200,3)</f>
        <v>0</v>
      </c>
      <c r="K200" s="217"/>
      <c r="L200" s="218"/>
      <c r="M200" s="219" t="s">
        <v>1</v>
      </c>
      <c r="N200" s="22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227</v>
      </c>
      <c r="AT200" s="203" t="s">
        <v>408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202</v>
      </c>
      <c r="BM200" s="203" t="s">
        <v>414</v>
      </c>
    </row>
    <row r="201" s="2" customFormat="1" ht="37.8" customHeight="1">
      <c r="A201" s="34"/>
      <c r="B201" s="156"/>
      <c r="C201" s="211" t="s">
        <v>367</v>
      </c>
      <c r="D201" s="211" t="s">
        <v>408</v>
      </c>
      <c r="E201" s="212" t="s">
        <v>1903</v>
      </c>
      <c r="F201" s="213" t="s">
        <v>1904</v>
      </c>
      <c r="G201" s="214" t="s">
        <v>246</v>
      </c>
      <c r="H201" s="215">
        <v>2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227</v>
      </c>
      <c r="AT201" s="203" t="s">
        <v>408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202</v>
      </c>
      <c r="BM201" s="203" t="s">
        <v>578</v>
      </c>
    </row>
    <row r="202" s="2" customFormat="1" ht="24.15" customHeight="1">
      <c r="A202" s="34"/>
      <c r="B202" s="156"/>
      <c r="C202" s="192" t="s">
        <v>276</v>
      </c>
      <c r="D202" s="192" t="s">
        <v>177</v>
      </c>
      <c r="E202" s="193" t="s">
        <v>1905</v>
      </c>
      <c r="F202" s="194" t="s">
        <v>1906</v>
      </c>
      <c r="G202" s="195" t="s">
        <v>246</v>
      </c>
      <c r="H202" s="196">
        <v>9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202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202</v>
      </c>
      <c r="BM202" s="203" t="s">
        <v>588</v>
      </c>
    </row>
    <row r="203" s="2" customFormat="1" ht="24.15" customHeight="1">
      <c r="A203" s="34"/>
      <c r="B203" s="156"/>
      <c r="C203" s="192" t="s">
        <v>395</v>
      </c>
      <c r="D203" s="192" t="s">
        <v>177</v>
      </c>
      <c r="E203" s="193" t="s">
        <v>1907</v>
      </c>
      <c r="F203" s="194" t="s">
        <v>1908</v>
      </c>
      <c r="G203" s="195" t="s">
        <v>246</v>
      </c>
      <c r="H203" s="196">
        <v>55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202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202</v>
      </c>
      <c r="BM203" s="203" t="s">
        <v>592</v>
      </c>
    </row>
    <row r="204" s="2" customFormat="1" ht="21.75" customHeight="1">
      <c r="A204" s="34"/>
      <c r="B204" s="156"/>
      <c r="C204" s="192" t="s">
        <v>279</v>
      </c>
      <c r="D204" s="192" t="s">
        <v>177</v>
      </c>
      <c r="E204" s="193" t="s">
        <v>1909</v>
      </c>
      <c r="F204" s="194" t="s">
        <v>1910</v>
      </c>
      <c r="G204" s="195" t="s">
        <v>246</v>
      </c>
      <c r="H204" s="196">
        <v>9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202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202</v>
      </c>
      <c r="BM204" s="203" t="s">
        <v>595</v>
      </c>
    </row>
    <row r="205" s="2" customFormat="1" ht="24.15" customHeight="1">
      <c r="A205" s="34"/>
      <c r="B205" s="156"/>
      <c r="C205" s="211" t="s">
        <v>570</v>
      </c>
      <c r="D205" s="211" t="s">
        <v>408</v>
      </c>
      <c r="E205" s="212" t="s">
        <v>1911</v>
      </c>
      <c r="F205" s="213" t="s">
        <v>1912</v>
      </c>
      <c r="G205" s="214" t="s">
        <v>246</v>
      </c>
      <c r="H205" s="215">
        <v>9</v>
      </c>
      <c r="I205" s="216"/>
      <c r="J205" s="215">
        <f>ROUND(I205*H205,3)</f>
        <v>0</v>
      </c>
      <c r="K205" s="217"/>
      <c r="L205" s="218"/>
      <c r="M205" s="219" t="s">
        <v>1</v>
      </c>
      <c r="N205" s="22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227</v>
      </c>
      <c r="AT205" s="203" t="s">
        <v>408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202</v>
      </c>
      <c r="BM205" s="203" t="s">
        <v>599</v>
      </c>
    </row>
    <row r="206" s="2" customFormat="1" ht="16.5" customHeight="1">
      <c r="A206" s="34"/>
      <c r="B206" s="156"/>
      <c r="C206" s="211" t="s">
        <v>575</v>
      </c>
      <c r="D206" s="211" t="s">
        <v>408</v>
      </c>
      <c r="E206" s="212" t="s">
        <v>1913</v>
      </c>
      <c r="F206" s="213" t="s">
        <v>1914</v>
      </c>
      <c r="G206" s="214" t="s">
        <v>1915</v>
      </c>
      <c r="H206" s="215">
        <v>64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227</v>
      </c>
      <c r="AT206" s="203" t="s">
        <v>408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202</v>
      </c>
      <c r="BM206" s="203" t="s">
        <v>602</v>
      </c>
    </row>
    <row r="207" s="2" customFormat="1" ht="24.15" customHeight="1">
      <c r="A207" s="34"/>
      <c r="B207" s="156"/>
      <c r="C207" s="192" t="s">
        <v>323</v>
      </c>
      <c r="D207" s="192" t="s">
        <v>177</v>
      </c>
      <c r="E207" s="193" t="s">
        <v>1916</v>
      </c>
      <c r="F207" s="194" t="s">
        <v>1917</v>
      </c>
      <c r="G207" s="195" t="s">
        <v>246</v>
      </c>
      <c r="H207" s="196">
        <v>64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202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202</v>
      </c>
      <c r="BM207" s="203" t="s">
        <v>606</v>
      </c>
    </row>
    <row r="208" s="2" customFormat="1" ht="24.15" customHeight="1">
      <c r="A208" s="34"/>
      <c r="B208" s="156"/>
      <c r="C208" s="192" t="s">
        <v>589</v>
      </c>
      <c r="D208" s="192" t="s">
        <v>177</v>
      </c>
      <c r="E208" s="193" t="s">
        <v>1918</v>
      </c>
      <c r="F208" s="194" t="s">
        <v>1919</v>
      </c>
      <c r="G208" s="195" t="s">
        <v>716</v>
      </c>
      <c r="H208" s="197"/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202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202</v>
      </c>
      <c r="BM208" s="203" t="s">
        <v>609</v>
      </c>
    </row>
    <row r="209" s="12" customFormat="1" ht="22.8" customHeight="1">
      <c r="A209" s="12"/>
      <c r="B209" s="179"/>
      <c r="C209" s="12"/>
      <c r="D209" s="180" t="s">
        <v>73</v>
      </c>
      <c r="E209" s="190" t="s">
        <v>384</v>
      </c>
      <c r="F209" s="190" t="s">
        <v>1920</v>
      </c>
      <c r="G209" s="12"/>
      <c r="H209" s="12"/>
      <c r="I209" s="182"/>
      <c r="J209" s="191">
        <f>BK209</f>
        <v>0</v>
      </c>
      <c r="K209" s="12"/>
      <c r="L209" s="179"/>
      <c r="M209" s="184"/>
      <c r="N209" s="185"/>
      <c r="O209" s="185"/>
      <c r="P209" s="186">
        <f>SUM(P210:P213)</f>
        <v>0</v>
      </c>
      <c r="Q209" s="185"/>
      <c r="R209" s="186">
        <f>SUM(R210:R213)</f>
        <v>0</v>
      </c>
      <c r="S209" s="185"/>
      <c r="T209" s="187">
        <f>SUM(T210:T213)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80" t="s">
        <v>152</v>
      </c>
      <c r="AT209" s="188" t="s">
        <v>73</v>
      </c>
      <c r="AU209" s="188" t="s">
        <v>82</v>
      </c>
      <c r="AY209" s="180" t="s">
        <v>174</v>
      </c>
      <c r="BK209" s="189">
        <f>SUM(BK210:BK213)</f>
        <v>0</v>
      </c>
    </row>
    <row r="210" s="2" customFormat="1" ht="16.5" customHeight="1">
      <c r="A210" s="34"/>
      <c r="B210" s="156"/>
      <c r="C210" s="192" t="s">
        <v>286</v>
      </c>
      <c r="D210" s="192" t="s">
        <v>177</v>
      </c>
      <c r="E210" s="193" t="s">
        <v>1921</v>
      </c>
      <c r="F210" s="194" t="s">
        <v>1922</v>
      </c>
      <c r="G210" s="195" t="s">
        <v>246</v>
      </c>
      <c r="H210" s="196">
        <v>5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202</v>
      </c>
      <c r="AT210" s="203" t="s">
        <v>177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202</v>
      </c>
      <c r="BM210" s="203" t="s">
        <v>613</v>
      </c>
    </row>
    <row r="211" s="2" customFormat="1" ht="24.15" customHeight="1">
      <c r="A211" s="34"/>
      <c r="B211" s="156"/>
      <c r="C211" s="211" t="s">
        <v>295</v>
      </c>
      <c r="D211" s="211" t="s">
        <v>408</v>
      </c>
      <c r="E211" s="212" t="s">
        <v>1923</v>
      </c>
      <c r="F211" s="213" t="s">
        <v>1924</v>
      </c>
      <c r="G211" s="214" t="s">
        <v>246</v>
      </c>
      <c r="H211" s="215">
        <v>5</v>
      </c>
      <c r="I211" s="216"/>
      <c r="J211" s="215">
        <f>ROUND(I211*H211,3)</f>
        <v>0</v>
      </c>
      <c r="K211" s="217"/>
      <c r="L211" s="218"/>
      <c r="M211" s="219" t="s">
        <v>1</v>
      </c>
      <c r="N211" s="22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227</v>
      </c>
      <c r="AT211" s="203" t="s">
        <v>408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202</v>
      </c>
      <c r="BM211" s="203" t="s">
        <v>616</v>
      </c>
    </row>
    <row r="212" s="2" customFormat="1" ht="24.15" customHeight="1">
      <c r="A212" s="34"/>
      <c r="B212" s="156"/>
      <c r="C212" s="211" t="s">
        <v>596</v>
      </c>
      <c r="D212" s="211" t="s">
        <v>408</v>
      </c>
      <c r="E212" s="212" t="s">
        <v>1925</v>
      </c>
      <c r="F212" s="213" t="s">
        <v>1926</v>
      </c>
      <c r="G212" s="214" t="s">
        <v>246</v>
      </c>
      <c r="H212" s="215">
        <v>5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227</v>
      </c>
      <c r="AT212" s="203" t="s">
        <v>408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202</v>
      </c>
      <c r="BM212" s="203" t="s">
        <v>620</v>
      </c>
    </row>
    <row r="213" s="2" customFormat="1" ht="24.15" customHeight="1">
      <c r="A213" s="34"/>
      <c r="B213" s="156"/>
      <c r="C213" s="192" t="s">
        <v>298</v>
      </c>
      <c r="D213" s="192" t="s">
        <v>177</v>
      </c>
      <c r="E213" s="193" t="s">
        <v>1927</v>
      </c>
      <c r="F213" s="194" t="s">
        <v>1928</v>
      </c>
      <c r="G213" s="195" t="s">
        <v>716</v>
      </c>
      <c r="H213" s="197"/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202</v>
      </c>
      <c r="AT213" s="203" t="s">
        <v>177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202</v>
      </c>
      <c r="BM213" s="203" t="s">
        <v>623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1183</v>
      </c>
      <c r="F214" s="190" t="s">
        <v>1184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SUM(P215:P218)</f>
        <v>0</v>
      </c>
      <c r="Q214" s="185"/>
      <c r="R214" s="186">
        <f>SUM(R215:R218)</f>
        <v>0</v>
      </c>
      <c r="S214" s="185"/>
      <c r="T214" s="187">
        <f>SUM(T215:T218)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152</v>
      </c>
      <c r="AT214" s="188" t="s">
        <v>73</v>
      </c>
      <c r="AU214" s="188" t="s">
        <v>82</v>
      </c>
      <c r="AY214" s="180" t="s">
        <v>174</v>
      </c>
      <c r="BK214" s="189">
        <f>SUM(BK215:BK218)</f>
        <v>0</v>
      </c>
    </row>
    <row r="215" s="2" customFormat="1" ht="37.8" customHeight="1">
      <c r="A215" s="34"/>
      <c r="B215" s="156"/>
      <c r="C215" s="192" t="s">
        <v>318</v>
      </c>
      <c r="D215" s="192" t="s">
        <v>177</v>
      </c>
      <c r="E215" s="193" t="s">
        <v>1929</v>
      </c>
      <c r="F215" s="194" t="s">
        <v>1930</v>
      </c>
      <c r="G215" s="195" t="s">
        <v>241</v>
      </c>
      <c r="H215" s="196">
        <v>251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202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202</v>
      </c>
      <c r="BM215" s="203" t="s">
        <v>627</v>
      </c>
    </row>
    <row r="216" s="2" customFormat="1" ht="33" customHeight="1">
      <c r="A216" s="34"/>
      <c r="B216" s="156"/>
      <c r="C216" s="192" t="s">
        <v>624</v>
      </c>
      <c r="D216" s="192" t="s">
        <v>177</v>
      </c>
      <c r="E216" s="193" t="s">
        <v>1931</v>
      </c>
      <c r="F216" s="194" t="s">
        <v>1932</v>
      </c>
      <c r="G216" s="195" t="s">
        <v>241</v>
      </c>
      <c r="H216" s="196">
        <v>251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202</v>
      </c>
      <c r="AT216" s="203" t="s">
        <v>177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202</v>
      </c>
      <c r="BM216" s="203" t="s">
        <v>630</v>
      </c>
    </row>
    <row r="217" s="2" customFormat="1" ht="37.8" customHeight="1">
      <c r="A217" s="34"/>
      <c r="B217" s="156"/>
      <c r="C217" s="192" t="s">
        <v>312</v>
      </c>
      <c r="D217" s="192" t="s">
        <v>177</v>
      </c>
      <c r="E217" s="193" t="s">
        <v>1933</v>
      </c>
      <c r="F217" s="194" t="s">
        <v>1934</v>
      </c>
      <c r="G217" s="195" t="s">
        <v>241</v>
      </c>
      <c r="H217" s="196">
        <v>734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202</v>
      </c>
      <c r="AT217" s="203" t="s">
        <v>177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202</v>
      </c>
      <c r="BM217" s="203" t="s">
        <v>634</v>
      </c>
    </row>
    <row r="218" s="2" customFormat="1" ht="33" customHeight="1">
      <c r="A218" s="34"/>
      <c r="B218" s="156"/>
      <c r="C218" s="192" t="s">
        <v>617</v>
      </c>
      <c r="D218" s="192" t="s">
        <v>177</v>
      </c>
      <c r="E218" s="193" t="s">
        <v>1935</v>
      </c>
      <c r="F218" s="194" t="s">
        <v>1936</v>
      </c>
      <c r="G218" s="195" t="s">
        <v>241</v>
      </c>
      <c r="H218" s="196">
        <v>734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202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202</v>
      </c>
      <c r="BM218" s="203" t="s">
        <v>637</v>
      </c>
    </row>
    <row r="219" s="12" customFormat="1" ht="25.92" customHeight="1">
      <c r="A219" s="12"/>
      <c r="B219" s="179"/>
      <c r="C219" s="12"/>
      <c r="D219" s="180" t="s">
        <v>73</v>
      </c>
      <c r="E219" s="181" t="s">
        <v>1236</v>
      </c>
      <c r="F219" s="181" t="s">
        <v>1937</v>
      </c>
      <c r="G219" s="12"/>
      <c r="H219" s="12"/>
      <c r="I219" s="182"/>
      <c r="J219" s="183">
        <f>BK219</f>
        <v>0</v>
      </c>
      <c r="K219" s="12"/>
      <c r="L219" s="179"/>
      <c r="M219" s="184"/>
      <c r="N219" s="185"/>
      <c r="O219" s="185"/>
      <c r="P219" s="186">
        <f>SUM(P220:P221)</f>
        <v>0</v>
      </c>
      <c r="Q219" s="185"/>
      <c r="R219" s="186">
        <f>SUM(R220:R221)</f>
        <v>0</v>
      </c>
      <c r="S219" s="185"/>
      <c r="T219" s="187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181</v>
      </c>
      <c r="AT219" s="188" t="s">
        <v>73</v>
      </c>
      <c r="AU219" s="188" t="s">
        <v>74</v>
      </c>
      <c r="AY219" s="180" t="s">
        <v>174</v>
      </c>
      <c r="BK219" s="189">
        <f>SUM(BK220:BK221)</f>
        <v>0</v>
      </c>
    </row>
    <row r="220" s="2" customFormat="1" ht="16.5" customHeight="1">
      <c r="A220" s="34"/>
      <c r="B220" s="156"/>
      <c r="C220" s="192" t="s">
        <v>638</v>
      </c>
      <c r="D220" s="192" t="s">
        <v>177</v>
      </c>
      <c r="E220" s="193" t="s">
        <v>1938</v>
      </c>
      <c r="F220" s="194" t="s">
        <v>1939</v>
      </c>
      <c r="G220" s="195" t="s">
        <v>663</v>
      </c>
      <c r="H220" s="196">
        <v>18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1940</v>
      </c>
      <c r="AT220" s="203" t="s">
        <v>177</v>
      </c>
      <c r="AU220" s="203" t="s">
        <v>82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1940</v>
      </c>
      <c r="BM220" s="203" t="s">
        <v>641</v>
      </c>
    </row>
    <row r="221" s="2" customFormat="1" ht="16.5" customHeight="1">
      <c r="A221" s="34"/>
      <c r="B221" s="156"/>
      <c r="C221" s="192" t="s">
        <v>327</v>
      </c>
      <c r="D221" s="192" t="s">
        <v>177</v>
      </c>
      <c r="E221" s="193" t="s">
        <v>1941</v>
      </c>
      <c r="F221" s="194" t="s">
        <v>1942</v>
      </c>
      <c r="G221" s="195" t="s">
        <v>663</v>
      </c>
      <c r="H221" s="196">
        <v>24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1940</v>
      </c>
      <c r="AT221" s="203" t="s">
        <v>177</v>
      </c>
      <c r="AU221" s="203" t="s">
        <v>82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1940</v>
      </c>
      <c r="BM221" s="203" t="s">
        <v>645</v>
      </c>
    </row>
    <row r="222" s="12" customFormat="1" ht="25.92" customHeight="1">
      <c r="A222" s="12"/>
      <c r="B222" s="179"/>
      <c r="C222" s="12"/>
      <c r="D222" s="180" t="s">
        <v>73</v>
      </c>
      <c r="E222" s="181" t="s">
        <v>151</v>
      </c>
      <c r="F222" s="181" t="s">
        <v>1237</v>
      </c>
      <c r="G222" s="12"/>
      <c r="H222" s="12"/>
      <c r="I222" s="182"/>
      <c r="J222" s="183">
        <f>BK222</f>
        <v>0</v>
      </c>
      <c r="K222" s="12"/>
      <c r="L222" s="179"/>
      <c r="M222" s="221"/>
      <c r="N222" s="222"/>
      <c r="O222" s="222"/>
      <c r="P222" s="223">
        <v>0</v>
      </c>
      <c r="Q222" s="222"/>
      <c r="R222" s="223">
        <v>0</v>
      </c>
      <c r="S222" s="222"/>
      <c r="T222" s="224"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80" t="s">
        <v>192</v>
      </c>
      <c r="AT222" s="188" t="s">
        <v>73</v>
      </c>
      <c r="AU222" s="188" t="s">
        <v>74</v>
      </c>
      <c r="AY222" s="180" t="s">
        <v>174</v>
      </c>
      <c r="BK222" s="189">
        <v>0</v>
      </c>
    </row>
    <row r="223" s="2" customFormat="1" ht="6.96" customHeight="1">
      <c r="A223" s="34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35"/>
      <c r="M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</sheetData>
  <autoFilter ref="C134:K222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1943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ROUND((SUM(BE105:BE112) + SUM(BE132:BE268)),  2)</f>
        <v>0</v>
      </c>
      <c r="G35" s="131"/>
      <c r="H35" s="131"/>
      <c r="I35" s="132">
        <v>0.20000000000000001</v>
      </c>
      <c r="J35" s="130">
        <f>ROUND(((SUM(BE105:BE112) + SUM(BE132:BE268))*I35),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ROUND((SUM(BF105:BF112) + SUM(BF132:BF268)),  2)</f>
        <v>0</v>
      </c>
      <c r="G36" s="131"/>
      <c r="H36" s="131"/>
      <c r="I36" s="132">
        <v>0.20000000000000001</v>
      </c>
      <c r="J36" s="130">
        <f>ROUND(((SUM(BF105:BF112) + SUM(BF132:BF268))*I36),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ROUND((SUM(BG105:BG112) + SUM(BG132:BG268)),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ROUND((SUM(BH105:BH112) + SUM(BH132:BH268)),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ROUND((SUM(BI105:BI112) + SUM(BI132:BI268)),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 xml:space="preserve">05 - SO 01.3  Športova hala - vzduchotechnika, chladenie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1944</v>
      </c>
      <c r="E97" s="148"/>
      <c r="F97" s="148"/>
      <c r="G97" s="148"/>
      <c r="H97" s="148"/>
      <c r="I97" s="148"/>
      <c r="J97" s="149">
        <f>J133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1945</v>
      </c>
      <c r="E98" s="148"/>
      <c r="F98" s="148"/>
      <c r="G98" s="148"/>
      <c r="H98" s="148"/>
      <c r="I98" s="148"/>
      <c r="J98" s="149">
        <f>J159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6"/>
      <c r="C99" s="9"/>
      <c r="D99" s="147" t="s">
        <v>1946</v>
      </c>
      <c r="E99" s="148"/>
      <c r="F99" s="148"/>
      <c r="G99" s="148"/>
      <c r="H99" s="148"/>
      <c r="I99" s="148"/>
      <c r="J99" s="149">
        <f>J197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1947</v>
      </c>
      <c r="E100" s="148"/>
      <c r="F100" s="148"/>
      <c r="G100" s="148"/>
      <c r="H100" s="148"/>
      <c r="I100" s="148"/>
      <c r="J100" s="149">
        <f>J247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1948</v>
      </c>
      <c r="E101" s="148"/>
      <c r="F101" s="148"/>
      <c r="G101" s="148"/>
      <c r="H101" s="148"/>
      <c r="I101" s="148"/>
      <c r="J101" s="149">
        <f>J258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6"/>
      <c r="C102" s="9"/>
      <c r="D102" s="147" t="s">
        <v>1949</v>
      </c>
      <c r="E102" s="148"/>
      <c r="F102" s="148"/>
      <c r="G102" s="148"/>
      <c r="H102" s="148"/>
      <c r="I102" s="148"/>
      <c r="J102" s="149">
        <f>J264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9.28" customHeight="1">
      <c r="A105" s="34"/>
      <c r="B105" s="35"/>
      <c r="C105" s="145" t="s">
        <v>149</v>
      </c>
      <c r="D105" s="34"/>
      <c r="E105" s="34"/>
      <c r="F105" s="34"/>
      <c r="G105" s="34"/>
      <c r="H105" s="34"/>
      <c r="I105" s="34"/>
      <c r="J105" s="154">
        <f>ROUND(J106 + J107 + J108 + J109 + J110 + J111,2)</f>
        <v>0</v>
      </c>
      <c r="K105" s="34"/>
      <c r="L105" s="56"/>
      <c r="N105" s="155" t="s">
        <v>38</v>
      </c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18" customHeight="1">
      <c r="A106" s="34"/>
      <c r="B106" s="156"/>
      <c r="C106" s="157"/>
      <c r="D106" s="158" t="s">
        <v>150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153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154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155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156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9" t="s">
        <v>157</v>
      </c>
      <c r="E111" s="157"/>
      <c r="F111" s="157"/>
      <c r="G111" s="157"/>
      <c r="H111" s="157"/>
      <c r="I111" s="157"/>
      <c r="J111" s="160">
        <f>ROUND(J30*T111,2)</f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158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9.28" customHeight="1">
      <c r="A113" s="34"/>
      <c r="B113" s="35"/>
      <c r="C113" s="166" t="s">
        <v>159</v>
      </c>
      <c r="D113" s="135"/>
      <c r="E113" s="135"/>
      <c r="F113" s="135"/>
      <c r="G113" s="135"/>
      <c r="H113" s="135"/>
      <c r="I113" s="135"/>
      <c r="J113" s="167">
        <f>ROUND(J96+J105,2)</f>
        <v>0</v>
      </c>
      <c r="K113" s="135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160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14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122" t="str">
        <f>E7</f>
        <v xml:space="preserve"> ŠH Angels Aréna  Rekonštrukcia a Modernizácia pre VO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124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30" customHeight="1">
      <c r="A124" s="34"/>
      <c r="B124" s="35"/>
      <c r="C124" s="34"/>
      <c r="D124" s="34"/>
      <c r="E124" s="68" t="str">
        <f>E9</f>
        <v xml:space="preserve">05 - SO 01.3  Športova hala - vzduchotechnika, chladenie 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18</v>
      </c>
      <c r="D126" s="34"/>
      <c r="E126" s="34"/>
      <c r="F126" s="23" t="str">
        <f>F12</f>
        <v>Košice</v>
      </c>
      <c r="G126" s="34"/>
      <c r="H126" s="34"/>
      <c r="I126" s="28" t="s">
        <v>20</v>
      </c>
      <c r="J126" s="70" t="str">
        <f>IF(J12="","",J12)</f>
        <v>16. 7. 2021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22</v>
      </c>
      <c r="D128" s="34"/>
      <c r="E128" s="34"/>
      <c r="F128" s="23" t="str">
        <f>E15</f>
        <v>Mesto Košice</v>
      </c>
      <c r="G128" s="34"/>
      <c r="H128" s="34"/>
      <c r="I128" s="28" t="s">
        <v>28</v>
      </c>
      <c r="J128" s="32" t="str">
        <f>E21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26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8"/>
      <c r="B131" s="169"/>
      <c r="C131" s="170" t="s">
        <v>161</v>
      </c>
      <c r="D131" s="171" t="s">
        <v>59</v>
      </c>
      <c r="E131" s="171" t="s">
        <v>55</v>
      </c>
      <c r="F131" s="171" t="s">
        <v>56</v>
      </c>
      <c r="G131" s="171" t="s">
        <v>162</v>
      </c>
      <c r="H131" s="171" t="s">
        <v>163</v>
      </c>
      <c r="I131" s="171" t="s">
        <v>164</v>
      </c>
      <c r="J131" s="172" t="s">
        <v>130</v>
      </c>
      <c r="K131" s="173" t="s">
        <v>165</v>
      </c>
      <c r="L131" s="174"/>
      <c r="M131" s="87" t="s">
        <v>1</v>
      </c>
      <c r="N131" s="88" t="s">
        <v>38</v>
      </c>
      <c r="O131" s="88" t="s">
        <v>166</v>
      </c>
      <c r="P131" s="88" t="s">
        <v>167</v>
      </c>
      <c r="Q131" s="88" t="s">
        <v>168</v>
      </c>
      <c r="R131" s="88" t="s">
        <v>169</v>
      </c>
      <c r="S131" s="88" t="s">
        <v>170</v>
      </c>
      <c r="T131" s="89" t="s">
        <v>171</v>
      </c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</row>
    <row r="132" s="2" customFormat="1" ht="22.8" customHeight="1">
      <c r="A132" s="34"/>
      <c r="B132" s="35"/>
      <c r="C132" s="94" t="s">
        <v>126</v>
      </c>
      <c r="D132" s="34"/>
      <c r="E132" s="34"/>
      <c r="F132" s="34"/>
      <c r="G132" s="34"/>
      <c r="H132" s="34"/>
      <c r="I132" s="34"/>
      <c r="J132" s="175">
        <f>BK132</f>
        <v>0</v>
      </c>
      <c r="K132" s="34"/>
      <c r="L132" s="35"/>
      <c r="M132" s="90"/>
      <c r="N132" s="74"/>
      <c r="O132" s="91"/>
      <c r="P132" s="176">
        <f>P133+P159+P197+P247+P258+P264</f>
        <v>0</v>
      </c>
      <c r="Q132" s="91"/>
      <c r="R132" s="176">
        <f>R133+R159+R197+R247+R258+R264</f>
        <v>0</v>
      </c>
      <c r="S132" s="91"/>
      <c r="T132" s="177">
        <f>T133+T159+T197+T247+T258+T264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73</v>
      </c>
      <c r="AU132" s="15" t="s">
        <v>132</v>
      </c>
      <c r="BK132" s="178">
        <f>BK133+BK159+BK197+BK247+BK258+BK264</f>
        <v>0</v>
      </c>
    </row>
    <row r="133" s="12" customFormat="1" ht="25.92" customHeight="1">
      <c r="A133" s="12"/>
      <c r="B133" s="179"/>
      <c r="C133" s="12"/>
      <c r="D133" s="180" t="s">
        <v>73</v>
      </c>
      <c r="E133" s="181" t="s">
        <v>1950</v>
      </c>
      <c r="F133" s="181" t="s">
        <v>1951</v>
      </c>
      <c r="G133" s="12"/>
      <c r="H133" s="12"/>
      <c r="I133" s="182"/>
      <c r="J133" s="183">
        <f>BK133</f>
        <v>0</v>
      </c>
      <c r="K133" s="12"/>
      <c r="L133" s="179"/>
      <c r="M133" s="184"/>
      <c r="N133" s="185"/>
      <c r="O133" s="185"/>
      <c r="P133" s="186">
        <f>SUM(P134:P158)</f>
        <v>0</v>
      </c>
      <c r="Q133" s="185"/>
      <c r="R133" s="186">
        <f>SUM(R134:R158)</f>
        <v>0</v>
      </c>
      <c r="S133" s="185"/>
      <c r="T133" s="187">
        <f>SUM(T134:T158)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82</v>
      </c>
      <c r="AT133" s="188" t="s">
        <v>73</v>
      </c>
      <c r="AU133" s="188" t="s">
        <v>74</v>
      </c>
      <c r="AY133" s="180" t="s">
        <v>174</v>
      </c>
      <c r="BK133" s="189">
        <f>SUM(BK134:BK158)</f>
        <v>0</v>
      </c>
    </row>
    <row r="134" s="2" customFormat="1" ht="33" customHeight="1">
      <c r="A134" s="34"/>
      <c r="B134" s="156"/>
      <c r="C134" s="192" t="s">
        <v>82</v>
      </c>
      <c r="D134" s="192" t="s">
        <v>177</v>
      </c>
      <c r="E134" s="193" t="s">
        <v>1952</v>
      </c>
      <c r="F134" s="194" t="s">
        <v>1953</v>
      </c>
      <c r="G134" s="195" t="s">
        <v>1547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181</v>
      </c>
      <c r="AT134" s="203" t="s">
        <v>177</v>
      </c>
      <c r="AU134" s="203" t="s">
        <v>82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181</v>
      </c>
      <c r="BM134" s="203" t="s">
        <v>152</v>
      </c>
    </row>
    <row r="135" s="2" customFormat="1" ht="24.15" customHeight="1">
      <c r="A135" s="34"/>
      <c r="B135" s="156"/>
      <c r="C135" s="192" t="s">
        <v>152</v>
      </c>
      <c r="D135" s="192" t="s">
        <v>177</v>
      </c>
      <c r="E135" s="193" t="s">
        <v>1954</v>
      </c>
      <c r="F135" s="194" t="s">
        <v>1955</v>
      </c>
      <c r="G135" s="195" t="s">
        <v>246</v>
      </c>
      <c r="H135" s="196">
        <v>4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181</v>
      </c>
      <c r="AT135" s="203" t="s">
        <v>177</v>
      </c>
      <c r="AU135" s="203" t="s">
        <v>82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181</v>
      </c>
      <c r="BM135" s="203" t="s">
        <v>181</v>
      </c>
    </row>
    <row r="136" s="2" customFormat="1" ht="24.15" customHeight="1">
      <c r="A136" s="34"/>
      <c r="B136" s="156"/>
      <c r="C136" s="192" t="s">
        <v>184</v>
      </c>
      <c r="D136" s="192" t="s">
        <v>177</v>
      </c>
      <c r="E136" s="193" t="s">
        <v>1956</v>
      </c>
      <c r="F136" s="194" t="s">
        <v>1957</v>
      </c>
      <c r="G136" s="195" t="s">
        <v>246</v>
      </c>
      <c r="H136" s="196">
        <v>2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181</v>
      </c>
      <c r="AT136" s="203" t="s">
        <v>177</v>
      </c>
      <c r="AU136" s="203" t="s">
        <v>82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181</v>
      </c>
      <c r="BM136" s="203" t="s">
        <v>188</v>
      </c>
    </row>
    <row r="137" s="2" customFormat="1" ht="21.75" customHeight="1">
      <c r="A137" s="34"/>
      <c r="B137" s="156"/>
      <c r="C137" s="192" t="s">
        <v>181</v>
      </c>
      <c r="D137" s="192" t="s">
        <v>177</v>
      </c>
      <c r="E137" s="193" t="s">
        <v>1958</v>
      </c>
      <c r="F137" s="194" t="s">
        <v>1959</v>
      </c>
      <c r="G137" s="195" t="s">
        <v>246</v>
      </c>
      <c r="H137" s="196">
        <v>2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181</v>
      </c>
      <c r="AT137" s="203" t="s">
        <v>177</v>
      </c>
      <c r="AU137" s="203" t="s">
        <v>82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181</v>
      </c>
      <c r="BM137" s="203" t="s">
        <v>191</v>
      </c>
    </row>
    <row r="138" s="2" customFormat="1" ht="24.15" customHeight="1">
      <c r="A138" s="34"/>
      <c r="B138" s="156"/>
      <c r="C138" s="192" t="s">
        <v>192</v>
      </c>
      <c r="D138" s="192" t="s">
        <v>177</v>
      </c>
      <c r="E138" s="193" t="s">
        <v>1960</v>
      </c>
      <c r="F138" s="194" t="s">
        <v>1961</v>
      </c>
      <c r="G138" s="195" t="s">
        <v>1962</v>
      </c>
      <c r="H138" s="196">
        <v>26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181</v>
      </c>
      <c r="AT138" s="203" t="s">
        <v>177</v>
      </c>
      <c r="AU138" s="203" t="s">
        <v>82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181</v>
      </c>
      <c r="BM138" s="203" t="s">
        <v>111</v>
      </c>
    </row>
    <row r="139" s="2" customFormat="1" ht="24.15" customHeight="1">
      <c r="A139" s="34"/>
      <c r="B139" s="156"/>
      <c r="C139" s="192" t="s">
        <v>188</v>
      </c>
      <c r="D139" s="192" t="s">
        <v>177</v>
      </c>
      <c r="E139" s="193" t="s">
        <v>1963</v>
      </c>
      <c r="F139" s="194" t="s">
        <v>1964</v>
      </c>
      <c r="G139" s="195" t="s">
        <v>1547</v>
      </c>
      <c r="H139" s="196">
        <v>4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181</v>
      </c>
      <c r="AT139" s="203" t="s">
        <v>177</v>
      </c>
      <c r="AU139" s="203" t="s">
        <v>82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114</v>
      </c>
    </row>
    <row r="140" s="2" customFormat="1" ht="16.5" customHeight="1">
      <c r="A140" s="34"/>
      <c r="B140" s="156"/>
      <c r="C140" s="192" t="s">
        <v>197</v>
      </c>
      <c r="D140" s="192" t="s">
        <v>177</v>
      </c>
      <c r="E140" s="193" t="s">
        <v>1965</v>
      </c>
      <c r="F140" s="194" t="s">
        <v>1966</v>
      </c>
      <c r="G140" s="195" t="s">
        <v>246</v>
      </c>
      <c r="H140" s="196">
        <v>4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181</v>
      </c>
      <c r="AT140" s="203" t="s">
        <v>177</v>
      </c>
      <c r="AU140" s="203" t="s">
        <v>82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120</v>
      </c>
    </row>
    <row r="141" s="2" customFormat="1" ht="16.5" customHeight="1">
      <c r="A141" s="34"/>
      <c r="B141" s="156"/>
      <c r="C141" s="192" t="s">
        <v>191</v>
      </c>
      <c r="D141" s="192" t="s">
        <v>177</v>
      </c>
      <c r="E141" s="193" t="s">
        <v>1967</v>
      </c>
      <c r="F141" s="194" t="s">
        <v>1968</v>
      </c>
      <c r="G141" s="195" t="s">
        <v>246</v>
      </c>
      <c r="H141" s="196">
        <v>2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181</v>
      </c>
      <c r="AT141" s="203" t="s">
        <v>177</v>
      </c>
      <c r="AU141" s="203" t="s">
        <v>82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202</v>
      </c>
    </row>
    <row r="142" s="2" customFormat="1" ht="24.15" customHeight="1">
      <c r="A142" s="34"/>
      <c r="B142" s="156"/>
      <c r="C142" s="192" t="s">
        <v>175</v>
      </c>
      <c r="D142" s="192" t="s">
        <v>177</v>
      </c>
      <c r="E142" s="193" t="s">
        <v>1969</v>
      </c>
      <c r="F142" s="194" t="s">
        <v>1970</v>
      </c>
      <c r="G142" s="195" t="s">
        <v>246</v>
      </c>
      <c r="H142" s="196">
        <v>6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82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205</v>
      </c>
    </row>
    <row r="143" s="2" customFormat="1" ht="16.5" customHeight="1">
      <c r="A143" s="34"/>
      <c r="B143" s="156"/>
      <c r="C143" s="192" t="s">
        <v>111</v>
      </c>
      <c r="D143" s="192" t="s">
        <v>177</v>
      </c>
      <c r="E143" s="193" t="s">
        <v>1971</v>
      </c>
      <c r="F143" s="194" t="s">
        <v>1972</v>
      </c>
      <c r="G143" s="195" t="s">
        <v>246</v>
      </c>
      <c r="H143" s="196">
        <v>2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181</v>
      </c>
      <c r="AT143" s="203" t="s">
        <v>177</v>
      </c>
      <c r="AU143" s="203" t="s">
        <v>82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7</v>
      </c>
    </row>
    <row r="144" s="2" customFormat="1" ht="44.25" customHeight="1">
      <c r="A144" s="34"/>
      <c r="B144" s="156"/>
      <c r="C144" s="192" t="s">
        <v>208</v>
      </c>
      <c r="D144" s="192" t="s">
        <v>177</v>
      </c>
      <c r="E144" s="193" t="s">
        <v>1973</v>
      </c>
      <c r="F144" s="194" t="s">
        <v>1974</v>
      </c>
      <c r="G144" s="195" t="s">
        <v>1547</v>
      </c>
      <c r="H144" s="196">
        <v>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82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211</v>
      </c>
    </row>
    <row r="145" s="2" customFormat="1" ht="44.25" customHeight="1">
      <c r="A145" s="34"/>
      <c r="B145" s="156"/>
      <c r="C145" s="192" t="s">
        <v>114</v>
      </c>
      <c r="D145" s="192" t="s">
        <v>177</v>
      </c>
      <c r="E145" s="193" t="s">
        <v>1975</v>
      </c>
      <c r="F145" s="194" t="s">
        <v>1976</v>
      </c>
      <c r="G145" s="195" t="s">
        <v>1547</v>
      </c>
      <c r="H145" s="196">
        <v>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82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214</v>
      </c>
    </row>
    <row r="146" s="2" customFormat="1" ht="37.8" customHeight="1">
      <c r="A146" s="34"/>
      <c r="B146" s="156"/>
      <c r="C146" s="192" t="s">
        <v>117</v>
      </c>
      <c r="D146" s="192" t="s">
        <v>177</v>
      </c>
      <c r="E146" s="193" t="s">
        <v>1977</v>
      </c>
      <c r="F146" s="194" t="s">
        <v>1978</v>
      </c>
      <c r="G146" s="195" t="s">
        <v>246</v>
      </c>
      <c r="H146" s="196">
        <v>4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82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217</v>
      </c>
    </row>
    <row r="147" s="2" customFormat="1" ht="24.15" customHeight="1">
      <c r="A147" s="34"/>
      <c r="B147" s="156"/>
      <c r="C147" s="192" t="s">
        <v>120</v>
      </c>
      <c r="D147" s="192" t="s">
        <v>177</v>
      </c>
      <c r="E147" s="193" t="s">
        <v>1979</v>
      </c>
      <c r="F147" s="194" t="s">
        <v>1980</v>
      </c>
      <c r="G147" s="195" t="s">
        <v>246</v>
      </c>
      <c r="H147" s="196">
        <v>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82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220</v>
      </c>
    </row>
    <row r="148" s="2" customFormat="1" ht="24.15" customHeight="1">
      <c r="A148" s="34"/>
      <c r="B148" s="156"/>
      <c r="C148" s="192" t="s">
        <v>221</v>
      </c>
      <c r="D148" s="192" t="s">
        <v>177</v>
      </c>
      <c r="E148" s="193" t="s">
        <v>1981</v>
      </c>
      <c r="F148" s="194" t="s">
        <v>1982</v>
      </c>
      <c r="G148" s="195" t="s">
        <v>246</v>
      </c>
      <c r="H148" s="196">
        <v>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82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224</v>
      </c>
    </row>
    <row r="149" s="2" customFormat="1" ht="24.15" customHeight="1">
      <c r="A149" s="34"/>
      <c r="B149" s="156"/>
      <c r="C149" s="192" t="s">
        <v>202</v>
      </c>
      <c r="D149" s="192" t="s">
        <v>177</v>
      </c>
      <c r="E149" s="193" t="s">
        <v>1983</v>
      </c>
      <c r="F149" s="194" t="s">
        <v>1984</v>
      </c>
      <c r="G149" s="195" t="s">
        <v>1962</v>
      </c>
      <c r="H149" s="196">
        <v>15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82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227</v>
      </c>
    </row>
    <row r="150" s="2" customFormat="1" ht="24.15" customHeight="1">
      <c r="A150" s="34"/>
      <c r="B150" s="156"/>
      <c r="C150" s="192" t="s">
        <v>228</v>
      </c>
      <c r="D150" s="192" t="s">
        <v>177</v>
      </c>
      <c r="E150" s="193" t="s">
        <v>1985</v>
      </c>
      <c r="F150" s="194" t="s">
        <v>1986</v>
      </c>
      <c r="G150" s="195" t="s">
        <v>246</v>
      </c>
      <c r="H150" s="196">
        <v>8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82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231</v>
      </c>
    </row>
    <row r="151" s="2" customFormat="1" ht="16.5" customHeight="1">
      <c r="A151" s="34"/>
      <c r="B151" s="156"/>
      <c r="C151" s="192" t="s">
        <v>205</v>
      </c>
      <c r="D151" s="192" t="s">
        <v>177</v>
      </c>
      <c r="E151" s="193" t="s">
        <v>1987</v>
      </c>
      <c r="F151" s="194" t="s">
        <v>1988</v>
      </c>
      <c r="G151" s="195" t="s">
        <v>246</v>
      </c>
      <c r="H151" s="196">
        <v>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82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234</v>
      </c>
    </row>
    <row r="152" s="2" customFormat="1" ht="21.75" customHeight="1">
      <c r="A152" s="34"/>
      <c r="B152" s="156"/>
      <c r="C152" s="192" t="s">
        <v>235</v>
      </c>
      <c r="D152" s="192" t="s">
        <v>177</v>
      </c>
      <c r="E152" s="193" t="s">
        <v>1989</v>
      </c>
      <c r="F152" s="194" t="s">
        <v>1990</v>
      </c>
      <c r="G152" s="195" t="s">
        <v>1</v>
      </c>
      <c r="H152" s="196">
        <v>0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82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238</v>
      </c>
    </row>
    <row r="153" s="2" customFormat="1" ht="16.5" customHeight="1">
      <c r="A153" s="34"/>
      <c r="B153" s="156"/>
      <c r="C153" s="192" t="s">
        <v>7</v>
      </c>
      <c r="D153" s="192" t="s">
        <v>177</v>
      </c>
      <c r="E153" s="193" t="s">
        <v>1991</v>
      </c>
      <c r="F153" s="194" t="s">
        <v>1992</v>
      </c>
      <c r="G153" s="195" t="s">
        <v>180</v>
      </c>
      <c r="H153" s="196">
        <v>98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82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242</v>
      </c>
    </row>
    <row r="154" s="2" customFormat="1" ht="16.5" customHeight="1">
      <c r="A154" s="34"/>
      <c r="B154" s="156"/>
      <c r="C154" s="192" t="s">
        <v>243</v>
      </c>
      <c r="D154" s="192" t="s">
        <v>177</v>
      </c>
      <c r="E154" s="193" t="s">
        <v>1993</v>
      </c>
      <c r="F154" s="194" t="s">
        <v>1994</v>
      </c>
      <c r="G154" s="195" t="s">
        <v>180</v>
      </c>
      <c r="H154" s="196">
        <v>90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82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247</v>
      </c>
    </row>
    <row r="155" s="2" customFormat="1" ht="33" customHeight="1">
      <c r="A155" s="34"/>
      <c r="B155" s="156"/>
      <c r="C155" s="192" t="s">
        <v>211</v>
      </c>
      <c r="D155" s="192" t="s">
        <v>177</v>
      </c>
      <c r="E155" s="193" t="s">
        <v>1995</v>
      </c>
      <c r="F155" s="194" t="s">
        <v>1996</v>
      </c>
      <c r="G155" s="195" t="s">
        <v>180</v>
      </c>
      <c r="H155" s="196">
        <v>88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82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250</v>
      </c>
    </row>
    <row r="156" s="2" customFormat="1" ht="24.15" customHeight="1">
      <c r="A156" s="34"/>
      <c r="B156" s="156"/>
      <c r="C156" s="192" t="s">
        <v>251</v>
      </c>
      <c r="D156" s="192" t="s">
        <v>177</v>
      </c>
      <c r="E156" s="193" t="s">
        <v>1997</v>
      </c>
      <c r="F156" s="194" t="s">
        <v>1998</v>
      </c>
      <c r="G156" s="195" t="s">
        <v>1547</v>
      </c>
      <c r="H156" s="196">
        <v>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82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254</v>
      </c>
    </row>
    <row r="157" s="2" customFormat="1" ht="44.25" customHeight="1">
      <c r="A157" s="34"/>
      <c r="B157" s="156"/>
      <c r="C157" s="192" t="s">
        <v>599</v>
      </c>
      <c r="D157" s="192" t="s">
        <v>177</v>
      </c>
      <c r="E157" s="193" t="s">
        <v>1999</v>
      </c>
      <c r="F157" s="194" t="s">
        <v>2000</v>
      </c>
      <c r="G157" s="195" t="s">
        <v>1547</v>
      </c>
      <c r="H157" s="196">
        <v>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82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2001</v>
      </c>
    </row>
    <row r="158" s="2" customFormat="1" ht="24.15" customHeight="1">
      <c r="A158" s="34"/>
      <c r="B158" s="156"/>
      <c r="C158" s="192" t="s">
        <v>214</v>
      </c>
      <c r="D158" s="192" t="s">
        <v>177</v>
      </c>
      <c r="E158" s="193" t="s">
        <v>2002</v>
      </c>
      <c r="F158" s="194" t="s">
        <v>2003</v>
      </c>
      <c r="G158" s="195" t="s">
        <v>1547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82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257</v>
      </c>
    </row>
    <row r="159" s="12" customFormat="1" ht="25.92" customHeight="1">
      <c r="A159" s="12"/>
      <c r="B159" s="179"/>
      <c r="C159" s="12"/>
      <c r="D159" s="180" t="s">
        <v>73</v>
      </c>
      <c r="E159" s="181" t="s">
        <v>1251</v>
      </c>
      <c r="F159" s="181" t="s">
        <v>2004</v>
      </c>
      <c r="G159" s="12"/>
      <c r="H159" s="12"/>
      <c r="I159" s="182"/>
      <c r="J159" s="183">
        <f>BK159</f>
        <v>0</v>
      </c>
      <c r="K159" s="12"/>
      <c r="L159" s="179"/>
      <c r="M159" s="184"/>
      <c r="N159" s="185"/>
      <c r="O159" s="185"/>
      <c r="P159" s="186">
        <f>SUM(P160:P196)</f>
        <v>0</v>
      </c>
      <c r="Q159" s="185"/>
      <c r="R159" s="186">
        <f>SUM(R160:R196)</f>
        <v>0</v>
      </c>
      <c r="S159" s="185"/>
      <c r="T159" s="187">
        <f>SUM(T160:T196)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74</v>
      </c>
      <c r="AY159" s="180" t="s">
        <v>174</v>
      </c>
      <c r="BK159" s="189">
        <f>SUM(BK160:BK196)</f>
        <v>0</v>
      </c>
    </row>
    <row r="160" s="2" customFormat="1" ht="37.8" customHeight="1">
      <c r="A160" s="34"/>
      <c r="B160" s="156"/>
      <c r="C160" s="192" t="s">
        <v>258</v>
      </c>
      <c r="D160" s="192" t="s">
        <v>177</v>
      </c>
      <c r="E160" s="193" t="s">
        <v>2005</v>
      </c>
      <c r="F160" s="194" t="s">
        <v>2006</v>
      </c>
      <c r="G160" s="195" t="s">
        <v>1547</v>
      </c>
      <c r="H160" s="196">
        <v>1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82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261</v>
      </c>
    </row>
    <row r="161" s="2" customFormat="1" ht="24.15" customHeight="1">
      <c r="A161" s="34"/>
      <c r="B161" s="156"/>
      <c r="C161" s="192" t="s">
        <v>217</v>
      </c>
      <c r="D161" s="192" t="s">
        <v>177</v>
      </c>
      <c r="E161" s="193" t="s">
        <v>2007</v>
      </c>
      <c r="F161" s="194" t="s">
        <v>2008</v>
      </c>
      <c r="G161" s="195" t="s">
        <v>246</v>
      </c>
      <c r="H161" s="196">
        <v>1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82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264</v>
      </c>
    </row>
    <row r="162" s="2" customFormat="1" ht="24.15" customHeight="1">
      <c r="A162" s="34"/>
      <c r="B162" s="156"/>
      <c r="C162" s="192" t="s">
        <v>265</v>
      </c>
      <c r="D162" s="192" t="s">
        <v>177</v>
      </c>
      <c r="E162" s="193" t="s">
        <v>1956</v>
      </c>
      <c r="F162" s="194" t="s">
        <v>1957</v>
      </c>
      <c r="G162" s="195" t="s">
        <v>246</v>
      </c>
      <c r="H162" s="196">
        <v>1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82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269</v>
      </c>
    </row>
    <row r="163" s="2" customFormat="1" ht="24.15" customHeight="1">
      <c r="A163" s="34"/>
      <c r="B163" s="156"/>
      <c r="C163" s="192" t="s">
        <v>220</v>
      </c>
      <c r="D163" s="192" t="s">
        <v>177</v>
      </c>
      <c r="E163" s="193" t="s">
        <v>2009</v>
      </c>
      <c r="F163" s="194" t="s">
        <v>2010</v>
      </c>
      <c r="G163" s="195" t="s">
        <v>1962</v>
      </c>
      <c r="H163" s="196">
        <v>14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82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272</v>
      </c>
    </row>
    <row r="164" s="2" customFormat="1" ht="24.15" customHeight="1">
      <c r="A164" s="34"/>
      <c r="B164" s="156"/>
      <c r="C164" s="192" t="s">
        <v>273</v>
      </c>
      <c r="D164" s="192" t="s">
        <v>177</v>
      </c>
      <c r="E164" s="193" t="s">
        <v>1963</v>
      </c>
      <c r="F164" s="194" t="s">
        <v>1964</v>
      </c>
      <c r="G164" s="195" t="s">
        <v>1547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82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276</v>
      </c>
    </row>
    <row r="165" s="2" customFormat="1" ht="37.8" customHeight="1">
      <c r="A165" s="34"/>
      <c r="B165" s="156"/>
      <c r="C165" s="192" t="s">
        <v>224</v>
      </c>
      <c r="D165" s="192" t="s">
        <v>177</v>
      </c>
      <c r="E165" s="193" t="s">
        <v>2011</v>
      </c>
      <c r="F165" s="194" t="s">
        <v>2012</v>
      </c>
      <c r="G165" s="195" t="s">
        <v>1547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82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279</v>
      </c>
    </row>
    <row r="166" s="2" customFormat="1" ht="16.5" customHeight="1">
      <c r="A166" s="34"/>
      <c r="B166" s="156"/>
      <c r="C166" s="192" t="s">
        <v>280</v>
      </c>
      <c r="D166" s="192" t="s">
        <v>177</v>
      </c>
      <c r="E166" s="193" t="s">
        <v>2013</v>
      </c>
      <c r="F166" s="194" t="s">
        <v>2014</v>
      </c>
      <c r="G166" s="195" t="s">
        <v>1547</v>
      </c>
      <c r="H166" s="196">
        <v>2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82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283</v>
      </c>
    </row>
    <row r="167" s="2" customFormat="1" ht="16.5" customHeight="1">
      <c r="A167" s="34"/>
      <c r="B167" s="156"/>
      <c r="C167" s="192" t="s">
        <v>227</v>
      </c>
      <c r="D167" s="192" t="s">
        <v>177</v>
      </c>
      <c r="E167" s="193" t="s">
        <v>2015</v>
      </c>
      <c r="F167" s="194" t="s">
        <v>2016</v>
      </c>
      <c r="G167" s="195" t="s">
        <v>246</v>
      </c>
      <c r="H167" s="196">
        <v>2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82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286</v>
      </c>
    </row>
    <row r="168" s="2" customFormat="1" ht="16.5" customHeight="1">
      <c r="A168" s="34"/>
      <c r="B168" s="156"/>
      <c r="C168" s="192" t="s">
        <v>291</v>
      </c>
      <c r="D168" s="192" t="s">
        <v>177</v>
      </c>
      <c r="E168" s="193" t="s">
        <v>2017</v>
      </c>
      <c r="F168" s="194" t="s">
        <v>2018</v>
      </c>
      <c r="G168" s="195" t="s">
        <v>246</v>
      </c>
      <c r="H168" s="196">
        <v>2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82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295</v>
      </c>
    </row>
    <row r="169" s="2" customFormat="1" ht="24.15" customHeight="1">
      <c r="A169" s="34"/>
      <c r="B169" s="156"/>
      <c r="C169" s="192" t="s">
        <v>231</v>
      </c>
      <c r="D169" s="192" t="s">
        <v>177</v>
      </c>
      <c r="E169" s="193" t="s">
        <v>2019</v>
      </c>
      <c r="F169" s="194" t="s">
        <v>2020</v>
      </c>
      <c r="G169" s="195" t="s">
        <v>246</v>
      </c>
      <c r="H169" s="196">
        <v>2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82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298</v>
      </c>
    </row>
    <row r="170" s="2" customFormat="1" ht="24.15" customHeight="1">
      <c r="A170" s="34"/>
      <c r="B170" s="156"/>
      <c r="C170" s="192" t="s">
        <v>299</v>
      </c>
      <c r="D170" s="192" t="s">
        <v>177</v>
      </c>
      <c r="E170" s="193" t="s">
        <v>2021</v>
      </c>
      <c r="F170" s="194" t="s">
        <v>2022</v>
      </c>
      <c r="G170" s="195" t="s">
        <v>246</v>
      </c>
      <c r="H170" s="196">
        <v>4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82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302</v>
      </c>
    </row>
    <row r="171" s="2" customFormat="1" ht="16.5" customHeight="1">
      <c r="A171" s="34"/>
      <c r="B171" s="156"/>
      <c r="C171" s="192" t="s">
        <v>234</v>
      </c>
      <c r="D171" s="192" t="s">
        <v>177</v>
      </c>
      <c r="E171" s="193" t="s">
        <v>2023</v>
      </c>
      <c r="F171" s="194" t="s">
        <v>2024</v>
      </c>
      <c r="G171" s="195" t="s">
        <v>246</v>
      </c>
      <c r="H171" s="196">
        <v>4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82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305</v>
      </c>
    </row>
    <row r="172" s="2" customFormat="1" ht="24.15" customHeight="1">
      <c r="A172" s="34"/>
      <c r="B172" s="156"/>
      <c r="C172" s="192" t="s">
        <v>306</v>
      </c>
      <c r="D172" s="192" t="s">
        <v>177</v>
      </c>
      <c r="E172" s="193" t="s">
        <v>2025</v>
      </c>
      <c r="F172" s="194" t="s">
        <v>2026</v>
      </c>
      <c r="G172" s="195" t="s">
        <v>246</v>
      </c>
      <c r="H172" s="196">
        <v>4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82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309</v>
      </c>
    </row>
    <row r="173" s="2" customFormat="1" ht="24.15" customHeight="1">
      <c r="A173" s="34"/>
      <c r="B173" s="156"/>
      <c r="C173" s="192" t="s">
        <v>238</v>
      </c>
      <c r="D173" s="192" t="s">
        <v>177</v>
      </c>
      <c r="E173" s="193" t="s">
        <v>2027</v>
      </c>
      <c r="F173" s="194" t="s">
        <v>2028</v>
      </c>
      <c r="G173" s="195" t="s">
        <v>246</v>
      </c>
      <c r="H173" s="196">
        <v>6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82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312</v>
      </c>
    </row>
    <row r="174" s="2" customFormat="1" ht="24.15" customHeight="1">
      <c r="A174" s="34"/>
      <c r="B174" s="156"/>
      <c r="C174" s="192" t="s">
        <v>315</v>
      </c>
      <c r="D174" s="192" t="s">
        <v>177</v>
      </c>
      <c r="E174" s="193" t="s">
        <v>2029</v>
      </c>
      <c r="F174" s="194" t="s">
        <v>2030</v>
      </c>
      <c r="G174" s="195" t="s">
        <v>246</v>
      </c>
      <c r="H174" s="196">
        <v>1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181</v>
      </c>
      <c r="AT174" s="203" t="s">
        <v>177</v>
      </c>
      <c r="AU174" s="203" t="s">
        <v>82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318</v>
      </c>
    </row>
    <row r="175" s="2" customFormat="1" ht="24.15" customHeight="1">
      <c r="A175" s="34"/>
      <c r="B175" s="156"/>
      <c r="C175" s="192" t="s">
        <v>242</v>
      </c>
      <c r="D175" s="192" t="s">
        <v>177</v>
      </c>
      <c r="E175" s="193" t="s">
        <v>2031</v>
      </c>
      <c r="F175" s="194" t="s">
        <v>2032</v>
      </c>
      <c r="G175" s="195" t="s">
        <v>246</v>
      </c>
      <c r="H175" s="196">
        <v>4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82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323</v>
      </c>
    </row>
    <row r="176" s="2" customFormat="1" ht="16.5" customHeight="1">
      <c r="A176" s="34"/>
      <c r="B176" s="156"/>
      <c r="C176" s="192" t="s">
        <v>324</v>
      </c>
      <c r="D176" s="192" t="s">
        <v>177</v>
      </c>
      <c r="E176" s="193" t="s">
        <v>2033</v>
      </c>
      <c r="F176" s="194" t="s">
        <v>2034</v>
      </c>
      <c r="G176" s="195" t="s">
        <v>246</v>
      </c>
      <c r="H176" s="196">
        <v>8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82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327</v>
      </c>
    </row>
    <row r="177" s="2" customFormat="1" ht="16.5" customHeight="1">
      <c r="A177" s="34"/>
      <c r="B177" s="156"/>
      <c r="C177" s="192" t="s">
        <v>247</v>
      </c>
      <c r="D177" s="192" t="s">
        <v>177</v>
      </c>
      <c r="E177" s="193" t="s">
        <v>2035</v>
      </c>
      <c r="F177" s="194" t="s">
        <v>2036</v>
      </c>
      <c r="G177" s="195" t="s">
        <v>246</v>
      </c>
      <c r="H177" s="196">
        <v>14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181</v>
      </c>
      <c r="AT177" s="203" t="s">
        <v>177</v>
      </c>
      <c r="AU177" s="203" t="s">
        <v>82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330</v>
      </c>
    </row>
    <row r="178" s="2" customFormat="1" ht="16.5" customHeight="1">
      <c r="A178" s="34"/>
      <c r="B178" s="156"/>
      <c r="C178" s="192" t="s">
        <v>333</v>
      </c>
      <c r="D178" s="192" t="s">
        <v>177</v>
      </c>
      <c r="E178" s="193" t="s">
        <v>2037</v>
      </c>
      <c r="F178" s="194" t="s">
        <v>2038</v>
      </c>
      <c r="G178" s="195" t="s">
        <v>246</v>
      </c>
      <c r="H178" s="196">
        <v>2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181</v>
      </c>
      <c r="AT178" s="203" t="s">
        <v>177</v>
      </c>
      <c r="AU178" s="203" t="s">
        <v>82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336</v>
      </c>
    </row>
    <row r="179" s="2" customFormat="1" ht="16.5" customHeight="1">
      <c r="A179" s="34"/>
      <c r="B179" s="156"/>
      <c r="C179" s="192" t="s">
        <v>250</v>
      </c>
      <c r="D179" s="192" t="s">
        <v>177</v>
      </c>
      <c r="E179" s="193" t="s">
        <v>2039</v>
      </c>
      <c r="F179" s="194" t="s">
        <v>2040</v>
      </c>
      <c r="G179" s="195" t="s">
        <v>246</v>
      </c>
      <c r="H179" s="196">
        <v>2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82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341</v>
      </c>
    </row>
    <row r="180" s="2" customFormat="1" ht="16.5" customHeight="1">
      <c r="A180" s="34"/>
      <c r="B180" s="156"/>
      <c r="C180" s="192" t="s">
        <v>342</v>
      </c>
      <c r="D180" s="192" t="s">
        <v>177</v>
      </c>
      <c r="E180" s="193" t="s">
        <v>2041</v>
      </c>
      <c r="F180" s="194" t="s">
        <v>2042</v>
      </c>
      <c r="G180" s="195" t="s">
        <v>246</v>
      </c>
      <c r="H180" s="196">
        <v>2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181</v>
      </c>
      <c r="AT180" s="203" t="s">
        <v>177</v>
      </c>
      <c r="AU180" s="203" t="s">
        <v>82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345</v>
      </c>
    </row>
    <row r="181" s="2" customFormat="1" ht="24.15" customHeight="1">
      <c r="A181" s="34"/>
      <c r="B181" s="156"/>
      <c r="C181" s="192" t="s">
        <v>254</v>
      </c>
      <c r="D181" s="192" t="s">
        <v>177</v>
      </c>
      <c r="E181" s="193" t="s">
        <v>2043</v>
      </c>
      <c r="F181" s="194" t="s">
        <v>2044</v>
      </c>
      <c r="G181" s="195" t="s">
        <v>1962</v>
      </c>
      <c r="H181" s="196">
        <v>10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181</v>
      </c>
      <c r="AT181" s="203" t="s">
        <v>177</v>
      </c>
      <c r="AU181" s="203" t="s">
        <v>82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350</v>
      </c>
    </row>
    <row r="182" s="2" customFormat="1" ht="24.15" customHeight="1">
      <c r="A182" s="34"/>
      <c r="B182" s="156"/>
      <c r="C182" s="192" t="s">
        <v>351</v>
      </c>
      <c r="D182" s="192" t="s">
        <v>177</v>
      </c>
      <c r="E182" s="193" t="s">
        <v>2045</v>
      </c>
      <c r="F182" s="194" t="s">
        <v>2046</v>
      </c>
      <c r="G182" s="195" t="s">
        <v>1962</v>
      </c>
      <c r="H182" s="196">
        <v>20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181</v>
      </c>
      <c r="AT182" s="203" t="s">
        <v>177</v>
      </c>
      <c r="AU182" s="203" t="s">
        <v>82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354</v>
      </c>
    </row>
    <row r="183" s="2" customFormat="1" ht="24.15" customHeight="1">
      <c r="A183" s="34"/>
      <c r="B183" s="156"/>
      <c r="C183" s="192" t="s">
        <v>257</v>
      </c>
      <c r="D183" s="192" t="s">
        <v>177</v>
      </c>
      <c r="E183" s="193" t="s">
        <v>2047</v>
      </c>
      <c r="F183" s="194" t="s">
        <v>2048</v>
      </c>
      <c r="G183" s="195" t="s">
        <v>1962</v>
      </c>
      <c r="H183" s="196">
        <v>72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82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359</v>
      </c>
    </row>
    <row r="184" s="2" customFormat="1" ht="24.15" customHeight="1">
      <c r="A184" s="34"/>
      <c r="B184" s="156"/>
      <c r="C184" s="192" t="s">
        <v>360</v>
      </c>
      <c r="D184" s="192" t="s">
        <v>177</v>
      </c>
      <c r="E184" s="193" t="s">
        <v>2049</v>
      </c>
      <c r="F184" s="194" t="s">
        <v>1986</v>
      </c>
      <c r="G184" s="195" t="s">
        <v>246</v>
      </c>
      <c r="H184" s="196">
        <v>26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181</v>
      </c>
      <c r="AT184" s="203" t="s">
        <v>177</v>
      </c>
      <c r="AU184" s="203" t="s">
        <v>82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363</v>
      </c>
    </row>
    <row r="185" s="2" customFormat="1" ht="16.5" customHeight="1">
      <c r="A185" s="34"/>
      <c r="B185" s="156"/>
      <c r="C185" s="192" t="s">
        <v>261</v>
      </c>
      <c r="D185" s="192" t="s">
        <v>177</v>
      </c>
      <c r="E185" s="193" t="s">
        <v>2050</v>
      </c>
      <c r="F185" s="194" t="s">
        <v>1988</v>
      </c>
      <c r="G185" s="195" t="s">
        <v>246</v>
      </c>
      <c r="H185" s="196">
        <v>42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82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366</v>
      </c>
    </row>
    <row r="186" s="2" customFormat="1" ht="24.15" customHeight="1">
      <c r="A186" s="34"/>
      <c r="B186" s="156"/>
      <c r="C186" s="192" t="s">
        <v>367</v>
      </c>
      <c r="D186" s="192" t="s">
        <v>177</v>
      </c>
      <c r="E186" s="193" t="s">
        <v>2051</v>
      </c>
      <c r="F186" s="194" t="s">
        <v>2052</v>
      </c>
      <c r="G186" s="195" t="s">
        <v>1962</v>
      </c>
      <c r="H186" s="196">
        <v>39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181</v>
      </c>
      <c r="AT186" s="203" t="s">
        <v>177</v>
      </c>
      <c r="AU186" s="203" t="s">
        <v>82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370</v>
      </c>
    </row>
    <row r="187" s="2" customFormat="1" ht="24.15" customHeight="1">
      <c r="A187" s="34"/>
      <c r="B187" s="156"/>
      <c r="C187" s="192" t="s">
        <v>264</v>
      </c>
      <c r="D187" s="192" t="s">
        <v>177</v>
      </c>
      <c r="E187" s="193" t="s">
        <v>2053</v>
      </c>
      <c r="F187" s="194" t="s">
        <v>1986</v>
      </c>
      <c r="G187" s="195" t="s">
        <v>246</v>
      </c>
      <c r="H187" s="196">
        <v>16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82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375</v>
      </c>
    </row>
    <row r="188" s="2" customFormat="1" ht="16.5" customHeight="1">
      <c r="A188" s="34"/>
      <c r="B188" s="156"/>
      <c r="C188" s="192" t="s">
        <v>376</v>
      </c>
      <c r="D188" s="192" t="s">
        <v>177</v>
      </c>
      <c r="E188" s="193" t="s">
        <v>2054</v>
      </c>
      <c r="F188" s="194" t="s">
        <v>1988</v>
      </c>
      <c r="G188" s="195" t="s">
        <v>246</v>
      </c>
      <c r="H188" s="196">
        <v>22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181</v>
      </c>
      <c r="AT188" s="203" t="s">
        <v>177</v>
      </c>
      <c r="AU188" s="203" t="s">
        <v>82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379</v>
      </c>
    </row>
    <row r="189" s="2" customFormat="1" ht="21.75" customHeight="1">
      <c r="A189" s="34"/>
      <c r="B189" s="156"/>
      <c r="C189" s="192" t="s">
        <v>269</v>
      </c>
      <c r="D189" s="192" t="s">
        <v>177</v>
      </c>
      <c r="E189" s="193" t="s">
        <v>1989</v>
      </c>
      <c r="F189" s="194" t="s">
        <v>1990</v>
      </c>
      <c r="G189" s="195" t="s">
        <v>1</v>
      </c>
      <c r="H189" s="196">
        <v>0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181</v>
      </c>
      <c r="AT189" s="203" t="s">
        <v>177</v>
      </c>
      <c r="AU189" s="203" t="s">
        <v>82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383</v>
      </c>
    </row>
    <row r="190" s="2" customFormat="1" ht="16.5" customHeight="1">
      <c r="A190" s="34"/>
      <c r="B190" s="156"/>
      <c r="C190" s="192" t="s">
        <v>386</v>
      </c>
      <c r="D190" s="192" t="s">
        <v>177</v>
      </c>
      <c r="E190" s="193" t="s">
        <v>2055</v>
      </c>
      <c r="F190" s="194" t="s">
        <v>2056</v>
      </c>
      <c r="G190" s="195" t="s">
        <v>180</v>
      </c>
      <c r="H190" s="196">
        <v>38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181</v>
      </c>
      <c r="AT190" s="203" t="s">
        <v>177</v>
      </c>
      <c r="AU190" s="203" t="s">
        <v>82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389</v>
      </c>
    </row>
    <row r="191" s="2" customFormat="1" ht="16.5" customHeight="1">
      <c r="A191" s="34"/>
      <c r="B191" s="156"/>
      <c r="C191" s="192" t="s">
        <v>272</v>
      </c>
      <c r="D191" s="192" t="s">
        <v>177</v>
      </c>
      <c r="E191" s="193" t="s">
        <v>2057</v>
      </c>
      <c r="F191" s="194" t="s">
        <v>1994</v>
      </c>
      <c r="G191" s="195" t="s">
        <v>180</v>
      </c>
      <c r="H191" s="196">
        <v>25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181</v>
      </c>
      <c r="AT191" s="203" t="s">
        <v>177</v>
      </c>
      <c r="AU191" s="203" t="s">
        <v>82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394</v>
      </c>
    </row>
    <row r="192" s="2" customFormat="1" ht="16.5" customHeight="1">
      <c r="A192" s="34"/>
      <c r="B192" s="156"/>
      <c r="C192" s="192" t="s">
        <v>395</v>
      </c>
      <c r="D192" s="192" t="s">
        <v>177</v>
      </c>
      <c r="E192" s="193" t="s">
        <v>2058</v>
      </c>
      <c r="F192" s="194" t="s">
        <v>2059</v>
      </c>
      <c r="G192" s="195" t="s">
        <v>180</v>
      </c>
      <c r="H192" s="196">
        <v>24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181</v>
      </c>
      <c r="AT192" s="203" t="s">
        <v>177</v>
      </c>
      <c r="AU192" s="203" t="s">
        <v>82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403</v>
      </c>
    </row>
    <row r="193" s="2" customFormat="1" ht="16.5" customHeight="1">
      <c r="A193" s="34"/>
      <c r="B193" s="156"/>
      <c r="C193" s="192" t="s">
        <v>276</v>
      </c>
      <c r="D193" s="192" t="s">
        <v>177</v>
      </c>
      <c r="E193" s="193" t="s">
        <v>2057</v>
      </c>
      <c r="F193" s="194" t="s">
        <v>1994</v>
      </c>
      <c r="G193" s="195" t="s">
        <v>180</v>
      </c>
      <c r="H193" s="196">
        <v>16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181</v>
      </c>
      <c r="AT193" s="203" t="s">
        <v>177</v>
      </c>
      <c r="AU193" s="203" t="s">
        <v>82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398</v>
      </c>
    </row>
    <row r="194" s="2" customFormat="1" ht="33" customHeight="1">
      <c r="A194" s="34"/>
      <c r="B194" s="156"/>
      <c r="C194" s="192" t="s">
        <v>404</v>
      </c>
      <c r="D194" s="192" t="s">
        <v>177</v>
      </c>
      <c r="E194" s="193" t="s">
        <v>2060</v>
      </c>
      <c r="F194" s="194" t="s">
        <v>2061</v>
      </c>
      <c r="G194" s="195" t="s">
        <v>180</v>
      </c>
      <c r="H194" s="196">
        <v>52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181</v>
      </c>
      <c r="AT194" s="203" t="s">
        <v>177</v>
      </c>
      <c r="AU194" s="203" t="s">
        <v>82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407</v>
      </c>
    </row>
    <row r="195" s="2" customFormat="1" ht="16.5" customHeight="1">
      <c r="A195" s="34"/>
      <c r="B195" s="156"/>
      <c r="C195" s="192" t="s">
        <v>279</v>
      </c>
      <c r="D195" s="192" t="s">
        <v>177</v>
      </c>
      <c r="E195" s="193" t="s">
        <v>2062</v>
      </c>
      <c r="F195" s="194" t="s">
        <v>2063</v>
      </c>
      <c r="G195" s="195" t="s">
        <v>1547</v>
      </c>
      <c r="H195" s="196">
        <v>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181</v>
      </c>
      <c r="AT195" s="203" t="s">
        <v>177</v>
      </c>
      <c r="AU195" s="203" t="s">
        <v>82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414</v>
      </c>
    </row>
    <row r="196" s="2" customFormat="1" ht="24.15" customHeight="1">
      <c r="A196" s="34"/>
      <c r="B196" s="156"/>
      <c r="C196" s="192" t="s">
        <v>570</v>
      </c>
      <c r="D196" s="192" t="s">
        <v>177</v>
      </c>
      <c r="E196" s="193" t="s">
        <v>2064</v>
      </c>
      <c r="F196" s="194" t="s">
        <v>2065</v>
      </c>
      <c r="G196" s="195" t="s">
        <v>1547</v>
      </c>
      <c r="H196" s="196">
        <v>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181</v>
      </c>
      <c r="AT196" s="203" t="s">
        <v>177</v>
      </c>
      <c r="AU196" s="203" t="s">
        <v>82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578</v>
      </c>
    </row>
    <row r="197" s="12" customFormat="1" ht="25.92" customHeight="1">
      <c r="A197" s="12"/>
      <c r="B197" s="179"/>
      <c r="C197" s="12"/>
      <c r="D197" s="180" t="s">
        <v>73</v>
      </c>
      <c r="E197" s="181" t="s">
        <v>1345</v>
      </c>
      <c r="F197" s="181" t="s">
        <v>2066</v>
      </c>
      <c r="G197" s="12"/>
      <c r="H197" s="12"/>
      <c r="I197" s="182"/>
      <c r="J197" s="183">
        <f>BK197</f>
        <v>0</v>
      </c>
      <c r="K197" s="12"/>
      <c r="L197" s="179"/>
      <c r="M197" s="184"/>
      <c r="N197" s="185"/>
      <c r="O197" s="185"/>
      <c r="P197" s="186">
        <f>SUM(P198:P246)</f>
        <v>0</v>
      </c>
      <c r="Q197" s="185"/>
      <c r="R197" s="186">
        <f>SUM(R198:R246)</f>
        <v>0</v>
      </c>
      <c r="S197" s="185"/>
      <c r="T197" s="187">
        <f>SUM(T198:T246)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82</v>
      </c>
      <c r="AT197" s="188" t="s">
        <v>73</v>
      </c>
      <c r="AU197" s="188" t="s">
        <v>74</v>
      </c>
      <c r="AY197" s="180" t="s">
        <v>174</v>
      </c>
      <c r="BK197" s="189">
        <f>SUM(BK198:BK246)</f>
        <v>0</v>
      </c>
    </row>
    <row r="198" s="2" customFormat="1" ht="24.15" customHeight="1">
      <c r="A198" s="34"/>
      <c r="B198" s="156"/>
      <c r="C198" s="192" t="s">
        <v>283</v>
      </c>
      <c r="D198" s="192" t="s">
        <v>177</v>
      </c>
      <c r="E198" s="193" t="s">
        <v>2067</v>
      </c>
      <c r="F198" s="194" t="s">
        <v>2068</v>
      </c>
      <c r="G198" s="195" t="s">
        <v>246</v>
      </c>
      <c r="H198" s="196">
        <v>1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181</v>
      </c>
      <c r="AT198" s="203" t="s">
        <v>177</v>
      </c>
      <c r="AU198" s="203" t="s">
        <v>82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630</v>
      </c>
    </row>
    <row r="199" s="2" customFormat="1" ht="16.5" customHeight="1">
      <c r="A199" s="34"/>
      <c r="B199" s="156"/>
      <c r="C199" s="192" t="s">
        <v>575</v>
      </c>
      <c r="D199" s="192" t="s">
        <v>177</v>
      </c>
      <c r="E199" s="193" t="s">
        <v>2069</v>
      </c>
      <c r="F199" s="194" t="s">
        <v>2070</v>
      </c>
      <c r="G199" s="195" t="s">
        <v>1547</v>
      </c>
      <c r="H199" s="196">
        <v>2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181</v>
      </c>
      <c r="AT199" s="203" t="s">
        <v>177</v>
      </c>
      <c r="AU199" s="203" t="s">
        <v>82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634</v>
      </c>
    </row>
    <row r="200" s="2" customFormat="1" ht="16.5" customHeight="1">
      <c r="A200" s="34"/>
      <c r="B200" s="156"/>
      <c r="C200" s="192" t="s">
        <v>286</v>
      </c>
      <c r="D200" s="192" t="s">
        <v>177</v>
      </c>
      <c r="E200" s="193" t="s">
        <v>2071</v>
      </c>
      <c r="F200" s="194" t="s">
        <v>2072</v>
      </c>
      <c r="G200" s="195" t="s">
        <v>1547</v>
      </c>
      <c r="H200" s="196">
        <v>1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82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637</v>
      </c>
    </row>
    <row r="201" s="2" customFormat="1" ht="24.15" customHeight="1">
      <c r="A201" s="34"/>
      <c r="B201" s="156"/>
      <c r="C201" s="192" t="s">
        <v>582</v>
      </c>
      <c r="D201" s="192" t="s">
        <v>177</v>
      </c>
      <c r="E201" s="193" t="s">
        <v>2073</v>
      </c>
      <c r="F201" s="194" t="s">
        <v>2074</v>
      </c>
      <c r="G201" s="195" t="s">
        <v>246</v>
      </c>
      <c r="H201" s="196">
        <v>3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181</v>
      </c>
      <c r="AT201" s="203" t="s">
        <v>177</v>
      </c>
      <c r="AU201" s="203" t="s">
        <v>82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641</v>
      </c>
    </row>
    <row r="202" s="2" customFormat="1" ht="16.5" customHeight="1">
      <c r="A202" s="34"/>
      <c r="B202" s="156"/>
      <c r="C202" s="192" t="s">
        <v>295</v>
      </c>
      <c r="D202" s="192" t="s">
        <v>177</v>
      </c>
      <c r="E202" s="193" t="s">
        <v>2075</v>
      </c>
      <c r="F202" s="194" t="s">
        <v>2076</v>
      </c>
      <c r="G202" s="195" t="s">
        <v>1547</v>
      </c>
      <c r="H202" s="196">
        <v>4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181</v>
      </c>
      <c r="AT202" s="203" t="s">
        <v>177</v>
      </c>
      <c r="AU202" s="203" t="s">
        <v>82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645</v>
      </c>
    </row>
    <row r="203" s="2" customFormat="1" ht="24.15" customHeight="1">
      <c r="A203" s="34"/>
      <c r="B203" s="156"/>
      <c r="C203" s="192" t="s">
        <v>589</v>
      </c>
      <c r="D203" s="192" t="s">
        <v>177</v>
      </c>
      <c r="E203" s="193" t="s">
        <v>2077</v>
      </c>
      <c r="F203" s="194" t="s">
        <v>2078</v>
      </c>
      <c r="G203" s="195" t="s">
        <v>246</v>
      </c>
      <c r="H203" s="196">
        <v>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181</v>
      </c>
      <c r="AT203" s="203" t="s">
        <v>177</v>
      </c>
      <c r="AU203" s="203" t="s">
        <v>82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652</v>
      </c>
    </row>
    <row r="204" s="2" customFormat="1" ht="16.5" customHeight="1">
      <c r="A204" s="34"/>
      <c r="B204" s="156"/>
      <c r="C204" s="192" t="s">
        <v>822</v>
      </c>
      <c r="D204" s="192" t="s">
        <v>177</v>
      </c>
      <c r="E204" s="193" t="s">
        <v>2075</v>
      </c>
      <c r="F204" s="194" t="s">
        <v>2076</v>
      </c>
      <c r="G204" s="195" t="s">
        <v>1547</v>
      </c>
      <c r="H204" s="196">
        <v>4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82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2079</v>
      </c>
    </row>
    <row r="205" s="2" customFormat="1" ht="24.15" customHeight="1">
      <c r="A205" s="34"/>
      <c r="B205" s="156"/>
      <c r="C205" s="192" t="s">
        <v>596</v>
      </c>
      <c r="D205" s="192" t="s">
        <v>177</v>
      </c>
      <c r="E205" s="193" t="s">
        <v>2080</v>
      </c>
      <c r="F205" s="194" t="s">
        <v>2081</v>
      </c>
      <c r="G205" s="195" t="s">
        <v>246</v>
      </c>
      <c r="H205" s="196">
        <v>1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181</v>
      </c>
      <c r="AT205" s="203" t="s">
        <v>177</v>
      </c>
      <c r="AU205" s="203" t="s">
        <v>82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656</v>
      </c>
    </row>
    <row r="206" s="2" customFormat="1" ht="24.15" customHeight="1">
      <c r="A206" s="34"/>
      <c r="B206" s="156"/>
      <c r="C206" s="192" t="s">
        <v>302</v>
      </c>
      <c r="D206" s="192" t="s">
        <v>177</v>
      </c>
      <c r="E206" s="193" t="s">
        <v>2082</v>
      </c>
      <c r="F206" s="194" t="s">
        <v>2083</v>
      </c>
      <c r="G206" s="195" t="s">
        <v>246</v>
      </c>
      <c r="H206" s="196">
        <v>2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181</v>
      </c>
      <c r="AT206" s="203" t="s">
        <v>177</v>
      </c>
      <c r="AU206" s="203" t="s">
        <v>82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659</v>
      </c>
    </row>
    <row r="207" s="2" customFormat="1" ht="24.15" customHeight="1">
      <c r="A207" s="34"/>
      <c r="B207" s="156"/>
      <c r="C207" s="192" t="s">
        <v>603</v>
      </c>
      <c r="D207" s="192" t="s">
        <v>177</v>
      </c>
      <c r="E207" s="193" t="s">
        <v>2084</v>
      </c>
      <c r="F207" s="194" t="s">
        <v>2085</v>
      </c>
      <c r="G207" s="195" t="s">
        <v>246</v>
      </c>
      <c r="H207" s="196">
        <v>4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181</v>
      </c>
      <c r="AT207" s="203" t="s">
        <v>177</v>
      </c>
      <c r="AU207" s="203" t="s">
        <v>82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664</v>
      </c>
    </row>
    <row r="208" s="2" customFormat="1" ht="24.15" customHeight="1">
      <c r="A208" s="34"/>
      <c r="B208" s="156"/>
      <c r="C208" s="192" t="s">
        <v>305</v>
      </c>
      <c r="D208" s="192" t="s">
        <v>177</v>
      </c>
      <c r="E208" s="193" t="s">
        <v>2086</v>
      </c>
      <c r="F208" s="194" t="s">
        <v>2087</v>
      </c>
      <c r="G208" s="195" t="s">
        <v>246</v>
      </c>
      <c r="H208" s="196">
        <v>2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181</v>
      </c>
      <c r="AT208" s="203" t="s">
        <v>177</v>
      </c>
      <c r="AU208" s="203" t="s">
        <v>82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181</v>
      </c>
      <c r="BM208" s="203" t="s">
        <v>665</v>
      </c>
    </row>
    <row r="209" s="2" customFormat="1" ht="16.5" customHeight="1">
      <c r="A209" s="34"/>
      <c r="B209" s="156"/>
      <c r="C209" s="192" t="s">
        <v>610</v>
      </c>
      <c r="D209" s="192" t="s">
        <v>177</v>
      </c>
      <c r="E209" s="193" t="s">
        <v>2088</v>
      </c>
      <c r="F209" s="194" t="s">
        <v>2089</v>
      </c>
      <c r="G209" s="195" t="s">
        <v>246</v>
      </c>
      <c r="H209" s="196">
        <v>5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181</v>
      </c>
      <c r="AT209" s="203" t="s">
        <v>177</v>
      </c>
      <c r="AU209" s="203" t="s">
        <v>82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669</v>
      </c>
    </row>
    <row r="210" s="2" customFormat="1" ht="16.5" customHeight="1">
      <c r="A210" s="34"/>
      <c r="B210" s="156"/>
      <c r="C210" s="192" t="s">
        <v>309</v>
      </c>
      <c r="D210" s="192" t="s">
        <v>177</v>
      </c>
      <c r="E210" s="193" t="s">
        <v>2090</v>
      </c>
      <c r="F210" s="194" t="s">
        <v>2091</v>
      </c>
      <c r="G210" s="195" t="s">
        <v>246</v>
      </c>
      <c r="H210" s="196">
        <v>1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181</v>
      </c>
      <c r="AT210" s="203" t="s">
        <v>177</v>
      </c>
      <c r="AU210" s="203" t="s">
        <v>82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181</v>
      </c>
      <c r="BM210" s="203" t="s">
        <v>672</v>
      </c>
    </row>
    <row r="211" s="2" customFormat="1" ht="16.5" customHeight="1">
      <c r="A211" s="34"/>
      <c r="B211" s="156"/>
      <c r="C211" s="192" t="s">
        <v>617</v>
      </c>
      <c r="D211" s="192" t="s">
        <v>177</v>
      </c>
      <c r="E211" s="193" t="s">
        <v>2092</v>
      </c>
      <c r="F211" s="194" t="s">
        <v>2093</v>
      </c>
      <c r="G211" s="195" t="s">
        <v>246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82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678</v>
      </c>
    </row>
    <row r="212" s="2" customFormat="1" ht="16.5" customHeight="1">
      <c r="A212" s="34"/>
      <c r="B212" s="156"/>
      <c r="C212" s="192" t="s">
        <v>312</v>
      </c>
      <c r="D212" s="192" t="s">
        <v>177</v>
      </c>
      <c r="E212" s="193" t="s">
        <v>2094</v>
      </c>
      <c r="F212" s="194" t="s">
        <v>2095</v>
      </c>
      <c r="G212" s="195" t="s">
        <v>246</v>
      </c>
      <c r="H212" s="196">
        <v>2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181</v>
      </c>
      <c r="AT212" s="203" t="s">
        <v>177</v>
      </c>
      <c r="AU212" s="203" t="s">
        <v>82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684</v>
      </c>
    </row>
    <row r="213" s="2" customFormat="1" ht="16.5" customHeight="1">
      <c r="A213" s="34"/>
      <c r="B213" s="156"/>
      <c r="C213" s="192" t="s">
        <v>624</v>
      </c>
      <c r="D213" s="192" t="s">
        <v>177</v>
      </c>
      <c r="E213" s="193" t="s">
        <v>2096</v>
      </c>
      <c r="F213" s="194" t="s">
        <v>2097</v>
      </c>
      <c r="G213" s="195" t="s">
        <v>246</v>
      </c>
      <c r="H213" s="196">
        <v>3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181</v>
      </c>
      <c r="AT213" s="203" t="s">
        <v>177</v>
      </c>
      <c r="AU213" s="203" t="s">
        <v>82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181</v>
      </c>
      <c r="BM213" s="203" t="s">
        <v>688</v>
      </c>
    </row>
    <row r="214" s="2" customFormat="1" ht="16.5" customHeight="1">
      <c r="A214" s="34"/>
      <c r="B214" s="156"/>
      <c r="C214" s="192" t="s">
        <v>318</v>
      </c>
      <c r="D214" s="192" t="s">
        <v>177</v>
      </c>
      <c r="E214" s="193" t="s">
        <v>2098</v>
      </c>
      <c r="F214" s="194" t="s">
        <v>2099</v>
      </c>
      <c r="G214" s="195" t="s">
        <v>246</v>
      </c>
      <c r="H214" s="196">
        <v>1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181</v>
      </c>
      <c r="AT214" s="203" t="s">
        <v>177</v>
      </c>
      <c r="AU214" s="203" t="s">
        <v>82</v>
      </c>
      <c r="AY214" s="15" t="s">
        <v>174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152</v>
      </c>
      <c r="BK214" s="205">
        <f>ROUND(I214*H214,3)</f>
        <v>0</v>
      </c>
      <c r="BL214" s="15" t="s">
        <v>181</v>
      </c>
      <c r="BM214" s="203" t="s">
        <v>691</v>
      </c>
    </row>
    <row r="215" s="2" customFormat="1" ht="16.5" customHeight="1">
      <c r="A215" s="34"/>
      <c r="B215" s="156"/>
      <c r="C215" s="192" t="s">
        <v>631</v>
      </c>
      <c r="D215" s="192" t="s">
        <v>177</v>
      </c>
      <c r="E215" s="193" t="s">
        <v>2023</v>
      </c>
      <c r="F215" s="194" t="s">
        <v>2024</v>
      </c>
      <c r="G215" s="195" t="s">
        <v>246</v>
      </c>
      <c r="H215" s="196">
        <v>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181</v>
      </c>
      <c r="AT215" s="203" t="s">
        <v>177</v>
      </c>
      <c r="AU215" s="203" t="s">
        <v>82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181</v>
      </c>
      <c r="BM215" s="203" t="s">
        <v>588</v>
      </c>
    </row>
    <row r="216" s="2" customFormat="1" ht="16.5" customHeight="1">
      <c r="A216" s="34"/>
      <c r="B216" s="156"/>
      <c r="C216" s="192" t="s">
        <v>323</v>
      </c>
      <c r="D216" s="192" t="s">
        <v>177</v>
      </c>
      <c r="E216" s="193" t="s">
        <v>2100</v>
      </c>
      <c r="F216" s="194" t="s">
        <v>2101</v>
      </c>
      <c r="G216" s="195" t="s">
        <v>246</v>
      </c>
      <c r="H216" s="196">
        <v>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181</v>
      </c>
      <c r="AT216" s="203" t="s">
        <v>177</v>
      </c>
      <c r="AU216" s="203" t="s">
        <v>82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181</v>
      </c>
      <c r="BM216" s="203" t="s">
        <v>695</v>
      </c>
    </row>
    <row r="217" s="2" customFormat="1" ht="16.5" customHeight="1">
      <c r="A217" s="34"/>
      <c r="B217" s="156"/>
      <c r="C217" s="192" t="s">
        <v>638</v>
      </c>
      <c r="D217" s="192" t="s">
        <v>177</v>
      </c>
      <c r="E217" s="193" t="s">
        <v>2102</v>
      </c>
      <c r="F217" s="194" t="s">
        <v>2103</v>
      </c>
      <c r="G217" s="195" t="s">
        <v>246</v>
      </c>
      <c r="H217" s="196">
        <v>3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181</v>
      </c>
      <c r="AT217" s="203" t="s">
        <v>177</v>
      </c>
      <c r="AU217" s="203" t="s">
        <v>82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181</v>
      </c>
      <c r="BM217" s="203" t="s">
        <v>698</v>
      </c>
    </row>
    <row r="218" s="2" customFormat="1" ht="24.15" customHeight="1">
      <c r="A218" s="34"/>
      <c r="B218" s="156"/>
      <c r="C218" s="192" t="s">
        <v>327</v>
      </c>
      <c r="D218" s="192" t="s">
        <v>177</v>
      </c>
      <c r="E218" s="193" t="s">
        <v>2104</v>
      </c>
      <c r="F218" s="194" t="s">
        <v>2105</v>
      </c>
      <c r="G218" s="195" t="s">
        <v>246</v>
      </c>
      <c r="H218" s="196">
        <v>4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181</v>
      </c>
      <c r="AT218" s="203" t="s">
        <v>177</v>
      </c>
      <c r="AU218" s="203" t="s">
        <v>82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181</v>
      </c>
      <c r="BM218" s="203" t="s">
        <v>702</v>
      </c>
    </row>
    <row r="219" s="2" customFormat="1" ht="24.15" customHeight="1">
      <c r="A219" s="34"/>
      <c r="B219" s="156"/>
      <c r="C219" s="192" t="s">
        <v>646</v>
      </c>
      <c r="D219" s="192" t="s">
        <v>177</v>
      </c>
      <c r="E219" s="193" t="s">
        <v>2106</v>
      </c>
      <c r="F219" s="194" t="s">
        <v>2107</v>
      </c>
      <c r="G219" s="195" t="s">
        <v>246</v>
      </c>
      <c r="H219" s="196">
        <v>2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181</v>
      </c>
      <c r="AT219" s="203" t="s">
        <v>177</v>
      </c>
      <c r="AU219" s="203" t="s">
        <v>82</v>
      </c>
      <c r="AY219" s="15" t="s">
        <v>174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152</v>
      </c>
      <c r="BK219" s="205">
        <f>ROUND(I219*H219,3)</f>
        <v>0</v>
      </c>
      <c r="BL219" s="15" t="s">
        <v>181</v>
      </c>
      <c r="BM219" s="203" t="s">
        <v>705</v>
      </c>
    </row>
    <row r="220" s="2" customFormat="1" ht="24.15" customHeight="1">
      <c r="A220" s="34"/>
      <c r="B220" s="156"/>
      <c r="C220" s="192" t="s">
        <v>330</v>
      </c>
      <c r="D220" s="192" t="s">
        <v>177</v>
      </c>
      <c r="E220" s="193" t="s">
        <v>2025</v>
      </c>
      <c r="F220" s="194" t="s">
        <v>2026</v>
      </c>
      <c r="G220" s="195" t="s">
        <v>246</v>
      </c>
      <c r="H220" s="196">
        <v>10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181</v>
      </c>
      <c r="AT220" s="203" t="s">
        <v>177</v>
      </c>
      <c r="AU220" s="203" t="s">
        <v>82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181</v>
      </c>
      <c r="BM220" s="203" t="s">
        <v>592</v>
      </c>
    </row>
    <row r="221" s="2" customFormat="1" ht="16.5" customHeight="1">
      <c r="A221" s="34"/>
      <c r="B221" s="156"/>
      <c r="C221" s="192" t="s">
        <v>653</v>
      </c>
      <c r="D221" s="192" t="s">
        <v>177</v>
      </c>
      <c r="E221" s="193" t="s">
        <v>2035</v>
      </c>
      <c r="F221" s="194" t="s">
        <v>2036</v>
      </c>
      <c r="G221" s="195" t="s">
        <v>246</v>
      </c>
      <c r="H221" s="196">
        <v>60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181</v>
      </c>
      <c r="AT221" s="203" t="s">
        <v>177</v>
      </c>
      <c r="AU221" s="203" t="s">
        <v>82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181</v>
      </c>
      <c r="BM221" s="203" t="s">
        <v>595</v>
      </c>
    </row>
    <row r="222" s="2" customFormat="1" ht="16.5" customHeight="1">
      <c r="A222" s="34"/>
      <c r="B222" s="156"/>
      <c r="C222" s="192" t="s">
        <v>336</v>
      </c>
      <c r="D222" s="192" t="s">
        <v>177</v>
      </c>
      <c r="E222" s="193" t="s">
        <v>2037</v>
      </c>
      <c r="F222" s="194" t="s">
        <v>2038</v>
      </c>
      <c r="G222" s="195" t="s">
        <v>246</v>
      </c>
      <c r="H222" s="196">
        <v>2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181</v>
      </c>
      <c r="AT222" s="203" t="s">
        <v>177</v>
      </c>
      <c r="AU222" s="203" t="s">
        <v>82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181</v>
      </c>
      <c r="BM222" s="203" t="s">
        <v>599</v>
      </c>
    </row>
    <row r="223" s="2" customFormat="1" ht="16.5" customHeight="1">
      <c r="A223" s="34"/>
      <c r="B223" s="156"/>
      <c r="C223" s="192" t="s">
        <v>660</v>
      </c>
      <c r="D223" s="192" t="s">
        <v>177</v>
      </c>
      <c r="E223" s="193" t="s">
        <v>2041</v>
      </c>
      <c r="F223" s="194" t="s">
        <v>2042</v>
      </c>
      <c r="G223" s="195" t="s">
        <v>246</v>
      </c>
      <c r="H223" s="196">
        <v>2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181</v>
      </c>
      <c r="AT223" s="203" t="s">
        <v>177</v>
      </c>
      <c r="AU223" s="203" t="s">
        <v>82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181</v>
      </c>
      <c r="BM223" s="203" t="s">
        <v>602</v>
      </c>
    </row>
    <row r="224" s="2" customFormat="1" ht="16.5" customHeight="1">
      <c r="A224" s="34"/>
      <c r="B224" s="156"/>
      <c r="C224" s="192" t="s">
        <v>341</v>
      </c>
      <c r="D224" s="192" t="s">
        <v>177</v>
      </c>
      <c r="E224" s="193" t="s">
        <v>2108</v>
      </c>
      <c r="F224" s="194" t="s">
        <v>2109</v>
      </c>
      <c r="G224" s="195" t="s">
        <v>246</v>
      </c>
      <c r="H224" s="196">
        <v>3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181</v>
      </c>
      <c r="AT224" s="203" t="s">
        <v>177</v>
      </c>
      <c r="AU224" s="203" t="s">
        <v>82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181</v>
      </c>
      <c r="BM224" s="203" t="s">
        <v>708</v>
      </c>
    </row>
    <row r="225" s="2" customFormat="1" ht="16.5" customHeight="1">
      <c r="A225" s="34"/>
      <c r="B225" s="156"/>
      <c r="C225" s="192" t="s">
        <v>666</v>
      </c>
      <c r="D225" s="192" t="s">
        <v>177</v>
      </c>
      <c r="E225" s="193" t="s">
        <v>2110</v>
      </c>
      <c r="F225" s="194" t="s">
        <v>2111</v>
      </c>
      <c r="G225" s="195" t="s">
        <v>1962</v>
      </c>
      <c r="H225" s="196">
        <v>10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181</v>
      </c>
      <c r="AT225" s="203" t="s">
        <v>177</v>
      </c>
      <c r="AU225" s="203" t="s">
        <v>82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181</v>
      </c>
      <c r="BM225" s="203" t="s">
        <v>711</v>
      </c>
    </row>
    <row r="226" s="2" customFormat="1" ht="24.15" customHeight="1">
      <c r="A226" s="34"/>
      <c r="B226" s="156"/>
      <c r="C226" s="192" t="s">
        <v>345</v>
      </c>
      <c r="D226" s="192" t="s">
        <v>177</v>
      </c>
      <c r="E226" s="193" t="s">
        <v>2112</v>
      </c>
      <c r="F226" s="194" t="s">
        <v>2113</v>
      </c>
      <c r="G226" s="195" t="s">
        <v>1962</v>
      </c>
      <c r="H226" s="196">
        <v>30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181</v>
      </c>
      <c r="AT226" s="203" t="s">
        <v>177</v>
      </c>
      <c r="AU226" s="203" t="s">
        <v>82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181</v>
      </c>
      <c r="BM226" s="203" t="s">
        <v>713</v>
      </c>
    </row>
    <row r="227" s="2" customFormat="1" ht="24.15" customHeight="1">
      <c r="A227" s="34"/>
      <c r="B227" s="156"/>
      <c r="C227" s="192" t="s">
        <v>675</v>
      </c>
      <c r="D227" s="192" t="s">
        <v>177</v>
      </c>
      <c r="E227" s="193" t="s">
        <v>2114</v>
      </c>
      <c r="F227" s="194" t="s">
        <v>1986</v>
      </c>
      <c r="G227" s="195" t="s">
        <v>246</v>
      </c>
      <c r="H227" s="196">
        <v>12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181</v>
      </c>
      <c r="AT227" s="203" t="s">
        <v>177</v>
      </c>
      <c r="AU227" s="203" t="s">
        <v>82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181</v>
      </c>
      <c r="BM227" s="203" t="s">
        <v>717</v>
      </c>
    </row>
    <row r="228" s="2" customFormat="1" ht="16.5" customHeight="1">
      <c r="A228" s="34"/>
      <c r="B228" s="156"/>
      <c r="C228" s="192" t="s">
        <v>350</v>
      </c>
      <c r="D228" s="192" t="s">
        <v>177</v>
      </c>
      <c r="E228" s="193" t="s">
        <v>2115</v>
      </c>
      <c r="F228" s="194" t="s">
        <v>1988</v>
      </c>
      <c r="G228" s="195" t="s">
        <v>246</v>
      </c>
      <c r="H228" s="196">
        <v>15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181</v>
      </c>
      <c r="AT228" s="203" t="s">
        <v>177</v>
      </c>
      <c r="AU228" s="203" t="s">
        <v>82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181</v>
      </c>
      <c r="BM228" s="203" t="s">
        <v>723</v>
      </c>
    </row>
    <row r="229" s="2" customFormat="1" ht="24.15" customHeight="1">
      <c r="A229" s="34"/>
      <c r="B229" s="156"/>
      <c r="C229" s="192" t="s">
        <v>685</v>
      </c>
      <c r="D229" s="192" t="s">
        <v>177</v>
      </c>
      <c r="E229" s="193" t="s">
        <v>2047</v>
      </c>
      <c r="F229" s="194" t="s">
        <v>2048</v>
      </c>
      <c r="G229" s="195" t="s">
        <v>1962</v>
      </c>
      <c r="H229" s="196">
        <v>27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181</v>
      </c>
      <c r="AT229" s="203" t="s">
        <v>177</v>
      </c>
      <c r="AU229" s="203" t="s">
        <v>82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181</v>
      </c>
      <c r="BM229" s="203" t="s">
        <v>606</v>
      </c>
    </row>
    <row r="230" s="2" customFormat="1" ht="24.15" customHeight="1">
      <c r="A230" s="34"/>
      <c r="B230" s="156"/>
      <c r="C230" s="192" t="s">
        <v>354</v>
      </c>
      <c r="D230" s="192" t="s">
        <v>177</v>
      </c>
      <c r="E230" s="193" t="s">
        <v>2049</v>
      </c>
      <c r="F230" s="194" t="s">
        <v>1986</v>
      </c>
      <c r="G230" s="195" t="s">
        <v>246</v>
      </c>
      <c r="H230" s="196">
        <v>10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181</v>
      </c>
      <c r="AT230" s="203" t="s">
        <v>177</v>
      </c>
      <c r="AU230" s="203" t="s">
        <v>82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181</v>
      </c>
      <c r="BM230" s="203" t="s">
        <v>609</v>
      </c>
    </row>
    <row r="231" s="2" customFormat="1" ht="16.5" customHeight="1">
      <c r="A231" s="34"/>
      <c r="B231" s="156"/>
      <c r="C231" s="192" t="s">
        <v>692</v>
      </c>
      <c r="D231" s="192" t="s">
        <v>177</v>
      </c>
      <c r="E231" s="193" t="s">
        <v>2050</v>
      </c>
      <c r="F231" s="194" t="s">
        <v>1988</v>
      </c>
      <c r="G231" s="195" t="s">
        <v>246</v>
      </c>
      <c r="H231" s="196">
        <v>14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181</v>
      </c>
      <c r="AT231" s="203" t="s">
        <v>177</v>
      </c>
      <c r="AU231" s="203" t="s">
        <v>82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181</v>
      </c>
      <c r="BM231" s="203" t="s">
        <v>613</v>
      </c>
    </row>
    <row r="232" s="2" customFormat="1" ht="24.15" customHeight="1">
      <c r="A232" s="34"/>
      <c r="B232" s="156"/>
      <c r="C232" s="192" t="s">
        <v>359</v>
      </c>
      <c r="D232" s="192" t="s">
        <v>177</v>
      </c>
      <c r="E232" s="193" t="s">
        <v>2051</v>
      </c>
      <c r="F232" s="194" t="s">
        <v>2052</v>
      </c>
      <c r="G232" s="195" t="s">
        <v>1962</v>
      </c>
      <c r="H232" s="196">
        <v>39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181</v>
      </c>
      <c r="AT232" s="203" t="s">
        <v>177</v>
      </c>
      <c r="AU232" s="203" t="s">
        <v>82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181</v>
      </c>
      <c r="BM232" s="203" t="s">
        <v>616</v>
      </c>
    </row>
    <row r="233" s="2" customFormat="1" ht="24.15" customHeight="1">
      <c r="A233" s="34"/>
      <c r="B233" s="156"/>
      <c r="C233" s="192" t="s">
        <v>699</v>
      </c>
      <c r="D233" s="192" t="s">
        <v>177</v>
      </c>
      <c r="E233" s="193" t="s">
        <v>2053</v>
      </c>
      <c r="F233" s="194" t="s">
        <v>1986</v>
      </c>
      <c r="G233" s="195" t="s">
        <v>246</v>
      </c>
      <c r="H233" s="196">
        <v>18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181</v>
      </c>
      <c r="AT233" s="203" t="s">
        <v>177</v>
      </c>
      <c r="AU233" s="203" t="s">
        <v>82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181</v>
      </c>
      <c r="BM233" s="203" t="s">
        <v>620</v>
      </c>
    </row>
    <row r="234" s="2" customFormat="1" ht="16.5" customHeight="1">
      <c r="A234" s="34"/>
      <c r="B234" s="156"/>
      <c r="C234" s="192" t="s">
        <v>363</v>
      </c>
      <c r="D234" s="192" t="s">
        <v>177</v>
      </c>
      <c r="E234" s="193" t="s">
        <v>2054</v>
      </c>
      <c r="F234" s="194" t="s">
        <v>1988</v>
      </c>
      <c r="G234" s="195" t="s">
        <v>246</v>
      </c>
      <c r="H234" s="196">
        <v>26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181</v>
      </c>
      <c r="AT234" s="203" t="s">
        <v>177</v>
      </c>
      <c r="AU234" s="203" t="s">
        <v>82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181</v>
      </c>
      <c r="BM234" s="203" t="s">
        <v>623</v>
      </c>
    </row>
    <row r="235" s="2" customFormat="1" ht="21.75" customHeight="1">
      <c r="A235" s="34"/>
      <c r="B235" s="156"/>
      <c r="C235" s="192" t="s">
        <v>673</v>
      </c>
      <c r="D235" s="192" t="s">
        <v>177</v>
      </c>
      <c r="E235" s="193" t="s">
        <v>2116</v>
      </c>
      <c r="F235" s="194" t="s">
        <v>2117</v>
      </c>
      <c r="G235" s="195" t="s">
        <v>1962</v>
      </c>
      <c r="H235" s="196">
        <v>99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181</v>
      </c>
      <c r="AT235" s="203" t="s">
        <v>177</v>
      </c>
      <c r="AU235" s="203" t="s">
        <v>82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181</v>
      </c>
      <c r="BM235" s="203" t="s">
        <v>726</v>
      </c>
    </row>
    <row r="236" s="2" customFormat="1" ht="24.15" customHeight="1">
      <c r="A236" s="34"/>
      <c r="B236" s="156"/>
      <c r="C236" s="192" t="s">
        <v>366</v>
      </c>
      <c r="D236" s="192" t="s">
        <v>177</v>
      </c>
      <c r="E236" s="193" t="s">
        <v>2118</v>
      </c>
      <c r="F236" s="194" t="s">
        <v>1986</v>
      </c>
      <c r="G236" s="195" t="s">
        <v>246</v>
      </c>
      <c r="H236" s="196">
        <v>36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181</v>
      </c>
      <c r="AT236" s="203" t="s">
        <v>177</v>
      </c>
      <c r="AU236" s="203" t="s">
        <v>82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181</v>
      </c>
      <c r="BM236" s="203" t="s">
        <v>730</v>
      </c>
    </row>
    <row r="237" s="2" customFormat="1" ht="16.5" customHeight="1">
      <c r="A237" s="34"/>
      <c r="B237" s="156"/>
      <c r="C237" s="192" t="s">
        <v>712</v>
      </c>
      <c r="D237" s="192" t="s">
        <v>177</v>
      </c>
      <c r="E237" s="193" t="s">
        <v>2119</v>
      </c>
      <c r="F237" s="194" t="s">
        <v>1988</v>
      </c>
      <c r="G237" s="195" t="s">
        <v>246</v>
      </c>
      <c r="H237" s="196">
        <v>58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181</v>
      </c>
      <c r="AT237" s="203" t="s">
        <v>177</v>
      </c>
      <c r="AU237" s="203" t="s">
        <v>82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181</v>
      </c>
      <c r="BM237" s="203" t="s">
        <v>733</v>
      </c>
    </row>
    <row r="238" s="2" customFormat="1" ht="21.75" customHeight="1">
      <c r="A238" s="34"/>
      <c r="B238" s="156"/>
      <c r="C238" s="192" t="s">
        <v>370</v>
      </c>
      <c r="D238" s="192" t="s">
        <v>177</v>
      </c>
      <c r="E238" s="193" t="s">
        <v>2120</v>
      </c>
      <c r="F238" s="194" t="s">
        <v>2121</v>
      </c>
      <c r="G238" s="195" t="s">
        <v>1962</v>
      </c>
      <c r="H238" s="196">
        <v>15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181</v>
      </c>
      <c r="AT238" s="203" t="s">
        <v>177</v>
      </c>
      <c r="AU238" s="203" t="s">
        <v>82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181</v>
      </c>
      <c r="BM238" s="203" t="s">
        <v>737</v>
      </c>
    </row>
    <row r="239" s="2" customFormat="1" ht="24.15" customHeight="1">
      <c r="A239" s="34"/>
      <c r="B239" s="156"/>
      <c r="C239" s="192" t="s">
        <v>720</v>
      </c>
      <c r="D239" s="192" t="s">
        <v>177</v>
      </c>
      <c r="E239" s="193" t="s">
        <v>2122</v>
      </c>
      <c r="F239" s="194" t="s">
        <v>1986</v>
      </c>
      <c r="G239" s="195" t="s">
        <v>246</v>
      </c>
      <c r="H239" s="196">
        <v>8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181</v>
      </c>
      <c r="AT239" s="203" t="s">
        <v>177</v>
      </c>
      <c r="AU239" s="203" t="s">
        <v>82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181</v>
      </c>
      <c r="BM239" s="203" t="s">
        <v>740</v>
      </c>
    </row>
    <row r="240" s="2" customFormat="1" ht="16.5" customHeight="1">
      <c r="A240" s="34"/>
      <c r="B240" s="156"/>
      <c r="C240" s="192" t="s">
        <v>375</v>
      </c>
      <c r="D240" s="192" t="s">
        <v>177</v>
      </c>
      <c r="E240" s="193" t="s">
        <v>2123</v>
      </c>
      <c r="F240" s="194" t="s">
        <v>1988</v>
      </c>
      <c r="G240" s="195" t="s">
        <v>246</v>
      </c>
      <c r="H240" s="196">
        <v>4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181</v>
      </c>
      <c r="AT240" s="203" t="s">
        <v>177</v>
      </c>
      <c r="AU240" s="203" t="s">
        <v>82</v>
      </c>
      <c r="AY240" s="15" t="s">
        <v>174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152</v>
      </c>
      <c r="BK240" s="205">
        <f>ROUND(I240*H240,3)</f>
        <v>0</v>
      </c>
      <c r="BL240" s="15" t="s">
        <v>181</v>
      </c>
      <c r="BM240" s="203" t="s">
        <v>744</v>
      </c>
    </row>
    <row r="241" s="2" customFormat="1" ht="21.75" customHeight="1">
      <c r="A241" s="34"/>
      <c r="B241" s="156"/>
      <c r="C241" s="192" t="s">
        <v>727</v>
      </c>
      <c r="D241" s="192" t="s">
        <v>177</v>
      </c>
      <c r="E241" s="193" t="s">
        <v>1989</v>
      </c>
      <c r="F241" s="194" t="s">
        <v>1990</v>
      </c>
      <c r="G241" s="195" t="s">
        <v>1</v>
      </c>
      <c r="H241" s="196">
        <v>0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181</v>
      </c>
      <c r="AT241" s="203" t="s">
        <v>177</v>
      </c>
      <c r="AU241" s="203" t="s">
        <v>82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181</v>
      </c>
      <c r="BM241" s="203" t="s">
        <v>747</v>
      </c>
    </row>
    <row r="242" s="2" customFormat="1" ht="16.5" customHeight="1">
      <c r="A242" s="34"/>
      <c r="B242" s="156"/>
      <c r="C242" s="192" t="s">
        <v>379</v>
      </c>
      <c r="D242" s="192" t="s">
        <v>177</v>
      </c>
      <c r="E242" s="193" t="s">
        <v>2124</v>
      </c>
      <c r="F242" s="194" t="s">
        <v>2125</v>
      </c>
      <c r="G242" s="195" t="s">
        <v>180</v>
      </c>
      <c r="H242" s="196">
        <v>4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181</v>
      </c>
      <c r="AT242" s="203" t="s">
        <v>177</v>
      </c>
      <c r="AU242" s="203" t="s">
        <v>82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181</v>
      </c>
      <c r="BM242" s="203" t="s">
        <v>751</v>
      </c>
    </row>
    <row r="243" s="2" customFormat="1" ht="16.5" customHeight="1">
      <c r="A243" s="34"/>
      <c r="B243" s="156"/>
      <c r="C243" s="192" t="s">
        <v>734</v>
      </c>
      <c r="D243" s="192" t="s">
        <v>177</v>
      </c>
      <c r="E243" s="193" t="s">
        <v>2057</v>
      </c>
      <c r="F243" s="194" t="s">
        <v>1994</v>
      </c>
      <c r="G243" s="195" t="s">
        <v>180</v>
      </c>
      <c r="H243" s="196">
        <v>4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181</v>
      </c>
      <c r="AT243" s="203" t="s">
        <v>177</v>
      </c>
      <c r="AU243" s="203" t="s">
        <v>82</v>
      </c>
      <c r="AY243" s="15" t="s">
        <v>174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152</v>
      </c>
      <c r="BK243" s="205">
        <f>ROUND(I243*H243,3)</f>
        <v>0</v>
      </c>
      <c r="BL243" s="15" t="s">
        <v>181</v>
      </c>
      <c r="BM243" s="203" t="s">
        <v>627</v>
      </c>
    </row>
    <row r="244" s="2" customFormat="1" ht="33" customHeight="1">
      <c r="A244" s="34"/>
      <c r="B244" s="156"/>
      <c r="C244" s="192" t="s">
        <v>383</v>
      </c>
      <c r="D244" s="192" t="s">
        <v>177</v>
      </c>
      <c r="E244" s="193" t="s">
        <v>2126</v>
      </c>
      <c r="F244" s="194" t="s">
        <v>2127</v>
      </c>
      <c r="G244" s="195" t="s">
        <v>180</v>
      </c>
      <c r="H244" s="196">
        <v>8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181</v>
      </c>
      <c r="AT244" s="203" t="s">
        <v>177</v>
      </c>
      <c r="AU244" s="203" t="s">
        <v>82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181</v>
      </c>
      <c r="BM244" s="203" t="s">
        <v>754</v>
      </c>
    </row>
    <row r="245" s="2" customFormat="1" ht="16.5" customHeight="1">
      <c r="A245" s="34"/>
      <c r="B245" s="156"/>
      <c r="C245" s="192" t="s">
        <v>741</v>
      </c>
      <c r="D245" s="192" t="s">
        <v>177</v>
      </c>
      <c r="E245" s="193" t="s">
        <v>2128</v>
      </c>
      <c r="F245" s="194" t="s">
        <v>2129</v>
      </c>
      <c r="G245" s="195" t="s">
        <v>1547</v>
      </c>
      <c r="H245" s="196">
        <v>1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181</v>
      </c>
      <c r="AT245" s="203" t="s">
        <v>177</v>
      </c>
      <c r="AU245" s="203" t="s">
        <v>82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181</v>
      </c>
      <c r="BM245" s="203" t="s">
        <v>758</v>
      </c>
    </row>
    <row r="246" s="2" customFormat="1" ht="24.15" customHeight="1">
      <c r="A246" s="34"/>
      <c r="B246" s="156"/>
      <c r="C246" s="192" t="s">
        <v>389</v>
      </c>
      <c r="D246" s="192" t="s">
        <v>177</v>
      </c>
      <c r="E246" s="193" t="s">
        <v>2130</v>
      </c>
      <c r="F246" s="194" t="s">
        <v>2131</v>
      </c>
      <c r="G246" s="195" t="s">
        <v>1547</v>
      </c>
      <c r="H246" s="196">
        <v>1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181</v>
      </c>
      <c r="AT246" s="203" t="s">
        <v>177</v>
      </c>
      <c r="AU246" s="203" t="s">
        <v>82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181</v>
      </c>
      <c r="BM246" s="203" t="s">
        <v>763</v>
      </c>
    </row>
    <row r="247" s="12" customFormat="1" ht="25.92" customHeight="1">
      <c r="A247" s="12"/>
      <c r="B247" s="179"/>
      <c r="C247" s="12"/>
      <c r="D247" s="180" t="s">
        <v>73</v>
      </c>
      <c r="E247" s="181" t="s">
        <v>1648</v>
      </c>
      <c r="F247" s="181" t="s">
        <v>2132</v>
      </c>
      <c r="G247" s="12"/>
      <c r="H247" s="12"/>
      <c r="I247" s="182"/>
      <c r="J247" s="183">
        <f>BK247</f>
        <v>0</v>
      </c>
      <c r="K247" s="12"/>
      <c r="L247" s="179"/>
      <c r="M247" s="184"/>
      <c r="N247" s="185"/>
      <c r="O247" s="185"/>
      <c r="P247" s="186">
        <f>SUM(P248:P257)</f>
        <v>0</v>
      </c>
      <c r="Q247" s="185"/>
      <c r="R247" s="186">
        <f>SUM(R248:R257)</f>
        <v>0</v>
      </c>
      <c r="S247" s="185"/>
      <c r="T247" s="187">
        <f>SUM(T248:T257)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80" t="s">
        <v>82</v>
      </c>
      <c r="AT247" s="188" t="s">
        <v>73</v>
      </c>
      <c r="AU247" s="188" t="s">
        <v>74</v>
      </c>
      <c r="AY247" s="180" t="s">
        <v>174</v>
      </c>
      <c r="BK247" s="189">
        <f>SUM(BK248:BK257)</f>
        <v>0</v>
      </c>
    </row>
    <row r="248" s="2" customFormat="1" ht="16.5" customHeight="1">
      <c r="A248" s="34"/>
      <c r="B248" s="156"/>
      <c r="C248" s="192" t="s">
        <v>748</v>
      </c>
      <c r="D248" s="192" t="s">
        <v>177</v>
      </c>
      <c r="E248" s="193" t="s">
        <v>2133</v>
      </c>
      <c r="F248" s="194" t="s">
        <v>2134</v>
      </c>
      <c r="G248" s="195" t="s">
        <v>246</v>
      </c>
      <c r="H248" s="196">
        <v>1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181</v>
      </c>
      <c r="AT248" s="203" t="s">
        <v>177</v>
      </c>
      <c r="AU248" s="203" t="s">
        <v>82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181</v>
      </c>
      <c r="BM248" s="203" t="s">
        <v>767</v>
      </c>
    </row>
    <row r="249" s="2" customFormat="1" ht="16.5" customHeight="1">
      <c r="A249" s="34"/>
      <c r="B249" s="156"/>
      <c r="C249" s="192" t="s">
        <v>394</v>
      </c>
      <c r="D249" s="192" t="s">
        <v>177</v>
      </c>
      <c r="E249" s="193" t="s">
        <v>2135</v>
      </c>
      <c r="F249" s="194" t="s">
        <v>2136</v>
      </c>
      <c r="G249" s="195" t="s">
        <v>246</v>
      </c>
      <c r="H249" s="196">
        <v>2</v>
      </c>
      <c r="I249" s="197"/>
      <c r="J249" s="196">
        <f>ROUND(I249*H249,3)</f>
        <v>0</v>
      </c>
      <c r="K249" s="198"/>
      <c r="L249" s="35"/>
      <c r="M249" s="199" t="s">
        <v>1</v>
      </c>
      <c r="N249" s="20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181</v>
      </c>
      <c r="AT249" s="203" t="s">
        <v>177</v>
      </c>
      <c r="AU249" s="203" t="s">
        <v>82</v>
      </c>
      <c r="AY249" s="15" t="s">
        <v>174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152</v>
      </c>
      <c r="BK249" s="205">
        <f>ROUND(I249*H249,3)</f>
        <v>0</v>
      </c>
      <c r="BL249" s="15" t="s">
        <v>181</v>
      </c>
      <c r="BM249" s="203" t="s">
        <v>771</v>
      </c>
    </row>
    <row r="250" s="2" customFormat="1" ht="24.15" customHeight="1">
      <c r="A250" s="34"/>
      <c r="B250" s="156"/>
      <c r="C250" s="192" t="s">
        <v>755</v>
      </c>
      <c r="D250" s="192" t="s">
        <v>177</v>
      </c>
      <c r="E250" s="193" t="s">
        <v>2137</v>
      </c>
      <c r="F250" s="194" t="s">
        <v>2138</v>
      </c>
      <c r="G250" s="195" t="s">
        <v>246</v>
      </c>
      <c r="H250" s="196">
        <v>1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181</v>
      </c>
      <c r="AT250" s="203" t="s">
        <v>177</v>
      </c>
      <c r="AU250" s="203" t="s">
        <v>82</v>
      </c>
      <c r="AY250" s="15" t="s">
        <v>174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152</v>
      </c>
      <c r="BK250" s="205">
        <f>ROUND(I250*H250,3)</f>
        <v>0</v>
      </c>
      <c r="BL250" s="15" t="s">
        <v>181</v>
      </c>
      <c r="BM250" s="203" t="s">
        <v>775</v>
      </c>
    </row>
    <row r="251" s="2" customFormat="1" ht="24.15" customHeight="1">
      <c r="A251" s="34"/>
      <c r="B251" s="156"/>
      <c r="C251" s="192" t="s">
        <v>398</v>
      </c>
      <c r="D251" s="192" t="s">
        <v>177</v>
      </c>
      <c r="E251" s="193" t="s">
        <v>2139</v>
      </c>
      <c r="F251" s="194" t="s">
        <v>2140</v>
      </c>
      <c r="G251" s="195" t="s">
        <v>246</v>
      </c>
      <c r="H251" s="196">
        <v>1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181</v>
      </c>
      <c r="AT251" s="203" t="s">
        <v>177</v>
      </c>
      <c r="AU251" s="203" t="s">
        <v>82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181</v>
      </c>
      <c r="BM251" s="203" t="s">
        <v>1171</v>
      </c>
    </row>
    <row r="252" s="2" customFormat="1" ht="21.75" customHeight="1">
      <c r="A252" s="34"/>
      <c r="B252" s="156"/>
      <c r="C252" s="192" t="s">
        <v>764</v>
      </c>
      <c r="D252" s="192" t="s">
        <v>177</v>
      </c>
      <c r="E252" s="193" t="s">
        <v>1989</v>
      </c>
      <c r="F252" s="194" t="s">
        <v>1990</v>
      </c>
      <c r="G252" s="195" t="s">
        <v>1</v>
      </c>
      <c r="H252" s="196">
        <v>0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181</v>
      </c>
      <c r="AT252" s="203" t="s">
        <v>177</v>
      </c>
      <c r="AU252" s="203" t="s">
        <v>82</v>
      </c>
      <c r="AY252" s="15" t="s">
        <v>174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152</v>
      </c>
      <c r="BK252" s="205">
        <f>ROUND(I252*H252,3)</f>
        <v>0</v>
      </c>
      <c r="BL252" s="15" t="s">
        <v>181</v>
      </c>
      <c r="BM252" s="203" t="s">
        <v>1179</v>
      </c>
    </row>
    <row r="253" s="2" customFormat="1" ht="16.5" customHeight="1">
      <c r="A253" s="34"/>
      <c r="B253" s="156"/>
      <c r="C253" s="192" t="s">
        <v>403</v>
      </c>
      <c r="D253" s="192" t="s">
        <v>177</v>
      </c>
      <c r="E253" s="193" t="s">
        <v>1991</v>
      </c>
      <c r="F253" s="194" t="s">
        <v>1992</v>
      </c>
      <c r="G253" s="195" t="s">
        <v>180</v>
      </c>
      <c r="H253" s="196">
        <v>44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181</v>
      </c>
      <c r="AT253" s="203" t="s">
        <v>177</v>
      </c>
      <c r="AU253" s="203" t="s">
        <v>82</v>
      </c>
      <c r="AY253" s="15" t="s">
        <v>174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152</v>
      </c>
      <c r="BK253" s="205">
        <f>ROUND(I253*H253,3)</f>
        <v>0</v>
      </c>
      <c r="BL253" s="15" t="s">
        <v>181</v>
      </c>
      <c r="BM253" s="203" t="s">
        <v>1189</v>
      </c>
    </row>
    <row r="254" s="2" customFormat="1" ht="16.5" customHeight="1">
      <c r="A254" s="34"/>
      <c r="B254" s="156"/>
      <c r="C254" s="192" t="s">
        <v>772</v>
      </c>
      <c r="D254" s="192" t="s">
        <v>177</v>
      </c>
      <c r="E254" s="193" t="s">
        <v>1993</v>
      </c>
      <c r="F254" s="194" t="s">
        <v>1994</v>
      </c>
      <c r="G254" s="195" t="s">
        <v>180</v>
      </c>
      <c r="H254" s="196">
        <v>31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181</v>
      </c>
      <c r="AT254" s="203" t="s">
        <v>177</v>
      </c>
      <c r="AU254" s="203" t="s">
        <v>82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181</v>
      </c>
      <c r="BM254" s="203" t="s">
        <v>1197</v>
      </c>
    </row>
    <row r="255" s="2" customFormat="1" ht="33" customHeight="1">
      <c r="A255" s="34"/>
      <c r="B255" s="156"/>
      <c r="C255" s="192" t="s">
        <v>407</v>
      </c>
      <c r="D255" s="192" t="s">
        <v>177</v>
      </c>
      <c r="E255" s="193" t="s">
        <v>2126</v>
      </c>
      <c r="F255" s="194" t="s">
        <v>2127</v>
      </c>
      <c r="G255" s="195" t="s">
        <v>180</v>
      </c>
      <c r="H255" s="196">
        <v>38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181</v>
      </c>
      <c r="AT255" s="203" t="s">
        <v>177</v>
      </c>
      <c r="AU255" s="203" t="s">
        <v>82</v>
      </c>
      <c r="AY255" s="15" t="s">
        <v>174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152</v>
      </c>
      <c r="BK255" s="205">
        <f>ROUND(I255*H255,3)</f>
        <v>0</v>
      </c>
      <c r="BL255" s="15" t="s">
        <v>181</v>
      </c>
      <c r="BM255" s="203" t="s">
        <v>1207</v>
      </c>
    </row>
    <row r="256" s="2" customFormat="1" ht="16.5" customHeight="1">
      <c r="A256" s="34"/>
      <c r="B256" s="156"/>
      <c r="C256" s="192" t="s">
        <v>779</v>
      </c>
      <c r="D256" s="192" t="s">
        <v>177</v>
      </c>
      <c r="E256" s="193" t="s">
        <v>2141</v>
      </c>
      <c r="F256" s="194" t="s">
        <v>2129</v>
      </c>
      <c r="G256" s="195" t="s">
        <v>1547</v>
      </c>
      <c r="H256" s="196">
        <v>1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181</v>
      </c>
      <c r="AT256" s="203" t="s">
        <v>177</v>
      </c>
      <c r="AU256" s="203" t="s">
        <v>82</v>
      </c>
      <c r="AY256" s="15" t="s">
        <v>174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152</v>
      </c>
      <c r="BK256" s="205">
        <f>ROUND(I256*H256,3)</f>
        <v>0</v>
      </c>
      <c r="BL256" s="15" t="s">
        <v>181</v>
      </c>
      <c r="BM256" s="203" t="s">
        <v>1218</v>
      </c>
    </row>
    <row r="257" s="2" customFormat="1" ht="24.15" customHeight="1">
      <c r="A257" s="34"/>
      <c r="B257" s="156"/>
      <c r="C257" s="192" t="s">
        <v>414</v>
      </c>
      <c r="D257" s="192" t="s">
        <v>177</v>
      </c>
      <c r="E257" s="193" t="s">
        <v>2142</v>
      </c>
      <c r="F257" s="194" t="s">
        <v>2143</v>
      </c>
      <c r="G257" s="195" t="s">
        <v>1547</v>
      </c>
      <c r="H257" s="196">
        <v>1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181</v>
      </c>
      <c r="AT257" s="203" t="s">
        <v>177</v>
      </c>
      <c r="AU257" s="203" t="s">
        <v>82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181</v>
      </c>
      <c r="BM257" s="203" t="s">
        <v>778</v>
      </c>
    </row>
    <row r="258" s="12" customFormat="1" ht="25.92" customHeight="1">
      <c r="A258" s="12"/>
      <c r="B258" s="179"/>
      <c r="C258" s="12"/>
      <c r="D258" s="180" t="s">
        <v>73</v>
      </c>
      <c r="E258" s="181" t="s">
        <v>2144</v>
      </c>
      <c r="F258" s="181" t="s">
        <v>2145</v>
      </c>
      <c r="G258" s="12"/>
      <c r="H258" s="12"/>
      <c r="I258" s="182"/>
      <c r="J258" s="183">
        <f>BK258</f>
        <v>0</v>
      </c>
      <c r="K258" s="12"/>
      <c r="L258" s="179"/>
      <c r="M258" s="184"/>
      <c r="N258" s="185"/>
      <c r="O258" s="185"/>
      <c r="P258" s="186">
        <f>SUM(P259:P263)</f>
        <v>0</v>
      </c>
      <c r="Q258" s="185"/>
      <c r="R258" s="186">
        <f>SUM(R259:R263)</f>
        <v>0</v>
      </c>
      <c r="S258" s="185"/>
      <c r="T258" s="187">
        <f>SUM(T259:T263)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0" t="s">
        <v>82</v>
      </c>
      <c r="AT258" s="188" t="s">
        <v>73</v>
      </c>
      <c r="AU258" s="188" t="s">
        <v>74</v>
      </c>
      <c r="AY258" s="180" t="s">
        <v>174</v>
      </c>
      <c r="BK258" s="189">
        <f>SUM(BK259:BK263)</f>
        <v>0</v>
      </c>
    </row>
    <row r="259" s="2" customFormat="1" ht="21.75" customHeight="1">
      <c r="A259" s="34"/>
      <c r="B259" s="156"/>
      <c r="C259" s="192" t="s">
        <v>786</v>
      </c>
      <c r="D259" s="192" t="s">
        <v>177</v>
      </c>
      <c r="E259" s="193" t="s">
        <v>2146</v>
      </c>
      <c r="F259" s="194" t="s">
        <v>2147</v>
      </c>
      <c r="G259" s="195" t="s">
        <v>246</v>
      </c>
      <c r="H259" s="196">
        <v>1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181</v>
      </c>
      <c r="AT259" s="203" t="s">
        <v>177</v>
      </c>
      <c r="AU259" s="203" t="s">
        <v>82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181</v>
      </c>
      <c r="BM259" s="203" t="s">
        <v>782</v>
      </c>
    </row>
    <row r="260" s="2" customFormat="1" ht="16.5" customHeight="1">
      <c r="A260" s="34"/>
      <c r="B260" s="156"/>
      <c r="C260" s="192" t="s">
        <v>578</v>
      </c>
      <c r="D260" s="192" t="s">
        <v>177</v>
      </c>
      <c r="E260" s="193" t="s">
        <v>2148</v>
      </c>
      <c r="F260" s="194" t="s">
        <v>2149</v>
      </c>
      <c r="G260" s="195" t="s">
        <v>246</v>
      </c>
      <c r="H260" s="196">
        <v>1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181</v>
      </c>
      <c r="AT260" s="203" t="s">
        <v>177</v>
      </c>
      <c r="AU260" s="203" t="s">
        <v>82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181</v>
      </c>
      <c r="BM260" s="203" t="s">
        <v>785</v>
      </c>
    </row>
    <row r="261" s="2" customFormat="1" ht="16.5" customHeight="1">
      <c r="A261" s="34"/>
      <c r="B261" s="156"/>
      <c r="C261" s="192" t="s">
        <v>794</v>
      </c>
      <c r="D261" s="192" t="s">
        <v>177</v>
      </c>
      <c r="E261" s="193" t="s">
        <v>2150</v>
      </c>
      <c r="F261" s="194" t="s">
        <v>2151</v>
      </c>
      <c r="G261" s="195" t="s">
        <v>246</v>
      </c>
      <c r="H261" s="196">
        <v>1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181</v>
      </c>
      <c r="AT261" s="203" t="s">
        <v>177</v>
      </c>
      <c r="AU261" s="203" t="s">
        <v>82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181</v>
      </c>
      <c r="BM261" s="203" t="s">
        <v>789</v>
      </c>
    </row>
    <row r="262" s="2" customFormat="1" ht="16.5" customHeight="1">
      <c r="A262" s="34"/>
      <c r="B262" s="156"/>
      <c r="C262" s="192" t="s">
        <v>588</v>
      </c>
      <c r="D262" s="192" t="s">
        <v>177</v>
      </c>
      <c r="E262" s="193" t="s">
        <v>2098</v>
      </c>
      <c r="F262" s="194" t="s">
        <v>2099</v>
      </c>
      <c r="G262" s="195" t="s">
        <v>246</v>
      </c>
      <c r="H262" s="196">
        <v>1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181</v>
      </c>
      <c r="AT262" s="203" t="s">
        <v>177</v>
      </c>
      <c r="AU262" s="203" t="s">
        <v>82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181</v>
      </c>
      <c r="BM262" s="203" t="s">
        <v>793</v>
      </c>
    </row>
    <row r="263" s="2" customFormat="1" ht="24.15" customHeight="1">
      <c r="A263" s="34"/>
      <c r="B263" s="156"/>
      <c r="C263" s="192" t="s">
        <v>801</v>
      </c>
      <c r="D263" s="192" t="s">
        <v>177</v>
      </c>
      <c r="E263" s="193" t="s">
        <v>2152</v>
      </c>
      <c r="F263" s="194" t="s">
        <v>2153</v>
      </c>
      <c r="G263" s="195" t="s">
        <v>1547</v>
      </c>
      <c r="H263" s="196">
        <v>1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181</v>
      </c>
      <c r="AT263" s="203" t="s">
        <v>177</v>
      </c>
      <c r="AU263" s="203" t="s">
        <v>82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181</v>
      </c>
      <c r="BM263" s="203" t="s">
        <v>797</v>
      </c>
    </row>
    <row r="264" s="12" customFormat="1" ht="25.92" customHeight="1">
      <c r="A264" s="12"/>
      <c r="B264" s="179"/>
      <c r="C264" s="12"/>
      <c r="D264" s="180" t="s">
        <v>73</v>
      </c>
      <c r="E264" s="181" t="s">
        <v>151</v>
      </c>
      <c r="F264" s="181" t="s">
        <v>2154</v>
      </c>
      <c r="G264" s="12"/>
      <c r="H264" s="12"/>
      <c r="I264" s="182"/>
      <c r="J264" s="183">
        <f>BK264</f>
        <v>0</v>
      </c>
      <c r="K264" s="12"/>
      <c r="L264" s="179"/>
      <c r="M264" s="184"/>
      <c r="N264" s="185"/>
      <c r="O264" s="185"/>
      <c r="P264" s="186">
        <f>SUM(P265:P268)</f>
        <v>0</v>
      </c>
      <c r="Q264" s="185"/>
      <c r="R264" s="186">
        <f>SUM(R265:R268)</f>
        <v>0</v>
      </c>
      <c r="S264" s="185"/>
      <c r="T264" s="187">
        <f>SUM(T265:T268)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80" t="s">
        <v>192</v>
      </c>
      <c r="AT264" s="188" t="s">
        <v>73</v>
      </c>
      <c r="AU264" s="188" t="s">
        <v>74</v>
      </c>
      <c r="AY264" s="180" t="s">
        <v>174</v>
      </c>
      <c r="BK264" s="189">
        <f>SUM(BK265:BK268)</f>
        <v>0</v>
      </c>
    </row>
    <row r="265" s="2" customFormat="1" ht="16.5" customHeight="1">
      <c r="A265" s="34"/>
      <c r="B265" s="156"/>
      <c r="C265" s="192" t="s">
        <v>592</v>
      </c>
      <c r="D265" s="192" t="s">
        <v>177</v>
      </c>
      <c r="E265" s="193" t="s">
        <v>2155</v>
      </c>
      <c r="F265" s="194" t="s">
        <v>2156</v>
      </c>
      <c r="G265" s="195" t="s">
        <v>2157</v>
      </c>
      <c r="H265" s="196">
        <v>1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181</v>
      </c>
      <c r="AT265" s="203" t="s">
        <v>177</v>
      </c>
      <c r="AU265" s="203" t="s">
        <v>82</v>
      </c>
      <c r="AY265" s="15" t="s">
        <v>174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152</v>
      </c>
      <c r="BK265" s="205">
        <f>ROUND(I265*H265,3)</f>
        <v>0</v>
      </c>
      <c r="BL265" s="15" t="s">
        <v>181</v>
      </c>
      <c r="BM265" s="203" t="s">
        <v>800</v>
      </c>
    </row>
    <row r="266" s="2" customFormat="1" ht="24.15" customHeight="1">
      <c r="A266" s="34"/>
      <c r="B266" s="156"/>
      <c r="C266" s="192" t="s">
        <v>808</v>
      </c>
      <c r="D266" s="192" t="s">
        <v>177</v>
      </c>
      <c r="E266" s="193" t="s">
        <v>2158</v>
      </c>
      <c r="F266" s="194" t="s">
        <v>2159</v>
      </c>
      <c r="G266" s="195" t="s">
        <v>2160</v>
      </c>
      <c r="H266" s="196">
        <v>1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181</v>
      </c>
      <c r="AT266" s="203" t="s">
        <v>177</v>
      </c>
      <c r="AU266" s="203" t="s">
        <v>82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181</v>
      </c>
      <c r="BM266" s="203" t="s">
        <v>807</v>
      </c>
    </row>
    <row r="267" s="2" customFormat="1" ht="16.5" customHeight="1">
      <c r="A267" s="34"/>
      <c r="B267" s="156"/>
      <c r="C267" s="192" t="s">
        <v>595</v>
      </c>
      <c r="D267" s="192" t="s">
        <v>177</v>
      </c>
      <c r="E267" s="193" t="s">
        <v>2161</v>
      </c>
      <c r="F267" s="194" t="s">
        <v>2162</v>
      </c>
      <c r="G267" s="195" t="s">
        <v>1</v>
      </c>
      <c r="H267" s="196">
        <v>1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181</v>
      </c>
      <c r="AT267" s="203" t="s">
        <v>177</v>
      </c>
      <c r="AU267" s="203" t="s">
        <v>82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181</v>
      </c>
      <c r="BM267" s="203" t="s">
        <v>811</v>
      </c>
    </row>
    <row r="268" s="2" customFormat="1" ht="16.5" customHeight="1">
      <c r="A268" s="34"/>
      <c r="B268" s="156"/>
      <c r="C268" s="192" t="s">
        <v>815</v>
      </c>
      <c r="D268" s="192" t="s">
        <v>177</v>
      </c>
      <c r="E268" s="193" t="s">
        <v>2163</v>
      </c>
      <c r="F268" s="194" t="s">
        <v>2164</v>
      </c>
      <c r="G268" s="195" t="s">
        <v>2165</v>
      </c>
      <c r="H268" s="196">
        <v>1</v>
      </c>
      <c r="I268" s="197"/>
      <c r="J268" s="196">
        <f>ROUND(I268*H268,3)</f>
        <v>0</v>
      </c>
      <c r="K268" s="198"/>
      <c r="L268" s="35"/>
      <c r="M268" s="206" t="s">
        <v>1</v>
      </c>
      <c r="N268" s="207" t="s">
        <v>40</v>
      </c>
      <c r="O268" s="208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181</v>
      </c>
      <c r="AT268" s="203" t="s">
        <v>177</v>
      </c>
      <c r="AU268" s="203" t="s">
        <v>82</v>
      </c>
      <c r="AY268" s="15" t="s">
        <v>174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152</v>
      </c>
      <c r="BK268" s="205">
        <f>ROUND(I268*H268,3)</f>
        <v>0</v>
      </c>
      <c r="BL268" s="15" t="s">
        <v>181</v>
      </c>
      <c r="BM268" s="203" t="s">
        <v>814</v>
      </c>
    </row>
    <row r="269" s="2" customFormat="1" ht="6.96" customHeight="1">
      <c r="A269" s="34"/>
      <c r="B269" s="61"/>
      <c r="C269" s="62"/>
      <c r="D269" s="62"/>
      <c r="E269" s="62"/>
      <c r="F269" s="62"/>
      <c r="G269" s="62"/>
      <c r="H269" s="62"/>
      <c r="I269" s="62"/>
      <c r="J269" s="62"/>
      <c r="K269" s="62"/>
      <c r="L269" s="35"/>
      <c r="M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</row>
  </sheetData>
  <autoFilter ref="C131:K268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2166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J117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ROUND((SUM(BE117:BE124) + SUM(BE144:BE475)),  2)</f>
        <v>0</v>
      </c>
      <c r="G35" s="131"/>
      <c r="H35" s="131"/>
      <c r="I35" s="132">
        <v>0.20000000000000001</v>
      </c>
      <c r="J35" s="130">
        <f>ROUND(((SUM(BE117:BE124) + SUM(BE144:BE475))*I35),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ROUND((SUM(BF117:BF124) + SUM(BF144:BF475)),  2)</f>
        <v>0</v>
      </c>
      <c r="G36" s="131"/>
      <c r="H36" s="131"/>
      <c r="I36" s="132">
        <v>0.20000000000000001</v>
      </c>
      <c r="J36" s="130">
        <f>ROUND(((SUM(BF117:BF124) + SUM(BF144:BF475))*I36),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ROUND((SUM(BG117:BG124) + SUM(BG144:BG475)),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ROUND((SUM(BH117:BH124) + SUM(BH144:BH475)),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ROUND((SUM(BI117:BI124) + SUM(BI144:BI475)),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06 - SO 01.4  Športova hala - elektroinštalácia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J144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2167</v>
      </c>
      <c r="E97" s="148"/>
      <c r="F97" s="148"/>
      <c r="G97" s="148"/>
      <c r="H97" s="148"/>
      <c r="I97" s="148"/>
      <c r="J97" s="149">
        <f>J145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2168</v>
      </c>
      <c r="E98" s="152"/>
      <c r="F98" s="152"/>
      <c r="G98" s="152"/>
      <c r="H98" s="152"/>
      <c r="I98" s="152"/>
      <c r="J98" s="153">
        <f>J146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2169</v>
      </c>
      <c r="E99" s="152"/>
      <c r="F99" s="152"/>
      <c r="G99" s="152"/>
      <c r="H99" s="152"/>
      <c r="I99" s="152"/>
      <c r="J99" s="153">
        <f>J147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2170</v>
      </c>
      <c r="E100" s="152"/>
      <c r="F100" s="152"/>
      <c r="G100" s="152"/>
      <c r="H100" s="152"/>
      <c r="I100" s="152"/>
      <c r="J100" s="153">
        <f>J219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2171</v>
      </c>
      <c r="E101" s="152"/>
      <c r="F101" s="152"/>
      <c r="G101" s="152"/>
      <c r="H101" s="152"/>
      <c r="I101" s="152"/>
      <c r="J101" s="153">
        <f>J258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2172</v>
      </c>
      <c r="E102" s="152"/>
      <c r="F102" s="152"/>
      <c r="G102" s="152"/>
      <c r="H102" s="152"/>
      <c r="I102" s="152"/>
      <c r="J102" s="153">
        <f>J271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2173</v>
      </c>
      <c r="E103" s="152"/>
      <c r="F103" s="152"/>
      <c r="G103" s="152"/>
      <c r="H103" s="152"/>
      <c r="I103" s="152"/>
      <c r="J103" s="153">
        <f>J284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50"/>
      <c r="C104" s="10"/>
      <c r="D104" s="151" t="s">
        <v>2174</v>
      </c>
      <c r="E104" s="152"/>
      <c r="F104" s="152"/>
      <c r="G104" s="152"/>
      <c r="H104" s="152"/>
      <c r="I104" s="152"/>
      <c r="J104" s="153">
        <f>J297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2175</v>
      </c>
      <c r="E105" s="152"/>
      <c r="F105" s="152"/>
      <c r="G105" s="152"/>
      <c r="H105" s="152"/>
      <c r="I105" s="152"/>
      <c r="J105" s="153">
        <f>J300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2176</v>
      </c>
      <c r="E106" s="152"/>
      <c r="F106" s="152"/>
      <c r="G106" s="152"/>
      <c r="H106" s="152"/>
      <c r="I106" s="152"/>
      <c r="J106" s="153">
        <f>J336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50"/>
      <c r="C107" s="10"/>
      <c r="D107" s="151" t="s">
        <v>2177</v>
      </c>
      <c r="E107" s="152"/>
      <c r="F107" s="152"/>
      <c r="G107" s="152"/>
      <c r="H107" s="152"/>
      <c r="I107" s="152"/>
      <c r="J107" s="153">
        <f>J337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50"/>
      <c r="C108" s="10"/>
      <c r="D108" s="151" t="s">
        <v>2178</v>
      </c>
      <c r="E108" s="152"/>
      <c r="F108" s="152"/>
      <c r="G108" s="152"/>
      <c r="H108" s="152"/>
      <c r="I108" s="152"/>
      <c r="J108" s="153">
        <f>J389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50"/>
      <c r="C109" s="10"/>
      <c r="D109" s="151" t="s">
        <v>2179</v>
      </c>
      <c r="E109" s="152"/>
      <c r="F109" s="152"/>
      <c r="G109" s="152"/>
      <c r="H109" s="152"/>
      <c r="I109" s="152"/>
      <c r="J109" s="153">
        <f>J411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50"/>
      <c r="C110" s="10"/>
      <c r="D110" s="151" t="s">
        <v>2180</v>
      </c>
      <c r="E110" s="152"/>
      <c r="F110" s="152"/>
      <c r="G110" s="152"/>
      <c r="H110" s="152"/>
      <c r="I110" s="152"/>
      <c r="J110" s="153">
        <f>J423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2181</v>
      </c>
      <c r="E111" s="152"/>
      <c r="F111" s="152"/>
      <c r="G111" s="152"/>
      <c r="H111" s="152"/>
      <c r="I111" s="152"/>
      <c r="J111" s="153">
        <f>J444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2182</v>
      </c>
      <c r="E112" s="152"/>
      <c r="F112" s="152"/>
      <c r="G112" s="152"/>
      <c r="H112" s="152"/>
      <c r="I112" s="152"/>
      <c r="J112" s="153">
        <f>J467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46"/>
      <c r="C113" s="9"/>
      <c r="D113" s="147" t="s">
        <v>1780</v>
      </c>
      <c r="E113" s="148"/>
      <c r="F113" s="148"/>
      <c r="G113" s="148"/>
      <c r="H113" s="148"/>
      <c r="I113" s="148"/>
      <c r="J113" s="149">
        <f>J470</f>
        <v>0</v>
      </c>
      <c r="K113" s="9"/>
      <c r="L113" s="14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6"/>
      <c r="C114" s="9"/>
      <c r="D114" s="147" t="s">
        <v>1250</v>
      </c>
      <c r="E114" s="148"/>
      <c r="F114" s="148"/>
      <c r="G114" s="148"/>
      <c r="H114" s="148"/>
      <c r="I114" s="148"/>
      <c r="J114" s="149">
        <f>J475</f>
        <v>0</v>
      </c>
      <c r="K114" s="9"/>
      <c r="L114" s="14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9.28" customHeight="1">
      <c r="A117" s="34"/>
      <c r="B117" s="35"/>
      <c r="C117" s="145" t="s">
        <v>149</v>
      </c>
      <c r="D117" s="34"/>
      <c r="E117" s="34"/>
      <c r="F117" s="34"/>
      <c r="G117" s="34"/>
      <c r="H117" s="34"/>
      <c r="I117" s="34"/>
      <c r="J117" s="154">
        <f>ROUND(J118 + J119 + J120 + J121 + J122 + J123,2)</f>
        <v>0</v>
      </c>
      <c r="K117" s="34"/>
      <c r="L117" s="56"/>
      <c r="N117" s="155" t="s">
        <v>38</v>
      </c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8" customHeight="1">
      <c r="A118" s="34"/>
      <c r="B118" s="156"/>
      <c r="C118" s="157"/>
      <c r="D118" s="158" t="s">
        <v>150</v>
      </c>
      <c r="E118" s="159"/>
      <c r="F118" s="159"/>
      <c r="G118" s="157"/>
      <c r="H118" s="157"/>
      <c r="I118" s="157"/>
      <c r="J118" s="160"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151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152</v>
      </c>
      <c r="BK118" s="162"/>
      <c r="BL118" s="162"/>
      <c r="BM118" s="162"/>
    </row>
    <row r="119" s="2" customFormat="1" ht="18" customHeight="1">
      <c r="A119" s="34"/>
      <c r="B119" s="156"/>
      <c r="C119" s="157"/>
      <c r="D119" s="158" t="s">
        <v>153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40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151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152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154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40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151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152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8" t="s">
        <v>155</v>
      </c>
      <c r="E121" s="159"/>
      <c r="F121" s="159"/>
      <c r="G121" s="157"/>
      <c r="H121" s="157"/>
      <c r="I121" s="157"/>
      <c r="J121" s="160">
        <v>0</v>
      </c>
      <c r="K121" s="157"/>
      <c r="L121" s="161"/>
      <c r="M121" s="162"/>
      <c r="N121" s="163" t="s">
        <v>40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151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152</v>
      </c>
      <c r="BK121" s="162"/>
      <c r="BL121" s="162"/>
      <c r="BM121" s="162"/>
    </row>
    <row r="122" s="2" customFormat="1" ht="18" customHeight="1">
      <c r="A122" s="34"/>
      <c r="B122" s="156"/>
      <c r="C122" s="157"/>
      <c r="D122" s="158" t="s">
        <v>156</v>
      </c>
      <c r="E122" s="159"/>
      <c r="F122" s="159"/>
      <c r="G122" s="157"/>
      <c r="H122" s="157"/>
      <c r="I122" s="157"/>
      <c r="J122" s="160">
        <v>0</v>
      </c>
      <c r="K122" s="157"/>
      <c r="L122" s="161"/>
      <c r="M122" s="162"/>
      <c r="N122" s="163" t="s">
        <v>40</v>
      </c>
      <c r="O122" s="162"/>
      <c r="P122" s="162"/>
      <c r="Q122" s="162"/>
      <c r="R122" s="162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4" t="s">
        <v>151</v>
      </c>
      <c r="AZ122" s="162"/>
      <c r="BA122" s="162"/>
      <c r="BB122" s="162"/>
      <c r="BC122" s="162"/>
      <c r="BD122" s="162"/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64" t="s">
        <v>152</v>
      </c>
      <c r="BK122" s="162"/>
      <c r="BL122" s="162"/>
      <c r="BM122" s="162"/>
    </row>
    <row r="123" s="2" customFormat="1" ht="18" customHeight="1">
      <c r="A123" s="34"/>
      <c r="B123" s="156"/>
      <c r="C123" s="157"/>
      <c r="D123" s="159" t="s">
        <v>157</v>
      </c>
      <c r="E123" s="157"/>
      <c r="F123" s="157"/>
      <c r="G123" s="157"/>
      <c r="H123" s="157"/>
      <c r="I123" s="157"/>
      <c r="J123" s="160">
        <f>ROUND(J30*T123,2)</f>
        <v>0</v>
      </c>
      <c r="K123" s="157"/>
      <c r="L123" s="161"/>
      <c r="M123" s="162"/>
      <c r="N123" s="163" t="s">
        <v>40</v>
      </c>
      <c r="O123" s="162"/>
      <c r="P123" s="162"/>
      <c r="Q123" s="162"/>
      <c r="R123" s="162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4" t="s">
        <v>158</v>
      </c>
      <c r="AZ123" s="162"/>
      <c r="BA123" s="162"/>
      <c r="BB123" s="162"/>
      <c r="BC123" s="162"/>
      <c r="BD123" s="162"/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64" t="s">
        <v>152</v>
      </c>
      <c r="BK123" s="162"/>
      <c r="BL123" s="162"/>
      <c r="BM123" s="162"/>
    </row>
    <row r="124" s="2" customForma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9.28" customHeight="1">
      <c r="A125" s="34"/>
      <c r="B125" s="35"/>
      <c r="C125" s="166" t="s">
        <v>159</v>
      </c>
      <c r="D125" s="135"/>
      <c r="E125" s="135"/>
      <c r="F125" s="135"/>
      <c r="G125" s="135"/>
      <c r="H125" s="135"/>
      <c r="I125" s="135"/>
      <c r="J125" s="167">
        <f>ROUND(J96+J117,2)</f>
        <v>0</v>
      </c>
      <c r="K125" s="135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30" s="2" customFormat="1" ht="6.96" customHeight="1">
      <c r="A130" s="34"/>
      <c r="B130" s="63"/>
      <c r="C130" s="64"/>
      <c r="D130" s="64"/>
      <c r="E130" s="64"/>
      <c r="F130" s="64"/>
      <c r="G130" s="64"/>
      <c r="H130" s="64"/>
      <c r="I130" s="64"/>
      <c r="J130" s="64"/>
      <c r="K130" s="6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24.96" customHeight="1">
      <c r="A131" s="34"/>
      <c r="B131" s="35"/>
      <c r="C131" s="19" t="s">
        <v>160</v>
      </c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14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122" t="str">
        <f>E7</f>
        <v xml:space="preserve"> ŠH Angels Aréna  Rekonštrukcia a Modernizácia pre VO</v>
      </c>
      <c r="F134" s="28"/>
      <c r="G134" s="28"/>
      <c r="H134" s="28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2" customHeight="1">
      <c r="A135" s="34"/>
      <c r="B135" s="35"/>
      <c r="C135" s="28" t="s">
        <v>124</v>
      </c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6.5" customHeight="1">
      <c r="A136" s="34"/>
      <c r="B136" s="35"/>
      <c r="C136" s="34"/>
      <c r="D136" s="34"/>
      <c r="E136" s="68" t="str">
        <f>E9</f>
        <v xml:space="preserve">06 - SO 01.4  Športova hala - elektroinštalácia </v>
      </c>
      <c r="F136" s="34"/>
      <c r="G136" s="34"/>
      <c r="H136" s="34"/>
      <c r="I136" s="34"/>
      <c r="J136" s="34"/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18</v>
      </c>
      <c r="D138" s="34"/>
      <c r="E138" s="34"/>
      <c r="F138" s="23" t="str">
        <f>F12</f>
        <v>Košice</v>
      </c>
      <c r="G138" s="34"/>
      <c r="H138" s="34"/>
      <c r="I138" s="28" t="s">
        <v>20</v>
      </c>
      <c r="J138" s="70" t="str">
        <f>IF(J12="","",J12)</f>
        <v>16. 7. 2021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6.96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5.15" customHeight="1">
      <c r="A140" s="34"/>
      <c r="B140" s="35"/>
      <c r="C140" s="28" t="s">
        <v>22</v>
      </c>
      <c r="D140" s="34"/>
      <c r="E140" s="34"/>
      <c r="F140" s="23" t="str">
        <f>E15</f>
        <v>Mesto Košice</v>
      </c>
      <c r="G140" s="34"/>
      <c r="H140" s="34"/>
      <c r="I140" s="28" t="s">
        <v>28</v>
      </c>
      <c r="J140" s="32" t="str">
        <f>E21</f>
        <v xml:space="preserve"> </v>
      </c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5.15" customHeight="1">
      <c r="A141" s="34"/>
      <c r="B141" s="35"/>
      <c r="C141" s="28" t="s">
        <v>26</v>
      </c>
      <c r="D141" s="34"/>
      <c r="E141" s="34"/>
      <c r="F141" s="23" t="str">
        <f>IF(E18="","",E18)</f>
        <v>Vyplň údaj</v>
      </c>
      <c r="G141" s="34"/>
      <c r="H141" s="34"/>
      <c r="I141" s="28" t="s">
        <v>32</v>
      </c>
      <c r="J141" s="32" t="str">
        <f>E24</f>
        <v xml:space="preserve"> </v>
      </c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0.32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11" customFormat="1" ht="29.28" customHeight="1">
      <c r="A143" s="168"/>
      <c r="B143" s="169"/>
      <c r="C143" s="170" t="s">
        <v>161</v>
      </c>
      <c r="D143" s="171" t="s">
        <v>59</v>
      </c>
      <c r="E143" s="171" t="s">
        <v>55</v>
      </c>
      <c r="F143" s="171" t="s">
        <v>56</v>
      </c>
      <c r="G143" s="171" t="s">
        <v>162</v>
      </c>
      <c r="H143" s="171" t="s">
        <v>163</v>
      </c>
      <c r="I143" s="171" t="s">
        <v>164</v>
      </c>
      <c r="J143" s="172" t="s">
        <v>130</v>
      </c>
      <c r="K143" s="173" t="s">
        <v>165</v>
      </c>
      <c r="L143" s="174"/>
      <c r="M143" s="87" t="s">
        <v>1</v>
      </c>
      <c r="N143" s="88" t="s">
        <v>38</v>
      </c>
      <c r="O143" s="88" t="s">
        <v>166</v>
      </c>
      <c r="P143" s="88" t="s">
        <v>167</v>
      </c>
      <c r="Q143" s="88" t="s">
        <v>168</v>
      </c>
      <c r="R143" s="88" t="s">
        <v>169</v>
      </c>
      <c r="S143" s="88" t="s">
        <v>170</v>
      </c>
      <c r="T143" s="89" t="s">
        <v>171</v>
      </c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</row>
    <row r="144" s="2" customFormat="1" ht="22.8" customHeight="1">
      <c r="A144" s="34"/>
      <c r="B144" s="35"/>
      <c r="C144" s="94" t="s">
        <v>126</v>
      </c>
      <c r="D144" s="34"/>
      <c r="E144" s="34"/>
      <c r="F144" s="34"/>
      <c r="G144" s="34"/>
      <c r="H144" s="34"/>
      <c r="I144" s="34"/>
      <c r="J144" s="175">
        <f>BK144</f>
        <v>0</v>
      </c>
      <c r="K144" s="34"/>
      <c r="L144" s="35"/>
      <c r="M144" s="90"/>
      <c r="N144" s="74"/>
      <c r="O144" s="91"/>
      <c r="P144" s="176">
        <f>P145+P470+P475</f>
        <v>0</v>
      </c>
      <c r="Q144" s="91"/>
      <c r="R144" s="176">
        <f>R145+R470+R475</f>
        <v>0</v>
      </c>
      <c r="S144" s="91"/>
      <c r="T144" s="177">
        <f>T145+T470+T475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73</v>
      </c>
      <c r="AU144" s="15" t="s">
        <v>132</v>
      </c>
      <c r="BK144" s="178">
        <f>BK145+BK470+BK475</f>
        <v>0</v>
      </c>
    </row>
    <row r="145" s="12" customFormat="1" ht="25.92" customHeight="1">
      <c r="A145" s="12"/>
      <c r="B145" s="179"/>
      <c r="C145" s="12"/>
      <c r="D145" s="180" t="s">
        <v>73</v>
      </c>
      <c r="E145" s="181" t="s">
        <v>408</v>
      </c>
      <c r="F145" s="181" t="s">
        <v>2183</v>
      </c>
      <c r="G145" s="12"/>
      <c r="H145" s="12"/>
      <c r="I145" s="182"/>
      <c r="J145" s="183">
        <f>BK145</f>
        <v>0</v>
      </c>
      <c r="K145" s="12"/>
      <c r="L145" s="179"/>
      <c r="M145" s="184"/>
      <c r="N145" s="185"/>
      <c r="O145" s="185"/>
      <c r="P145" s="186">
        <f>P146+P147+P219+P258+P271+P284+P300+P336+P444+P467</f>
        <v>0</v>
      </c>
      <c r="Q145" s="185"/>
      <c r="R145" s="186">
        <f>R146+R147+R219+R258+R271+R284+R300+R336+R444+R467</f>
        <v>0</v>
      </c>
      <c r="S145" s="185"/>
      <c r="T145" s="187">
        <f>T146+T147+T219+T258+T271+T284+T300+T336+T444+T467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0" t="s">
        <v>184</v>
      </c>
      <c r="AT145" s="188" t="s">
        <v>73</v>
      </c>
      <c r="AU145" s="188" t="s">
        <v>74</v>
      </c>
      <c r="AY145" s="180" t="s">
        <v>174</v>
      </c>
      <c r="BK145" s="189">
        <f>BK146+BK147+BK219+BK258+BK271+BK284+BK300+BK336+BK444+BK467</f>
        <v>0</v>
      </c>
    </row>
    <row r="146" s="12" customFormat="1" ht="22.8" customHeight="1">
      <c r="A146" s="12"/>
      <c r="B146" s="179"/>
      <c r="C146" s="12"/>
      <c r="D146" s="180" t="s">
        <v>73</v>
      </c>
      <c r="E146" s="190" t="s">
        <v>2184</v>
      </c>
      <c r="F146" s="190" t="s">
        <v>2185</v>
      </c>
      <c r="G146" s="12"/>
      <c r="H146" s="12"/>
      <c r="I146" s="182"/>
      <c r="J146" s="191">
        <f>BK146</f>
        <v>0</v>
      </c>
      <c r="K146" s="12"/>
      <c r="L146" s="179"/>
      <c r="M146" s="184"/>
      <c r="N146" s="185"/>
      <c r="O146" s="185"/>
      <c r="P146" s="186">
        <v>0</v>
      </c>
      <c r="Q146" s="185"/>
      <c r="R146" s="186">
        <v>0</v>
      </c>
      <c r="S146" s="185"/>
      <c r="T146" s="187"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0" t="s">
        <v>82</v>
      </c>
      <c r="AT146" s="188" t="s">
        <v>73</v>
      </c>
      <c r="AU146" s="188" t="s">
        <v>82</v>
      </c>
      <c r="AY146" s="180" t="s">
        <v>174</v>
      </c>
      <c r="BK146" s="189">
        <v>0</v>
      </c>
    </row>
    <row r="147" s="12" customFormat="1" ht="22.8" customHeight="1">
      <c r="A147" s="12"/>
      <c r="B147" s="179"/>
      <c r="C147" s="12"/>
      <c r="D147" s="180" t="s">
        <v>73</v>
      </c>
      <c r="E147" s="190" t="s">
        <v>2186</v>
      </c>
      <c r="F147" s="190" t="s">
        <v>2187</v>
      </c>
      <c r="G147" s="12"/>
      <c r="H147" s="12"/>
      <c r="I147" s="182"/>
      <c r="J147" s="191">
        <f>BK147</f>
        <v>0</v>
      </c>
      <c r="K147" s="12"/>
      <c r="L147" s="179"/>
      <c r="M147" s="184"/>
      <c r="N147" s="185"/>
      <c r="O147" s="185"/>
      <c r="P147" s="186">
        <f>SUM(P148:P218)</f>
        <v>0</v>
      </c>
      <c r="Q147" s="185"/>
      <c r="R147" s="186">
        <f>SUM(R148:R218)</f>
        <v>0</v>
      </c>
      <c r="S147" s="185"/>
      <c r="T147" s="187">
        <f>SUM(T148:T218)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80" t="s">
        <v>82</v>
      </c>
      <c r="AT147" s="188" t="s">
        <v>73</v>
      </c>
      <c r="AU147" s="188" t="s">
        <v>82</v>
      </c>
      <c r="AY147" s="180" t="s">
        <v>174</v>
      </c>
      <c r="BK147" s="189">
        <f>SUM(BK148:BK218)</f>
        <v>0</v>
      </c>
    </row>
    <row r="148" s="2" customFormat="1" ht="16.5" customHeight="1">
      <c r="A148" s="34"/>
      <c r="B148" s="156"/>
      <c r="C148" s="192" t="s">
        <v>82</v>
      </c>
      <c r="D148" s="192" t="s">
        <v>177</v>
      </c>
      <c r="E148" s="193" t="s">
        <v>2188</v>
      </c>
      <c r="F148" s="194" t="s">
        <v>2189</v>
      </c>
      <c r="G148" s="195" t="s">
        <v>246</v>
      </c>
      <c r="H148" s="196">
        <v>1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152</v>
      </c>
    </row>
    <row r="149" s="2" customFormat="1" ht="16.5" customHeight="1">
      <c r="A149" s="34"/>
      <c r="B149" s="156"/>
      <c r="C149" s="211" t="s">
        <v>152</v>
      </c>
      <c r="D149" s="211" t="s">
        <v>408</v>
      </c>
      <c r="E149" s="212" t="s">
        <v>2190</v>
      </c>
      <c r="F149" s="213" t="s">
        <v>2191</v>
      </c>
      <c r="G149" s="214" t="s">
        <v>246</v>
      </c>
      <c r="H149" s="215">
        <v>1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181</v>
      </c>
    </row>
    <row r="150" s="2" customFormat="1" ht="24.15" customHeight="1">
      <c r="A150" s="34"/>
      <c r="B150" s="156"/>
      <c r="C150" s="192" t="s">
        <v>184</v>
      </c>
      <c r="D150" s="192" t="s">
        <v>177</v>
      </c>
      <c r="E150" s="193" t="s">
        <v>2192</v>
      </c>
      <c r="F150" s="194" t="s">
        <v>2193</v>
      </c>
      <c r="G150" s="195" t="s">
        <v>246</v>
      </c>
      <c r="H150" s="196">
        <v>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188</v>
      </c>
    </row>
    <row r="151" s="2" customFormat="1" ht="37.8" customHeight="1">
      <c r="A151" s="34"/>
      <c r="B151" s="156"/>
      <c r="C151" s="211" t="s">
        <v>181</v>
      </c>
      <c r="D151" s="211" t="s">
        <v>408</v>
      </c>
      <c r="E151" s="212" t="s">
        <v>2194</v>
      </c>
      <c r="F151" s="213" t="s">
        <v>2195</v>
      </c>
      <c r="G151" s="214" t="s">
        <v>246</v>
      </c>
      <c r="H151" s="215">
        <v>2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191</v>
      </c>
      <c r="AT151" s="203" t="s">
        <v>408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191</v>
      </c>
    </row>
    <row r="152" s="2" customFormat="1" ht="24.15" customHeight="1">
      <c r="A152" s="34"/>
      <c r="B152" s="156"/>
      <c r="C152" s="192" t="s">
        <v>192</v>
      </c>
      <c r="D152" s="192" t="s">
        <v>177</v>
      </c>
      <c r="E152" s="193" t="s">
        <v>2196</v>
      </c>
      <c r="F152" s="194" t="s">
        <v>2197</v>
      </c>
      <c r="G152" s="195" t="s">
        <v>246</v>
      </c>
      <c r="H152" s="196">
        <v>3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111</v>
      </c>
    </row>
    <row r="153" s="2" customFormat="1" ht="24.15" customHeight="1">
      <c r="A153" s="34"/>
      <c r="B153" s="156"/>
      <c r="C153" s="211" t="s">
        <v>188</v>
      </c>
      <c r="D153" s="211" t="s">
        <v>408</v>
      </c>
      <c r="E153" s="212" t="s">
        <v>2198</v>
      </c>
      <c r="F153" s="213" t="s">
        <v>2199</v>
      </c>
      <c r="G153" s="214" t="s">
        <v>246</v>
      </c>
      <c r="H153" s="215">
        <v>3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191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114</v>
      </c>
    </row>
    <row r="154" s="2" customFormat="1" ht="24.15" customHeight="1">
      <c r="A154" s="34"/>
      <c r="B154" s="156"/>
      <c r="C154" s="192" t="s">
        <v>197</v>
      </c>
      <c r="D154" s="192" t="s">
        <v>177</v>
      </c>
      <c r="E154" s="193" t="s">
        <v>2200</v>
      </c>
      <c r="F154" s="194" t="s">
        <v>2201</v>
      </c>
      <c r="G154" s="195" t="s">
        <v>246</v>
      </c>
      <c r="H154" s="196">
        <v>10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120</v>
      </c>
    </row>
    <row r="155" s="2" customFormat="1" ht="24.15" customHeight="1">
      <c r="A155" s="34"/>
      <c r="B155" s="156"/>
      <c r="C155" s="211" t="s">
        <v>191</v>
      </c>
      <c r="D155" s="211" t="s">
        <v>408</v>
      </c>
      <c r="E155" s="212" t="s">
        <v>2202</v>
      </c>
      <c r="F155" s="213" t="s">
        <v>2203</v>
      </c>
      <c r="G155" s="214" t="s">
        <v>246</v>
      </c>
      <c r="H155" s="215">
        <v>10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191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202</v>
      </c>
    </row>
    <row r="156" s="2" customFormat="1" ht="21.75" customHeight="1">
      <c r="A156" s="34"/>
      <c r="B156" s="156"/>
      <c r="C156" s="211" t="s">
        <v>175</v>
      </c>
      <c r="D156" s="211" t="s">
        <v>408</v>
      </c>
      <c r="E156" s="212" t="s">
        <v>2204</v>
      </c>
      <c r="F156" s="213" t="s">
        <v>2205</v>
      </c>
      <c r="G156" s="214" t="s">
        <v>246</v>
      </c>
      <c r="H156" s="215">
        <v>12</v>
      </c>
      <c r="I156" s="216"/>
      <c r="J156" s="215">
        <f>ROUND(I156*H156,3)</f>
        <v>0</v>
      </c>
      <c r="K156" s="217"/>
      <c r="L156" s="218"/>
      <c r="M156" s="219" t="s">
        <v>1</v>
      </c>
      <c r="N156" s="22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191</v>
      </c>
      <c r="AT156" s="203" t="s">
        <v>408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205</v>
      </c>
    </row>
    <row r="157" s="2" customFormat="1" ht="21.75" customHeight="1">
      <c r="A157" s="34"/>
      <c r="B157" s="156"/>
      <c r="C157" s="211" t="s">
        <v>111</v>
      </c>
      <c r="D157" s="211" t="s">
        <v>408</v>
      </c>
      <c r="E157" s="212" t="s">
        <v>2206</v>
      </c>
      <c r="F157" s="213" t="s">
        <v>2207</v>
      </c>
      <c r="G157" s="214" t="s">
        <v>246</v>
      </c>
      <c r="H157" s="215">
        <v>3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7</v>
      </c>
    </row>
    <row r="158" s="2" customFormat="1" ht="21.75" customHeight="1">
      <c r="A158" s="34"/>
      <c r="B158" s="156"/>
      <c r="C158" s="211" t="s">
        <v>208</v>
      </c>
      <c r="D158" s="211" t="s">
        <v>408</v>
      </c>
      <c r="E158" s="212" t="s">
        <v>2208</v>
      </c>
      <c r="F158" s="213" t="s">
        <v>2209</v>
      </c>
      <c r="G158" s="214" t="s">
        <v>246</v>
      </c>
      <c r="H158" s="215">
        <v>6</v>
      </c>
      <c r="I158" s="216"/>
      <c r="J158" s="215">
        <f>ROUND(I158*H158,3)</f>
        <v>0</v>
      </c>
      <c r="K158" s="217"/>
      <c r="L158" s="218"/>
      <c r="M158" s="219" t="s">
        <v>1</v>
      </c>
      <c r="N158" s="22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191</v>
      </c>
      <c r="AT158" s="203" t="s">
        <v>408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211</v>
      </c>
    </row>
    <row r="159" s="2" customFormat="1" ht="44.25" customHeight="1">
      <c r="A159" s="34"/>
      <c r="B159" s="156"/>
      <c r="C159" s="211" t="s">
        <v>114</v>
      </c>
      <c r="D159" s="211" t="s">
        <v>408</v>
      </c>
      <c r="E159" s="212" t="s">
        <v>2210</v>
      </c>
      <c r="F159" s="213" t="s">
        <v>2211</v>
      </c>
      <c r="G159" s="214" t="s">
        <v>246</v>
      </c>
      <c r="H159" s="215">
        <v>3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191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214</v>
      </c>
    </row>
    <row r="160" s="2" customFormat="1" ht="16.5" customHeight="1">
      <c r="A160" s="34"/>
      <c r="B160" s="156"/>
      <c r="C160" s="192" t="s">
        <v>117</v>
      </c>
      <c r="D160" s="192" t="s">
        <v>177</v>
      </c>
      <c r="E160" s="193" t="s">
        <v>2212</v>
      </c>
      <c r="F160" s="194" t="s">
        <v>2213</v>
      </c>
      <c r="G160" s="195" t="s">
        <v>246</v>
      </c>
      <c r="H160" s="196">
        <v>3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217</v>
      </c>
    </row>
    <row r="161" s="2" customFormat="1" ht="16.5" customHeight="1">
      <c r="A161" s="34"/>
      <c r="B161" s="156"/>
      <c r="C161" s="211" t="s">
        <v>120</v>
      </c>
      <c r="D161" s="211" t="s">
        <v>408</v>
      </c>
      <c r="E161" s="212" t="s">
        <v>2214</v>
      </c>
      <c r="F161" s="213" t="s">
        <v>2215</v>
      </c>
      <c r="G161" s="214" t="s">
        <v>246</v>
      </c>
      <c r="H161" s="215">
        <v>1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191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220</v>
      </c>
    </row>
    <row r="162" s="2" customFormat="1" ht="21.75" customHeight="1">
      <c r="A162" s="34"/>
      <c r="B162" s="156"/>
      <c r="C162" s="211" t="s">
        <v>221</v>
      </c>
      <c r="D162" s="211" t="s">
        <v>408</v>
      </c>
      <c r="E162" s="212" t="s">
        <v>2216</v>
      </c>
      <c r="F162" s="213" t="s">
        <v>2217</v>
      </c>
      <c r="G162" s="214" t="s">
        <v>246</v>
      </c>
      <c r="H162" s="215">
        <v>2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191</v>
      </c>
      <c r="AT162" s="203" t="s">
        <v>408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224</v>
      </c>
    </row>
    <row r="163" s="2" customFormat="1" ht="16.5" customHeight="1">
      <c r="A163" s="34"/>
      <c r="B163" s="156"/>
      <c r="C163" s="192" t="s">
        <v>202</v>
      </c>
      <c r="D163" s="192" t="s">
        <v>177</v>
      </c>
      <c r="E163" s="193" t="s">
        <v>2218</v>
      </c>
      <c r="F163" s="194" t="s">
        <v>2219</v>
      </c>
      <c r="G163" s="195" t="s">
        <v>246</v>
      </c>
      <c r="H163" s="196">
        <v>13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227</v>
      </c>
    </row>
    <row r="164" s="2" customFormat="1" ht="21.75" customHeight="1">
      <c r="A164" s="34"/>
      <c r="B164" s="156"/>
      <c r="C164" s="211" t="s">
        <v>228</v>
      </c>
      <c r="D164" s="211" t="s">
        <v>408</v>
      </c>
      <c r="E164" s="212" t="s">
        <v>2220</v>
      </c>
      <c r="F164" s="213" t="s">
        <v>2221</v>
      </c>
      <c r="G164" s="214" t="s">
        <v>246</v>
      </c>
      <c r="H164" s="215">
        <v>4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231</v>
      </c>
    </row>
    <row r="165" s="2" customFormat="1" ht="21.75" customHeight="1">
      <c r="A165" s="34"/>
      <c r="B165" s="156"/>
      <c r="C165" s="211" t="s">
        <v>205</v>
      </c>
      <c r="D165" s="211" t="s">
        <v>408</v>
      </c>
      <c r="E165" s="212" t="s">
        <v>2222</v>
      </c>
      <c r="F165" s="213" t="s">
        <v>2223</v>
      </c>
      <c r="G165" s="214" t="s">
        <v>246</v>
      </c>
      <c r="H165" s="215">
        <v>4</v>
      </c>
      <c r="I165" s="216"/>
      <c r="J165" s="215">
        <f>ROUND(I165*H165,3)</f>
        <v>0</v>
      </c>
      <c r="K165" s="217"/>
      <c r="L165" s="218"/>
      <c r="M165" s="219" t="s">
        <v>1</v>
      </c>
      <c r="N165" s="22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191</v>
      </c>
      <c r="AT165" s="203" t="s">
        <v>408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234</v>
      </c>
    </row>
    <row r="166" s="2" customFormat="1" ht="21.75" customHeight="1">
      <c r="A166" s="34"/>
      <c r="B166" s="156"/>
      <c r="C166" s="211" t="s">
        <v>235</v>
      </c>
      <c r="D166" s="211" t="s">
        <v>408</v>
      </c>
      <c r="E166" s="212" t="s">
        <v>2224</v>
      </c>
      <c r="F166" s="213" t="s">
        <v>2225</v>
      </c>
      <c r="G166" s="214" t="s">
        <v>246</v>
      </c>
      <c r="H166" s="215">
        <v>3</v>
      </c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191</v>
      </c>
      <c r="AT166" s="203" t="s">
        <v>408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238</v>
      </c>
    </row>
    <row r="167" s="2" customFormat="1" ht="21.75" customHeight="1">
      <c r="A167" s="34"/>
      <c r="B167" s="156"/>
      <c r="C167" s="211" t="s">
        <v>7</v>
      </c>
      <c r="D167" s="211" t="s">
        <v>408</v>
      </c>
      <c r="E167" s="212" t="s">
        <v>2226</v>
      </c>
      <c r="F167" s="213" t="s">
        <v>2227</v>
      </c>
      <c r="G167" s="214" t="s">
        <v>246</v>
      </c>
      <c r="H167" s="215">
        <v>1</v>
      </c>
      <c r="I167" s="216"/>
      <c r="J167" s="215">
        <f>ROUND(I167*H167,3)</f>
        <v>0</v>
      </c>
      <c r="K167" s="217"/>
      <c r="L167" s="218"/>
      <c r="M167" s="219" t="s">
        <v>1</v>
      </c>
      <c r="N167" s="22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191</v>
      </c>
      <c r="AT167" s="203" t="s">
        <v>408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242</v>
      </c>
    </row>
    <row r="168" s="2" customFormat="1" ht="21.75" customHeight="1">
      <c r="A168" s="34"/>
      <c r="B168" s="156"/>
      <c r="C168" s="211" t="s">
        <v>243</v>
      </c>
      <c r="D168" s="211" t="s">
        <v>408</v>
      </c>
      <c r="E168" s="212" t="s">
        <v>2228</v>
      </c>
      <c r="F168" s="213" t="s">
        <v>2229</v>
      </c>
      <c r="G168" s="214" t="s">
        <v>246</v>
      </c>
      <c r="H168" s="215">
        <v>1</v>
      </c>
      <c r="I168" s="216"/>
      <c r="J168" s="215">
        <f>ROUND(I168*H168,3)</f>
        <v>0</v>
      </c>
      <c r="K168" s="217"/>
      <c r="L168" s="218"/>
      <c r="M168" s="219" t="s">
        <v>1</v>
      </c>
      <c r="N168" s="22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191</v>
      </c>
      <c r="AT168" s="203" t="s">
        <v>408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247</v>
      </c>
    </row>
    <row r="169" s="2" customFormat="1" ht="16.5" customHeight="1">
      <c r="A169" s="34"/>
      <c r="B169" s="156"/>
      <c r="C169" s="192" t="s">
        <v>211</v>
      </c>
      <c r="D169" s="192" t="s">
        <v>177</v>
      </c>
      <c r="E169" s="193" t="s">
        <v>2230</v>
      </c>
      <c r="F169" s="194" t="s">
        <v>2231</v>
      </c>
      <c r="G169" s="195" t="s">
        <v>246</v>
      </c>
      <c r="H169" s="196">
        <v>1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250</v>
      </c>
    </row>
    <row r="170" s="2" customFormat="1" ht="21.75" customHeight="1">
      <c r="A170" s="34"/>
      <c r="B170" s="156"/>
      <c r="C170" s="211" t="s">
        <v>251</v>
      </c>
      <c r="D170" s="211" t="s">
        <v>408</v>
      </c>
      <c r="E170" s="212" t="s">
        <v>2232</v>
      </c>
      <c r="F170" s="213" t="s">
        <v>2233</v>
      </c>
      <c r="G170" s="214" t="s">
        <v>246</v>
      </c>
      <c r="H170" s="215">
        <v>1</v>
      </c>
      <c r="I170" s="216"/>
      <c r="J170" s="215">
        <f>ROUND(I170*H170,3)</f>
        <v>0</v>
      </c>
      <c r="K170" s="217"/>
      <c r="L170" s="218"/>
      <c r="M170" s="219" t="s">
        <v>1</v>
      </c>
      <c r="N170" s="22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191</v>
      </c>
      <c r="AT170" s="203" t="s">
        <v>408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254</v>
      </c>
    </row>
    <row r="171" s="2" customFormat="1" ht="21.75" customHeight="1">
      <c r="A171" s="34"/>
      <c r="B171" s="156"/>
      <c r="C171" s="192" t="s">
        <v>214</v>
      </c>
      <c r="D171" s="192" t="s">
        <v>177</v>
      </c>
      <c r="E171" s="193" t="s">
        <v>2234</v>
      </c>
      <c r="F171" s="194" t="s">
        <v>2235</v>
      </c>
      <c r="G171" s="195" t="s">
        <v>246</v>
      </c>
      <c r="H171" s="196">
        <v>48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257</v>
      </c>
    </row>
    <row r="172" s="2" customFormat="1" ht="33" customHeight="1">
      <c r="A172" s="34"/>
      <c r="B172" s="156"/>
      <c r="C172" s="211" t="s">
        <v>258</v>
      </c>
      <c r="D172" s="211" t="s">
        <v>408</v>
      </c>
      <c r="E172" s="212" t="s">
        <v>2236</v>
      </c>
      <c r="F172" s="213" t="s">
        <v>2237</v>
      </c>
      <c r="G172" s="214" t="s">
        <v>246</v>
      </c>
      <c r="H172" s="215">
        <v>22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191</v>
      </c>
      <c r="AT172" s="203" t="s">
        <v>408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261</v>
      </c>
    </row>
    <row r="173" s="2" customFormat="1" ht="33" customHeight="1">
      <c r="A173" s="34"/>
      <c r="B173" s="156"/>
      <c r="C173" s="211" t="s">
        <v>217</v>
      </c>
      <c r="D173" s="211" t="s">
        <v>408</v>
      </c>
      <c r="E173" s="212" t="s">
        <v>2238</v>
      </c>
      <c r="F173" s="213" t="s">
        <v>2239</v>
      </c>
      <c r="G173" s="214" t="s">
        <v>246</v>
      </c>
      <c r="H173" s="215">
        <v>2</v>
      </c>
      <c r="I173" s="216"/>
      <c r="J173" s="215">
        <f>ROUND(I173*H173,3)</f>
        <v>0</v>
      </c>
      <c r="K173" s="217"/>
      <c r="L173" s="218"/>
      <c r="M173" s="219" t="s">
        <v>1</v>
      </c>
      <c r="N173" s="22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191</v>
      </c>
      <c r="AT173" s="203" t="s">
        <v>408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264</v>
      </c>
    </row>
    <row r="174" s="2" customFormat="1" ht="33" customHeight="1">
      <c r="A174" s="34"/>
      <c r="B174" s="156"/>
      <c r="C174" s="211" t="s">
        <v>265</v>
      </c>
      <c r="D174" s="211" t="s">
        <v>408</v>
      </c>
      <c r="E174" s="212" t="s">
        <v>2240</v>
      </c>
      <c r="F174" s="213" t="s">
        <v>2241</v>
      </c>
      <c r="G174" s="214" t="s">
        <v>246</v>
      </c>
      <c r="H174" s="215">
        <v>20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191</v>
      </c>
      <c r="AT174" s="203" t="s">
        <v>408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269</v>
      </c>
    </row>
    <row r="175" s="2" customFormat="1" ht="33" customHeight="1">
      <c r="A175" s="34"/>
      <c r="B175" s="156"/>
      <c r="C175" s="211" t="s">
        <v>220</v>
      </c>
      <c r="D175" s="211" t="s">
        <v>408</v>
      </c>
      <c r="E175" s="212" t="s">
        <v>2242</v>
      </c>
      <c r="F175" s="213" t="s">
        <v>2243</v>
      </c>
      <c r="G175" s="214" t="s">
        <v>246</v>
      </c>
      <c r="H175" s="215">
        <v>4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191</v>
      </c>
      <c r="AT175" s="203" t="s">
        <v>408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272</v>
      </c>
    </row>
    <row r="176" s="2" customFormat="1" ht="21.75" customHeight="1">
      <c r="A176" s="34"/>
      <c r="B176" s="156"/>
      <c r="C176" s="192" t="s">
        <v>273</v>
      </c>
      <c r="D176" s="192" t="s">
        <v>177</v>
      </c>
      <c r="E176" s="193" t="s">
        <v>2244</v>
      </c>
      <c r="F176" s="194" t="s">
        <v>2245</v>
      </c>
      <c r="G176" s="195" t="s">
        <v>246</v>
      </c>
      <c r="H176" s="196">
        <v>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276</v>
      </c>
    </row>
    <row r="177" s="2" customFormat="1" ht="24.15" customHeight="1">
      <c r="A177" s="34"/>
      <c r="B177" s="156"/>
      <c r="C177" s="211" t="s">
        <v>224</v>
      </c>
      <c r="D177" s="211" t="s">
        <v>408</v>
      </c>
      <c r="E177" s="212" t="s">
        <v>2246</v>
      </c>
      <c r="F177" s="213" t="s">
        <v>2247</v>
      </c>
      <c r="G177" s="214" t="s">
        <v>246</v>
      </c>
      <c r="H177" s="215">
        <v>1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191</v>
      </c>
      <c r="AT177" s="203" t="s">
        <v>408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279</v>
      </c>
    </row>
    <row r="178" s="2" customFormat="1" ht="24.15" customHeight="1">
      <c r="A178" s="34"/>
      <c r="B178" s="156"/>
      <c r="C178" s="211" t="s">
        <v>280</v>
      </c>
      <c r="D178" s="211" t="s">
        <v>408</v>
      </c>
      <c r="E178" s="212" t="s">
        <v>2248</v>
      </c>
      <c r="F178" s="213" t="s">
        <v>2249</v>
      </c>
      <c r="G178" s="214" t="s">
        <v>246</v>
      </c>
      <c r="H178" s="215">
        <v>2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191</v>
      </c>
      <c r="AT178" s="203" t="s">
        <v>408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283</v>
      </c>
    </row>
    <row r="179" s="2" customFormat="1" ht="24.15" customHeight="1">
      <c r="A179" s="34"/>
      <c r="B179" s="156"/>
      <c r="C179" s="211" t="s">
        <v>227</v>
      </c>
      <c r="D179" s="211" t="s">
        <v>408</v>
      </c>
      <c r="E179" s="212" t="s">
        <v>2250</v>
      </c>
      <c r="F179" s="213" t="s">
        <v>2251</v>
      </c>
      <c r="G179" s="214" t="s">
        <v>246</v>
      </c>
      <c r="H179" s="215">
        <v>1</v>
      </c>
      <c r="I179" s="216"/>
      <c r="J179" s="215">
        <f>ROUND(I179*H179,3)</f>
        <v>0</v>
      </c>
      <c r="K179" s="217"/>
      <c r="L179" s="218"/>
      <c r="M179" s="219" t="s">
        <v>1</v>
      </c>
      <c r="N179" s="22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191</v>
      </c>
      <c r="AT179" s="203" t="s">
        <v>408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286</v>
      </c>
    </row>
    <row r="180" s="2" customFormat="1" ht="24.15" customHeight="1">
      <c r="A180" s="34"/>
      <c r="B180" s="156"/>
      <c r="C180" s="211" t="s">
        <v>291</v>
      </c>
      <c r="D180" s="211" t="s">
        <v>408</v>
      </c>
      <c r="E180" s="212" t="s">
        <v>2252</v>
      </c>
      <c r="F180" s="213" t="s">
        <v>2253</v>
      </c>
      <c r="G180" s="214" t="s">
        <v>246</v>
      </c>
      <c r="H180" s="215">
        <v>2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191</v>
      </c>
      <c r="AT180" s="203" t="s">
        <v>408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295</v>
      </c>
    </row>
    <row r="181" s="2" customFormat="1" ht="24.15" customHeight="1">
      <c r="A181" s="34"/>
      <c r="B181" s="156"/>
      <c r="C181" s="192" t="s">
        <v>231</v>
      </c>
      <c r="D181" s="192" t="s">
        <v>177</v>
      </c>
      <c r="E181" s="193" t="s">
        <v>2254</v>
      </c>
      <c r="F181" s="194" t="s">
        <v>2255</v>
      </c>
      <c r="G181" s="195" t="s">
        <v>246</v>
      </c>
      <c r="H181" s="196">
        <v>1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181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298</v>
      </c>
    </row>
    <row r="182" s="2" customFormat="1" ht="55.5" customHeight="1">
      <c r="A182" s="34"/>
      <c r="B182" s="156"/>
      <c r="C182" s="211" t="s">
        <v>299</v>
      </c>
      <c r="D182" s="211" t="s">
        <v>408</v>
      </c>
      <c r="E182" s="212" t="s">
        <v>2256</v>
      </c>
      <c r="F182" s="213" t="s">
        <v>2257</v>
      </c>
      <c r="G182" s="214" t="s">
        <v>246</v>
      </c>
      <c r="H182" s="215">
        <v>1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191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302</v>
      </c>
    </row>
    <row r="183" s="2" customFormat="1" ht="16.5" customHeight="1">
      <c r="A183" s="34"/>
      <c r="B183" s="156"/>
      <c r="C183" s="192" t="s">
        <v>234</v>
      </c>
      <c r="D183" s="192" t="s">
        <v>177</v>
      </c>
      <c r="E183" s="193" t="s">
        <v>2258</v>
      </c>
      <c r="F183" s="194" t="s">
        <v>2259</v>
      </c>
      <c r="G183" s="195" t="s">
        <v>246</v>
      </c>
      <c r="H183" s="196">
        <v>1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305</v>
      </c>
    </row>
    <row r="184" s="2" customFormat="1" ht="37.8" customHeight="1">
      <c r="A184" s="34"/>
      <c r="B184" s="156"/>
      <c r="C184" s="211" t="s">
        <v>306</v>
      </c>
      <c r="D184" s="211" t="s">
        <v>408</v>
      </c>
      <c r="E184" s="212" t="s">
        <v>2260</v>
      </c>
      <c r="F184" s="213" t="s">
        <v>2261</v>
      </c>
      <c r="G184" s="214" t="s">
        <v>246</v>
      </c>
      <c r="H184" s="215">
        <v>1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191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309</v>
      </c>
    </row>
    <row r="185" s="2" customFormat="1" ht="24.15" customHeight="1">
      <c r="A185" s="34"/>
      <c r="B185" s="156"/>
      <c r="C185" s="192" t="s">
        <v>238</v>
      </c>
      <c r="D185" s="192" t="s">
        <v>177</v>
      </c>
      <c r="E185" s="193" t="s">
        <v>2262</v>
      </c>
      <c r="F185" s="194" t="s">
        <v>2263</v>
      </c>
      <c r="G185" s="195" t="s">
        <v>246</v>
      </c>
      <c r="H185" s="196">
        <v>1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312</v>
      </c>
    </row>
    <row r="186" s="2" customFormat="1" ht="16.5" customHeight="1">
      <c r="A186" s="34"/>
      <c r="B186" s="156"/>
      <c r="C186" s="211" t="s">
        <v>315</v>
      </c>
      <c r="D186" s="211" t="s">
        <v>408</v>
      </c>
      <c r="E186" s="212" t="s">
        <v>2264</v>
      </c>
      <c r="F186" s="213" t="s">
        <v>2265</v>
      </c>
      <c r="G186" s="214" t="s">
        <v>246</v>
      </c>
      <c r="H186" s="215">
        <v>1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191</v>
      </c>
      <c r="AT186" s="203" t="s">
        <v>408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318</v>
      </c>
    </row>
    <row r="187" s="2" customFormat="1" ht="16.5" customHeight="1">
      <c r="A187" s="34"/>
      <c r="B187" s="156"/>
      <c r="C187" s="192" t="s">
        <v>242</v>
      </c>
      <c r="D187" s="192" t="s">
        <v>177</v>
      </c>
      <c r="E187" s="193" t="s">
        <v>2266</v>
      </c>
      <c r="F187" s="194" t="s">
        <v>2267</v>
      </c>
      <c r="G187" s="195" t="s">
        <v>246</v>
      </c>
      <c r="H187" s="196">
        <v>1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323</v>
      </c>
    </row>
    <row r="188" s="2" customFormat="1" ht="16.5" customHeight="1">
      <c r="A188" s="34"/>
      <c r="B188" s="156"/>
      <c r="C188" s="211" t="s">
        <v>324</v>
      </c>
      <c r="D188" s="211" t="s">
        <v>408</v>
      </c>
      <c r="E188" s="212" t="s">
        <v>2268</v>
      </c>
      <c r="F188" s="213" t="s">
        <v>2269</v>
      </c>
      <c r="G188" s="214" t="s">
        <v>246</v>
      </c>
      <c r="H188" s="215">
        <v>1</v>
      </c>
      <c r="I188" s="216"/>
      <c r="J188" s="215">
        <f>ROUND(I188*H188,3)</f>
        <v>0</v>
      </c>
      <c r="K188" s="217"/>
      <c r="L188" s="218"/>
      <c r="M188" s="219" t="s">
        <v>1</v>
      </c>
      <c r="N188" s="22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191</v>
      </c>
      <c r="AT188" s="203" t="s">
        <v>408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327</v>
      </c>
    </row>
    <row r="189" s="2" customFormat="1" ht="24.15" customHeight="1">
      <c r="A189" s="34"/>
      <c r="B189" s="156"/>
      <c r="C189" s="192" t="s">
        <v>247</v>
      </c>
      <c r="D189" s="192" t="s">
        <v>177</v>
      </c>
      <c r="E189" s="193" t="s">
        <v>2270</v>
      </c>
      <c r="F189" s="194" t="s">
        <v>2271</v>
      </c>
      <c r="G189" s="195" t="s">
        <v>246</v>
      </c>
      <c r="H189" s="196">
        <v>1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181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330</v>
      </c>
    </row>
    <row r="190" s="2" customFormat="1" ht="24.15" customHeight="1">
      <c r="A190" s="34"/>
      <c r="B190" s="156"/>
      <c r="C190" s="211" t="s">
        <v>333</v>
      </c>
      <c r="D190" s="211" t="s">
        <v>408</v>
      </c>
      <c r="E190" s="212" t="s">
        <v>2272</v>
      </c>
      <c r="F190" s="213" t="s">
        <v>2273</v>
      </c>
      <c r="G190" s="214" t="s">
        <v>246</v>
      </c>
      <c r="H190" s="215">
        <v>1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191</v>
      </c>
      <c r="AT190" s="203" t="s">
        <v>408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336</v>
      </c>
    </row>
    <row r="191" s="2" customFormat="1" ht="21.75" customHeight="1">
      <c r="A191" s="34"/>
      <c r="B191" s="156"/>
      <c r="C191" s="211" t="s">
        <v>250</v>
      </c>
      <c r="D191" s="211" t="s">
        <v>408</v>
      </c>
      <c r="E191" s="212" t="s">
        <v>2274</v>
      </c>
      <c r="F191" s="213" t="s">
        <v>2275</v>
      </c>
      <c r="G191" s="214" t="s">
        <v>246</v>
      </c>
      <c r="H191" s="215">
        <v>1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191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341</v>
      </c>
    </row>
    <row r="192" s="2" customFormat="1" ht="16.5" customHeight="1">
      <c r="A192" s="34"/>
      <c r="B192" s="156"/>
      <c r="C192" s="192" t="s">
        <v>342</v>
      </c>
      <c r="D192" s="192" t="s">
        <v>177</v>
      </c>
      <c r="E192" s="193" t="s">
        <v>2230</v>
      </c>
      <c r="F192" s="194" t="s">
        <v>2231</v>
      </c>
      <c r="G192" s="195" t="s">
        <v>246</v>
      </c>
      <c r="H192" s="196">
        <v>1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181</v>
      </c>
      <c r="AT192" s="203" t="s">
        <v>177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345</v>
      </c>
    </row>
    <row r="193" s="2" customFormat="1" ht="21.75" customHeight="1">
      <c r="A193" s="34"/>
      <c r="B193" s="156"/>
      <c r="C193" s="211" t="s">
        <v>254</v>
      </c>
      <c r="D193" s="211" t="s">
        <v>408</v>
      </c>
      <c r="E193" s="212" t="s">
        <v>2276</v>
      </c>
      <c r="F193" s="213" t="s">
        <v>2277</v>
      </c>
      <c r="G193" s="214" t="s">
        <v>246</v>
      </c>
      <c r="H193" s="215">
        <v>1</v>
      </c>
      <c r="I193" s="216"/>
      <c r="J193" s="215">
        <f>ROUND(I193*H193,3)</f>
        <v>0</v>
      </c>
      <c r="K193" s="217"/>
      <c r="L193" s="218"/>
      <c r="M193" s="219" t="s">
        <v>1</v>
      </c>
      <c r="N193" s="22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191</v>
      </c>
      <c r="AT193" s="203" t="s">
        <v>408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350</v>
      </c>
    </row>
    <row r="194" s="2" customFormat="1" ht="16.5" customHeight="1">
      <c r="A194" s="34"/>
      <c r="B194" s="156"/>
      <c r="C194" s="192" t="s">
        <v>351</v>
      </c>
      <c r="D194" s="192" t="s">
        <v>177</v>
      </c>
      <c r="E194" s="193" t="s">
        <v>2278</v>
      </c>
      <c r="F194" s="194" t="s">
        <v>2279</v>
      </c>
      <c r="G194" s="195" t="s">
        <v>246</v>
      </c>
      <c r="H194" s="196">
        <v>1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181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354</v>
      </c>
    </row>
    <row r="195" s="2" customFormat="1" ht="37.8" customHeight="1">
      <c r="A195" s="34"/>
      <c r="B195" s="156"/>
      <c r="C195" s="211" t="s">
        <v>257</v>
      </c>
      <c r="D195" s="211" t="s">
        <v>408</v>
      </c>
      <c r="E195" s="212" t="s">
        <v>2280</v>
      </c>
      <c r="F195" s="213" t="s">
        <v>2281</v>
      </c>
      <c r="G195" s="214" t="s">
        <v>246</v>
      </c>
      <c r="H195" s="215">
        <v>1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191</v>
      </c>
      <c r="AT195" s="203" t="s">
        <v>408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359</v>
      </c>
    </row>
    <row r="196" s="2" customFormat="1" ht="33" customHeight="1">
      <c r="A196" s="34"/>
      <c r="B196" s="156"/>
      <c r="C196" s="192" t="s">
        <v>360</v>
      </c>
      <c r="D196" s="192" t="s">
        <v>177</v>
      </c>
      <c r="E196" s="193" t="s">
        <v>2282</v>
      </c>
      <c r="F196" s="194" t="s">
        <v>2283</v>
      </c>
      <c r="G196" s="195" t="s">
        <v>246</v>
      </c>
      <c r="H196" s="196">
        <v>180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181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363</v>
      </c>
    </row>
    <row r="197" s="2" customFormat="1" ht="24.15" customHeight="1">
      <c r="A197" s="34"/>
      <c r="B197" s="156"/>
      <c r="C197" s="211" t="s">
        <v>261</v>
      </c>
      <c r="D197" s="211" t="s">
        <v>408</v>
      </c>
      <c r="E197" s="212" t="s">
        <v>2284</v>
      </c>
      <c r="F197" s="213" t="s">
        <v>2285</v>
      </c>
      <c r="G197" s="214" t="s">
        <v>246</v>
      </c>
      <c r="H197" s="215">
        <v>180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191</v>
      </c>
      <c r="AT197" s="203" t="s">
        <v>408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181</v>
      </c>
      <c r="BM197" s="203" t="s">
        <v>366</v>
      </c>
    </row>
    <row r="198" s="2" customFormat="1" ht="16.5" customHeight="1">
      <c r="A198" s="34"/>
      <c r="B198" s="156"/>
      <c r="C198" s="211" t="s">
        <v>367</v>
      </c>
      <c r="D198" s="211" t="s">
        <v>408</v>
      </c>
      <c r="E198" s="212" t="s">
        <v>2286</v>
      </c>
      <c r="F198" s="213" t="s">
        <v>2287</v>
      </c>
      <c r="G198" s="214" t="s">
        <v>246</v>
      </c>
      <c r="H198" s="215">
        <v>12</v>
      </c>
      <c r="I198" s="216"/>
      <c r="J198" s="215">
        <f>ROUND(I198*H198,3)</f>
        <v>0</v>
      </c>
      <c r="K198" s="217"/>
      <c r="L198" s="218"/>
      <c r="M198" s="219" t="s">
        <v>1</v>
      </c>
      <c r="N198" s="22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191</v>
      </c>
      <c r="AT198" s="203" t="s">
        <v>408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370</v>
      </c>
    </row>
    <row r="199" s="2" customFormat="1" ht="16.5" customHeight="1">
      <c r="A199" s="34"/>
      <c r="B199" s="156"/>
      <c r="C199" s="211" t="s">
        <v>264</v>
      </c>
      <c r="D199" s="211" t="s">
        <v>408</v>
      </c>
      <c r="E199" s="212" t="s">
        <v>2288</v>
      </c>
      <c r="F199" s="213" t="s">
        <v>2289</v>
      </c>
      <c r="G199" s="214" t="s">
        <v>246</v>
      </c>
      <c r="H199" s="215">
        <v>12</v>
      </c>
      <c r="I199" s="216"/>
      <c r="J199" s="215">
        <f>ROUND(I199*H199,3)</f>
        <v>0</v>
      </c>
      <c r="K199" s="217"/>
      <c r="L199" s="218"/>
      <c r="M199" s="219" t="s">
        <v>1</v>
      </c>
      <c r="N199" s="22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191</v>
      </c>
      <c r="AT199" s="203" t="s">
        <v>408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375</v>
      </c>
    </row>
    <row r="200" s="2" customFormat="1" ht="33" customHeight="1">
      <c r="A200" s="34"/>
      <c r="B200" s="156"/>
      <c r="C200" s="192" t="s">
        <v>376</v>
      </c>
      <c r="D200" s="192" t="s">
        <v>177</v>
      </c>
      <c r="E200" s="193" t="s">
        <v>2290</v>
      </c>
      <c r="F200" s="194" t="s">
        <v>2291</v>
      </c>
      <c r="G200" s="195" t="s">
        <v>246</v>
      </c>
      <c r="H200" s="196">
        <v>50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379</v>
      </c>
    </row>
    <row r="201" s="2" customFormat="1" ht="16.5" customHeight="1">
      <c r="A201" s="34"/>
      <c r="B201" s="156"/>
      <c r="C201" s="211" t="s">
        <v>269</v>
      </c>
      <c r="D201" s="211" t="s">
        <v>408</v>
      </c>
      <c r="E201" s="212" t="s">
        <v>2292</v>
      </c>
      <c r="F201" s="213" t="s">
        <v>2293</v>
      </c>
      <c r="G201" s="214" t="s">
        <v>246</v>
      </c>
      <c r="H201" s="215">
        <v>50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191</v>
      </c>
      <c r="AT201" s="203" t="s">
        <v>408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383</v>
      </c>
    </row>
    <row r="202" s="2" customFormat="1" ht="16.5" customHeight="1">
      <c r="A202" s="34"/>
      <c r="B202" s="156"/>
      <c r="C202" s="211" t="s">
        <v>386</v>
      </c>
      <c r="D202" s="211" t="s">
        <v>408</v>
      </c>
      <c r="E202" s="212" t="s">
        <v>2286</v>
      </c>
      <c r="F202" s="213" t="s">
        <v>2287</v>
      </c>
      <c r="G202" s="214" t="s">
        <v>246</v>
      </c>
      <c r="H202" s="215">
        <v>2</v>
      </c>
      <c r="I202" s="216"/>
      <c r="J202" s="215">
        <f>ROUND(I202*H202,3)</f>
        <v>0</v>
      </c>
      <c r="K202" s="217"/>
      <c r="L202" s="218"/>
      <c r="M202" s="219" t="s">
        <v>1</v>
      </c>
      <c r="N202" s="22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191</v>
      </c>
      <c r="AT202" s="203" t="s">
        <v>408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389</v>
      </c>
    </row>
    <row r="203" s="2" customFormat="1" ht="16.5" customHeight="1">
      <c r="A203" s="34"/>
      <c r="B203" s="156"/>
      <c r="C203" s="211" t="s">
        <v>272</v>
      </c>
      <c r="D203" s="211" t="s">
        <v>408</v>
      </c>
      <c r="E203" s="212" t="s">
        <v>2288</v>
      </c>
      <c r="F203" s="213" t="s">
        <v>2289</v>
      </c>
      <c r="G203" s="214" t="s">
        <v>246</v>
      </c>
      <c r="H203" s="215">
        <v>2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191</v>
      </c>
      <c r="AT203" s="203" t="s">
        <v>408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394</v>
      </c>
    </row>
    <row r="204" s="2" customFormat="1" ht="33" customHeight="1">
      <c r="A204" s="34"/>
      <c r="B204" s="156"/>
      <c r="C204" s="192" t="s">
        <v>395</v>
      </c>
      <c r="D204" s="192" t="s">
        <v>177</v>
      </c>
      <c r="E204" s="193" t="s">
        <v>2294</v>
      </c>
      <c r="F204" s="194" t="s">
        <v>2295</v>
      </c>
      <c r="G204" s="195" t="s">
        <v>246</v>
      </c>
      <c r="H204" s="196">
        <v>4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398</v>
      </c>
    </row>
    <row r="205" s="2" customFormat="1" ht="24.15" customHeight="1">
      <c r="A205" s="34"/>
      <c r="B205" s="156"/>
      <c r="C205" s="211" t="s">
        <v>276</v>
      </c>
      <c r="D205" s="211" t="s">
        <v>408</v>
      </c>
      <c r="E205" s="212" t="s">
        <v>2296</v>
      </c>
      <c r="F205" s="213" t="s">
        <v>2297</v>
      </c>
      <c r="G205" s="214" t="s">
        <v>246</v>
      </c>
      <c r="H205" s="215">
        <v>4</v>
      </c>
      <c r="I205" s="216"/>
      <c r="J205" s="215">
        <f>ROUND(I205*H205,3)</f>
        <v>0</v>
      </c>
      <c r="K205" s="217"/>
      <c r="L205" s="218"/>
      <c r="M205" s="219" t="s">
        <v>1</v>
      </c>
      <c r="N205" s="22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191</v>
      </c>
      <c r="AT205" s="203" t="s">
        <v>408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403</v>
      </c>
    </row>
    <row r="206" s="2" customFormat="1" ht="16.5" customHeight="1">
      <c r="A206" s="34"/>
      <c r="B206" s="156"/>
      <c r="C206" s="211" t="s">
        <v>404</v>
      </c>
      <c r="D206" s="211" t="s">
        <v>408</v>
      </c>
      <c r="E206" s="212" t="s">
        <v>2286</v>
      </c>
      <c r="F206" s="213" t="s">
        <v>2287</v>
      </c>
      <c r="G206" s="214" t="s">
        <v>246</v>
      </c>
      <c r="H206" s="215">
        <v>2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191</v>
      </c>
      <c r="AT206" s="203" t="s">
        <v>408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407</v>
      </c>
    </row>
    <row r="207" s="2" customFormat="1" ht="16.5" customHeight="1">
      <c r="A207" s="34"/>
      <c r="B207" s="156"/>
      <c r="C207" s="211" t="s">
        <v>279</v>
      </c>
      <c r="D207" s="211" t="s">
        <v>408</v>
      </c>
      <c r="E207" s="212" t="s">
        <v>2288</v>
      </c>
      <c r="F207" s="213" t="s">
        <v>2289</v>
      </c>
      <c r="G207" s="214" t="s">
        <v>246</v>
      </c>
      <c r="H207" s="215">
        <v>2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191</v>
      </c>
      <c r="AT207" s="203" t="s">
        <v>408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414</v>
      </c>
    </row>
    <row r="208" s="2" customFormat="1" ht="33" customHeight="1">
      <c r="A208" s="34"/>
      <c r="B208" s="156"/>
      <c r="C208" s="192" t="s">
        <v>570</v>
      </c>
      <c r="D208" s="192" t="s">
        <v>177</v>
      </c>
      <c r="E208" s="193" t="s">
        <v>2298</v>
      </c>
      <c r="F208" s="194" t="s">
        <v>2299</v>
      </c>
      <c r="G208" s="195" t="s">
        <v>246</v>
      </c>
      <c r="H208" s="196">
        <v>4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181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181</v>
      </c>
      <c r="BM208" s="203" t="s">
        <v>578</v>
      </c>
    </row>
    <row r="209" s="2" customFormat="1" ht="16.5" customHeight="1">
      <c r="A209" s="34"/>
      <c r="B209" s="156"/>
      <c r="C209" s="211" t="s">
        <v>283</v>
      </c>
      <c r="D209" s="211" t="s">
        <v>408</v>
      </c>
      <c r="E209" s="212" t="s">
        <v>2300</v>
      </c>
      <c r="F209" s="213" t="s">
        <v>2301</v>
      </c>
      <c r="G209" s="214" t="s">
        <v>246</v>
      </c>
      <c r="H209" s="215">
        <v>4</v>
      </c>
      <c r="I209" s="216"/>
      <c r="J209" s="215">
        <f>ROUND(I209*H209,3)</f>
        <v>0</v>
      </c>
      <c r="K209" s="217"/>
      <c r="L209" s="218"/>
      <c r="M209" s="219" t="s">
        <v>1</v>
      </c>
      <c r="N209" s="22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191</v>
      </c>
      <c r="AT209" s="203" t="s">
        <v>408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588</v>
      </c>
    </row>
    <row r="210" s="2" customFormat="1" ht="16.5" customHeight="1">
      <c r="A210" s="34"/>
      <c r="B210" s="156"/>
      <c r="C210" s="211" t="s">
        <v>575</v>
      </c>
      <c r="D210" s="211" t="s">
        <v>408</v>
      </c>
      <c r="E210" s="212" t="s">
        <v>2288</v>
      </c>
      <c r="F210" s="213" t="s">
        <v>2289</v>
      </c>
      <c r="G210" s="214" t="s">
        <v>246</v>
      </c>
      <c r="H210" s="215">
        <v>2</v>
      </c>
      <c r="I210" s="216"/>
      <c r="J210" s="215">
        <f>ROUND(I210*H210,3)</f>
        <v>0</v>
      </c>
      <c r="K210" s="217"/>
      <c r="L210" s="218"/>
      <c r="M210" s="219" t="s">
        <v>1</v>
      </c>
      <c r="N210" s="22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191</v>
      </c>
      <c r="AT210" s="203" t="s">
        <v>408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181</v>
      </c>
      <c r="BM210" s="203" t="s">
        <v>592</v>
      </c>
    </row>
    <row r="211" s="2" customFormat="1" ht="21.75" customHeight="1">
      <c r="A211" s="34"/>
      <c r="B211" s="156"/>
      <c r="C211" s="192" t="s">
        <v>286</v>
      </c>
      <c r="D211" s="192" t="s">
        <v>177</v>
      </c>
      <c r="E211" s="193" t="s">
        <v>2302</v>
      </c>
      <c r="F211" s="194" t="s">
        <v>2303</v>
      </c>
      <c r="G211" s="195" t="s">
        <v>1547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595</v>
      </c>
    </row>
    <row r="212" s="2" customFormat="1" ht="24.15" customHeight="1">
      <c r="A212" s="34"/>
      <c r="B212" s="156"/>
      <c r="C212" s="211" t="s">
        <v>582</v>
      </c>
      <c r="D212" s="211" t="s">
        <v>408</v>
      </c>
      <c r="E212" s="212" t="s">
        <v>2304</v>
      </c>
      <c r="F212" s="213" t="s">
        <v>2305</v>
      </c>
      <c r="G212" s="214" t="s">
        <v>246</v>
      </c>
      <c r="H212" s="215">
        <v>1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191</v>
      </c>
      <c r="AT212" s="203" t="s">
        <v>408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599</v>
      </c>
    </row>
    <row r="213" s="2" customFormat="1" ht="16.5" customHeight="1">
      <c r="A213" s="34"/>
      <c r="B213" s="156"/>
      <c r="C213" s="211" t="s">
        <v>295</v>
      </c>
      <c r="D213" s="211" t="s">
        <v>408</v>
      </c>
      <c r="E213" s="212" t="s">
        <v>2306</v>
      </c>
      <c r="F213" s="213" t="s">
        <v>2307</v>
      </c>
      <c r="G213" s="214" t="s">
        <v>246</v>
      </c>
      <c r="H213" s="215">
        <v>1</v>
      </c>
      <c r="I213" s="216"/>
      <c r="J213" s="215">
        <f>ROUND(I213*H213,3)</f>
        <v>0</v>
      </c>
      <c r="K213" s="217"/>
      <c r="L213" s="218"/>
      <c r="M213" s="219" t="s">
        <v>1</v>
      </c>
      <c r="N213" s="22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191</v>
      </c>
      <c r="AT213" s="203" t="s">
        <v>408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181</v>
      </c>
      <c r="BM213" s="203" t="s">
        <v>602</v>
      </c>
    </row>
    <row r="214" s="2" customFormat="1" ht="16.5" customHeight="1">
      <c r="A214" s="34"/>
      <c r="B214" s="156"/>
      <c r="C214" s="211" t="s">
        <v>589</v>
      </c>
      <c r="D214" s="211" t="s">
        <v>408</v>
      </c>
      <c r="E214" s="212" t="s">
        <v>2308</v>
      </c>
      <c r="F214" s="213" t="s">
        <v>2309</v>
      </c>
      <c r="G214" s="214" t="s">
        <v>246</v>
      </c>
      <c r="H214" s="215">
        <v>1</v>
      </c>
      <c r="I214" s="216"/>
      <c r="J214" s="215">
        <f>ROUND(I214*H214,3)</f>
        <v>0</v>
      </c>
      <c r="K214" s="217"/>
      <c r="L214" s="218"/>
      <c r="M214" s="219" t="s">
        <v>1</v>
      </c>
      <c r="N214" s="22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191</v>
      </c>
      <c r="AT214" s="203" t="s">
        <v>408</v>
      </c>
      <c r="AU214" s="203" t="s">
        <v>152</v>
      </c>
      <c r="AY214" s="15" t="s">
        <v>174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152</v>
      </c>
      <c r="BK214" s="205">
        <f>ROUND(I214*H214,3)</f>
        <v>0</v>
      </c>
      <c r="BL214" s="15" t="s">
        <v>181</v>
      </c>
      <c r="BM214" s="203" t="s">
        <v>606</v>
      </c>
    </row>
    <row r="215" s="2" customFormat="1" ht="24.15" customHeight="1">
      <c r="A215" s="34"/>
      <c r="B215" s="156"/>
      <c r="C215" s="211" t="s">
        <v>298</v>
      </c>
      <c r="D215" s="211" t="s">
        <v>408</v>
      </c>
      <c r="E215" s="212" t="s">
        <v>2310</v>
      </c>
      <c r="F215" s="213" t="s">
        <v>2311</v>
      </c>
      <c r="G215" s="214" t="s">
        <v>246</v>
      </c>
      <c r="H215" s="215">
        <v>1</v>
      </c>
      <c r="I215" s="216"/>
      <c r="J215" s="215">
        <f>ROUND(I215*H215,3)</f>
        <v>0</v>
      </c>
      <c r="K215" s="217"/>
      <c r="L215" s="218"/>
      <c r="M215" s="219" t="s">
        <v>1</v>
      </c>
      <c r="N215" s="22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191</v>
      </c>
      <c r="AT215" s="203" t="s">
        <v>408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181</v>
      </c>
      <c r="BM215" s="203" t="s">
        <v>609</v>
      </c>
    </row>
    <row r="216" s="2" customFormat="1" ht="24.15" customHeight="1">
      <c r="A216" s="34"/>
      <c r="B216" s="156"/>
      <c r="C216" s="211" t="s">
        <v>596</v>
      </c>
      <c r="D216" s="211" t="s">
        <v>408</v>
      </c>
      <c r="E216" s="212" t="s">
        <v>2312</v>
      </c>
      <c r="F216" s="213" t="s">
        <v>2313</v>
      </c>
      <c r="G216" s="214" t="s">
        <v>246</v>
      </c>
      <c r="H216" s="215">
        <v>1</v>
      </c>
      <c r="I216" s="216"/>
      <c r="J216" s="215">
        <f>ROUND(I216*H216,3)</f>
        <v>0</v>
      </c>
      <c r="K216" s="217"/>
      <c r="L216" s="218"/>
      <c r="M216" s="219" t="s">
        <v>1</v>
      </c>
      <c r="N216" s="22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191</v>
      </c>
      <c r="AT216" s="203" t="s">
        <v>408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181</v>
      </c>
      <c r="BM216" s="203" t="s">
        <v>613</v>
      </c>
    </row>
    <row r="217" s="2" customFormat="1" ht="21.75" customHeight="1">
      <c r="A217" s="34"/>
      <c r="B217" s="156"/>
      <c r="C217" s="211" t="s">
        <v>302</v>
      </c>
      <c r="D217" s="211" t="s">
        <v>408</v>
      </c>
      <c r="E217" s="212" t="s">
        <v>2314</v>
      </c>
      <c r="F217" s="213" t="s">
        <v>2315</v>
      </c>
      <c r="G217" s="214" t="s">
        <v>246</v>
      </c>
      <c r="H217" s="215">
        <v>1</v>
      </c>
      <c r="I217" s="216"/>
      <c r="J217" s="215">
        <f>ROUND(I217*H217,3)</f>
        <v>0</v>
      </c>
      <c r="K217" s="217"/>
      <c r="L217" s="218"/>
      <c r="M217" s="219" t="s">
        <v>1</v>
      </c>
      <c r="N217" s="22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191</v>
      </c>
      <c r="AT217" s="203" t="s">
        <v>408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181</v>
      </c>
      <c r="BM217" s="203" t="s">
        <v>616</v>
      </c>
    </row>
    <row r="218" s="2" customFormat="1" ht="24.15" customHeight="1">
      <c r="A218" s="34"/>
      <c r="B218" s="156"/>
      <c r="C218" s="211" t="s">
        <v>603</v>
      </c>
      <c r="D218" s="211" t="s">
        <v>408</v>
      </c>
      <c r="E218" s="212" t="s">
        <v>2316</v>
      </c>
      <c r="F218" s="213" t="s">
        <v>2317</v>
      </c>
      <c r="G218" s="214" t="s">
        <v>246</v>
      </c>
      <c r="H218" s="215">
        <v>1</v>
      </c>
      <c r="I218" s="216"/>
      <c r="J218" s="215">
        <f>ROUND(I218*H218,3)</f>
        <v>0</v>
      </c>
      <c r="K218" s="217"/>
      <c r="L218" s="218"/>
      <c r="M218" s="219" t="s">
        <v>1</v>
      </c>
      <c r="N218" s="22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191</v>
      </c>
      <c r="AT218" s="203" t="s">
        <v>408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181</v>
      </c>
      <c r="BM218" s="203" t="s">
        <v>620</v>
      </c>
    </row>
    <row r="219" s="12" customFormat="1" ht="22.8" customHeight="1">
      <c r="A219" s="12"/>
      <c r="B219" s="179"/>
      <c r="C219" s="12"/>
      <c r="D219" s="180" t="s">
        <v>73</v>
      </c>
      <c r="E219" s="190" t="s">
        <v>2318</v>
      </c>
      <c r="F219" s="190" t="s">
        <v>2319</v>
      </c>
      <c r="G219" s="12"/>
      <c r="H219" s="12"/>
      <c r="I219" s="182"/>
      <c r="J219" s="191">
        <f>BK219</f>
        <v>0</v>
      </c>
      <c r="K219" s="12"/>
      <c r="L219" s="179"/>
      <c r="M219" s="184"/>
      <c r="N219" s="185"/>
      <c r="O219" s="185"/>
      <c r="P219" s="186">
        <f>SUM(P220:P257)</f>
        <v>0</v>
      </c>
      <c r="Q219" s="185"/>
      <c r="R219" s="186">
        <f>SUM(R220:R257)</f>
        <v>0</v>
      </c>
      <c r="S219" s="185"/>
      <c r="T219" s="187">
        <f>SUM(T220:T257)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82</v>
      </c>
      <c r="AT219" s="188" t="s">
        <v>73</v>
      </c>
      <c r="AU219" s="188" t="s">
        <v>82</v>
      </c>
      <c r="AY219" s="180" t="s">
        <v>174</v>
      </c>
      <c r="BK219" s="189">
        <f>SUM(BK220:BK257)</f>
        <v>0</v>
      </c>
    </row>
    <row r="220" s="2" customFormat="1" ht="33" customHeight="1">
      <c r="A220" s="34"/>
      <c r="B220" s="156"/>
      <c r="C220" s="192" t="s">
        <v>305</v>
      </c>
      <c r="D220" s="192" t="s">
        <v>177</v>
      </c>
      <c r="E220" s="193" t="s">
        <v>2320</v>
      </c>
      <c r="F220" s="194" t="s">
        <v>2321</v>
      </c>
      <c r="G220" s="195" t="s">
        <v>246</v>
      </c>
      <c r="H220" s="196">
        <v>1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181</v>
      </c>
      <c r="AT220" s="203" t="s">
        <v>177</v>
      </c>
      <c r="AU220" s="203" t="s">
        <v>152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181</v>
      </c>
      <c r="BM220" s="203" t="s">
        <v>623</v>
      </c>
    </row>
    <row r="221" s="2" customFormat="1" ht="33" customHeight="1">
      <c r="A221" s="34"/>
      <c r="B221" s="156"/>
      <c r="C221" s="211" t="s">
        <v>610</v>
      </c>
      <c r="D221" s="211" t="s">
        <v>408</v>
      </c>
      <c r="E221" s="212" t="s">
        <v>2322</v>
      </c>
      <c r="F221" s="213" t="s">
        <v>2323</v>
      </c>
      <c r="G221" s="214" t="s">
        <v>246</v>
      </c>
      <c r="H221" s="215">
        <v>1</v>
      </c>
      <c r="I221" s="216"/>
      <c r="J221" s="215">
        <f>ROUND(I221*H221,3)</f>
        <v>0</v>
      </c>
      <c r="K221" s="217"/>
      <c r="L221" s="218"/>
      <c r="M221" s="219" t="s">
        <v>1</v>
      </c>
      <c r="N221" s="22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191</v>
      </c>
      <c r="AT221" s="203" t="s">
        <v>408</v>
      </c>
      <c r="AU221" s="203" t="s">
        <v>152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181</v>
      </c>
      <c r="BM221" s="203" t="s">
        <v>627</v>
      </c>
    </row>
    <row r="222" s="2" customFormat="1" ht="24.15" customHeight="1">
      <c r="A222" s="34"/>
      <c r="B222" s="156"/>
      <c r="C222" s="192" t="s">
        <v>309</v>
      </c>
      <c r="D222" s="192" t="s">
        <v>177</v>
      </c>
      <c r="E222" s="193" t="s">
        <v>2200</v>
      </c>
      <c r="F222" s="194" t="s">
        <v>2201</v>
      </c>
      <c r="G222" s="195" t="s">
        <v>246</v>
      </c>
      <c r="H222" s="196">
        <v>5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181</v>
      </c>
      <c r="AT222" s="203" t="s">
        <v>177</v>
      </c>
      <c r="AU222" s="203" t="s">
        <v>152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181</v>
      </c>
      <c r="BM222" s="203" t="s">
        <v>630</v>
      </c>
    </row>
    <row r="223" s="2" customFormat="1" ht="24.15" customHeight="1">
      <c r="A223" s="34"/>
      <c r="B223" s="156"/>
      <c r="C223" s="211" t="s">
        <v>617</v>
      </c>
      <c r="D223" s="211" t="s">
        <v>408</v>
      </c>
      <c r="E223" s="212" t="s">
        <v>2202</v>
      </c>
      <c r="F223" s="213" t="s">
        <v>2203</v>
      </c>
      <c r="G223" s="214" t="s">
        <v>246</v>
      </c>
      <c r="H223" s="215">
        <v>5</v>
      </c>
      <c r="I223" s="216"/>
      <c r="J223" s="215">
        <f>ROUND(I223*H223,3)</f>
        <v>0</v>
      </c>
      <c r="K223" s="217"/>
      <c r="L223" s="218"/>
      <c r="M223" s="219" t="s">
        <v>1</v>
      </c>
      <c r="N223" s="22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191</v>
      </c>
      <c r="AT223" s="203" t="s">
        <v>408</v>
      </c>
      <c r="AU223" s="203" t="s">
        <v>152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181</v>
      </c>
      <c r="BM223" s="203" t="s">
        <v>634</v>
      </c>
    </row>
    <row r="224" s="2" customFormat="1" ht="21.75" customHeight="1">
      <c r="A224" s="34"/>
      <c r="B224" s="156"/>
      <c r="C224" s="211" t="s">
        <v>312</v>
      </c>
      <c r="D224" s="211" t="s">
        <v>408</v>
      </c>
      <c r="E224" s="212" t="s">
        <v>2204</v>
      </c>
      <c r="F224" s="213" t="s">
        <v>2205</v>
      </c>
      <c r="G224" s="214" t="s">
        <v>246</v>
      </c>
      <c r="H224" s="215">
        <v>12</v>
      </c>
      <c r="I224" s="216"/>
      <c r="J224" s="215">
        <f>ROUND(I224*H224,3)</f>
        <v>0</v>
      </c>
      <c r="K224" s="217"/>
      <c r="L224" s="218"/>
      <c r="M224" s="219" t="s">
        <v>1</v>
      </c>
      <c r="N224" s="22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191</v>
      </c>
      <c r="AT224" s="203" t="s">
        <v>408</v>
      </c>
      <c r="AU224" s="203" t="s">
        <v>152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181</v>
      </c>
      <c r="BM224" s="203" t="s">
        <v>637</v>
      </c>
    </row>
    <row r="225" s="2" customFormat="1" ht="21.75" customHeight="1">
      <c r="A225" s="34"/>
      <c r="B225" s="156"/>
      <c r="C225" s="192" t="s">
        <v>624</v>
      </c>
      <c r="D225" s="192" t="s">
        <v>177</v>
      </c>
      <c r="E225" s="193" t="s">
        <v>2234</v>
      </c>
      <c r="F225" s="194" t="s">
        <v>2235</v>
      </c>
      <c r="G225" s="195" t="s">
        <v>246</v>
      </c>
      <c r="H225" s="196">
        <v>38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181</v>
      </c>
      <c r="AT225" s="203" t="s">
        <v>177</v>
      </c>
      <c r="AU225" s="203" t="s">
        <v>152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181</v>
      </c>
      <c r="BM225" s="203" t="s">
        <v>641</v>
      </c>
    </row>
    <row r="226" s="2" customFormat="1" ht="33" customHeight="1">
      <c r="A226" s="34"/>
      <c r="B226" s="156"/>
      <c r="C226" s="211" t="s">
        <v>318</v>
      </c>
      <c r="D226" s="211" t="s">
        <v>408</v>
      </c>
      <c r="E226" s="212" t="s">
        <v>2236</v>
      </c>
      <c r="F226" s="213" t="s">
        <v>2237</v>
      </c>
      <c r="G226" s="214" t="s">
        <v>246</v>
      </c>
      <c r="H226" s="215">
        <v>24</v>
      </c>
      <c r="I226" s="216"/>
      <c r="J226" s="215">
        <f>ROUND(I226*H226,3)</f>
        <v>0</v>
      </c>
      <c r="K226" s="217"/>
      <c r="L226" s="218"/>
      <c r="M226" s="219" t="s">
        <v>1</v>
      </c>
      <c r="N226" s="22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191</v>
      </c>
      <c r="AT226" s="203" t="s">
        <v>408</v>
      </c>
      <c r="AU226" s="203" t="s">
        <v>152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181</v>
      </c>
      <c r="BM226" s="203" t="s">
        <v>645</v>
      </c>
    </row>
    <row r="227" s="2" customFormat="1" ht="33" customHeight="1">
      <c r="A227" s="34"/>
      <c r="B227" s="156"/>
      <c r="C227" s="211" t="s">
        <v>631</v>
      </c>
      <c r="D227" s="211" t="s">
        <v>408</v>
      </c>
      <c r="E227" s="212" t="s">
        <v>2240</v>
      </c>
      <c r="F227" s="213" t="s">
        <v>2241</v>
      </c>
      <c r="G227" s="214" t="s">
        <v>246</v>
      </c>
      <c r="H227" s="215">
        <v>8</v>
      </c>
      <c r="I227" s="216"/>
      <c r="J227" s="215">
        <f>ROUND(I227*H227,3)</f>
        <v>0</v>
      </c>
      <c r="K227" s="217"/>
      <c r="L227" s="218"/>
      <c r="M227" s="219" t="s">
        <v>1</v>
      </c>
      <c r="N227" s="22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191</v>
      </c>
      <c r="AT227" s="203" t="s">
        <v>408</v>
      </c>
      <c r="AU227" s="203" t="s">
        <v>152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181</v>
      </c>
      <c r="BM227" s="203" t="s">
        <v>649</v>
      </c>
    </row>
    <row r="228" s="2" customFormat="1" ht="33" customHeight="1">
      <c r="A228" s="34"/>
      <c r="B228" s="156"/>
      <c r="C228" s="211" t="s">
        <v>323</v>
      </c>
      <c r="D228" s="211" t="s">
        <v>408</v>
      </c>
      <c r="E228" s="212" t="s">
        <v>2238</v>
      </c>
      <c r="F228" s="213" t="s">
        <v>2239</v>
      </c>
      <c r="G228" s="214" t="s">
        <v>246</v>
      </c>
      <c r="H228" s="215">
        <v>6</v>
      </c>
      <c r="I228" s="216"/>
      <c r="J228" s="215">
        <f>ROUND(I228*H228,3)</f>
        <v>0</v>
      </c>
      <c r="K228" s="217"/>
      <c r="L228" s="218"/>
      <c r="M228" s="219" t="s">
        <v>1</v>
      </c>
      <c r="N228" s="22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191</v>
      </c>
      <c r="AT228" s="203" t="s">
        <v>408</v>
      </c>
      <c r="AU228" s="203" t="s">
        <v>152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181</v>
      </c>
      <c r="BM228" s="203" t="s">
        <v>652</v>
      </c>
    </row>
    <row r="229" s="2" customFormat="1" ht="24.15" customHeight="1">
      <c r="A229" s="34"/>
      <c r="B229" s="156"/>
      <c r="C229" s="192" t="s">
        <v>638</v>
      </c>
      <c r="D229" s="192" t="s">
        <v>177</v>
      </c>
      <c r="E229" s="193" t="s">
        <v>2270</v>
      </c>
      <c r="F229" s="194" t="s">
        <v>2271</v>
      </c>
      <c r="G229" s="195" t="s">
        <v>246</v>
      </c>
      <c r="H229" s="196">
        <v>2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181</v>
      </c>
      <c r="AT229" s="203" t="s">
        <v>177</v>
      </c>
      <c r="AU229" s="203" t="s">
        <v>152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181</v>
      </c>
      <c r="BM229" s="203" t="s">
        <v>656</v>
      </c>
    </row>
    <row r="230" s="2" customFormat="1" ht="24.15" customHeight="1">
      <c r="A230" s="34"/>
      <c r="B230" s="156"/>
      <c r="C230" s="211" t="s">
        <v>327</v>
      </c>
      <c r="D230" s="211" t="s">
        <v>408</v>
      </c>
      <c r="E230" s="212" t="s">
        <v>2272</v>
      </c>
      <c r="F230" s="213" t="s">
        <v>2273</v>
      </c>
      <c r="G230" s="214" t="s">
        <v>246</v>
      </c>
      <c r="H230" s="215">
        <v>2</v>
      </c>
      <c r="I230" s="216"/>
      <c r="J230" s="215">
        <f>ROUND(I230*H230,3)</f>
        <v>0</v>
      </c>
      <c r="K230" s="217"/>
      <c r="L230" s="218"/>
      <c r="M230" s="219" t="s">
        <v>1</v>
      </c>
      <c r="N230" s="22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191</v>
      </c>
      <c r="AT230" s="203" t="s">
        <v>408</v>
      </c>
      <c r="AU230" s="203" t="s">
        <v>152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181</v>
      </c>
      <c r="BM230" s="203" t="s">
        <v>659</v>
      </c>
    </row>
    <row r="231" s="2" customFormat="1" ht="21.75" customHeight="1">
      <c r="A231" s="34"/>
      <c r="B231" s="156"/>
      <c r="C231" s="211" t="s">
        <v>646</v>
      </c>
      <c r="D231" s="211" t="s">
        <v>408</v>
      </c>
      <c r="E231" s="212" t="s">
        <v>2274</v>
      </c>
      <c r="F231" s="213" t="s">
        <v>2275</v>
      </c>
      <c r="G231" s="214" t="s">
        <v>246</v>
      </c>
      <c r="H231" s="215">
        <v>2</v>
      </c>
      <c r="I231" s="216"/>
      <c r="J231" s="215">
        <f>ROUND(I231*H231,3)</f>
        <v>0</v>
      </c>
      <c r="K231" s="217"/>
      <c r="L231" s="218"/>
      <c r="M231" s="219" t="s">
        <v>1</v>
      </c>
      <c r="N231" s="22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191</v>
      </c>
      <c r="AT231" s="203" t="s">
        <v>408</v>
      </c>
      <c r="AU231" s="203" t="s">
        <v>152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181</v>
      </c>
      <c r="BM231" s="203" t="s">
        <v>664</v>
      </c>
    </row>
    <row r="232" s="2" customFormat="1" ht="16.5" customHeight="1">
      <c r="A232" s="34"/>
      <c r="B232" s="156"/>
      <c r="C232" s="192" t="s">
        <v>330</v>
      </c>
      <c r="D232" s="192" t="s">
        <v>177</v>
      </c>
      <c r="E232" s="193" t="s">
        <v>2324</v>
      </c>
      <c r="F232" s="194" t="s">
        <v>2325</v>
      </c>
      <c r="G232" s="195" t="s">
        <v>246</v>
      </c>
      <c r="H232" s="196">
        <v>2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181</v>
      </c>
      <c r="AT232" s="203" t="s">
        <v>177</v>
      </c>
      <c r="AU232" s="203" t="s">
        <v>152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181</v>
      </c>
      <c r="BM232" s="203" t="s">
        <v>665</v>
      </c>
    </row>
    <row r="233" s="2" customFormat="1" ht="37.8" customHeight="1">
      <c r="A233" s="34"/>
      <c r="B233" s="156"/>
      <c r="C233" s="211" t="s">
        <v>653</v>
      </c>
      <c r="D233" s="211" t="s">
        <v>408</v>
      </c>
      <c r="E233" s="212" t="s">
        <v>2326</v>
      </c>
      <c r="F233" s="213" t="s">
        <v>2327</v>
      </c>
      <c r="G233" s="214" t="s">
        <v>246</v>
      </c>
      <c r="H233" s="215">
        <v>2</v>
      </c>
      <c r="I233" s="216"/>
      <c r="J233" s="215">
        <f>ROUND(I233*H233,3)</f>
        <v>0</v>
      </c>
      <c r="K233" s="217"/>
      <c r="L233" s="218"/>
      <c r="M233" s="219" t="s">
        <v>1</v>
      </c>
      <c r="N233" s="22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191</v>
      </c>
      <c r="AT233" s="203" t="s">
        <v>408</v>
      </c>
      <c r="AU233" s="203" t="s">
        <v>152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181</v>
      </c>
      <c r="BM233" s="203" t="s">
        <v>669</v>
      </c>
    </row>
    <row r="234" s="2" customFormat="1" ht="16.5" customHeight="1">
      <c r="A234" s="34"/>
      <c r="B234" s="156"/>
      <c r="C234" s="192" t="s">
        <v>336</v>
      </c>
      <c r="D234" s="192" t="s">
        <v>177</v>
      </c>
      <c r="E234" s="193" t="s">
        <v>2328</v>
      </c>
      <c r="F234" s="194" t="s">
        <v>2329</v>
      </c>
      <c r="G234" s="195" t="s">
        <v>246</v>
      </c>
      <c r="H234" s="196">
        <v>2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181</v>
      </c>
      <c r="AT234" s="203" t="s">
        <v>177</v>
      </c>
      <c r="AU234" s="203" t="s">
        <v>152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181</v>
      </c>
      <c r="BM234" s="203" t="s">
        <v>672</v>
      </c>
    </row>
    <row r="235" s="2" customFormat="1" ht="21.75" customHeight="1">
      <c r="A235" s="34"/>
      <c r="B235" s="156"/>
      <c r="C235" s="211" t="s">
        <v>660</v>
      </c>
      <c r="D235" s="211" t="s">
        <v>408</v>
      </c>
      <c r="E235" s="212" t="s">
        <v>2330</v>
      </c>
      <c r="F235" s="213" t="s">
        <v>2331</v>
      </c>
      <c r="G235" s="214" t="s">
        <v>246</v>
      </c>
      <c r="H235" s="215">
        <v>2</v>
      </c>
      <c r="I235" s="216"/>
      <c r="J235" s="215">
        <f>ROUND(I235*H235,3)</f>
        <v>0</v>
      </c>
      <c r="K235" s="217"/>
      <c r="L235" s="218"/>
      <c r="M235" s="219" t="s">
        <v>1</v>
      </c>
      <c r="N235" s="22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191</v>
      </c>
      <c r="AT235" s="203" t="s">
        <v>408</v>
      </c>
      <c r="AU235" s="203" t="s">
        <v>152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181</v>
      </c>
      <c r="BM235" s="203" t="s">
        <v>678</v>
      </c>
    </row>
    <row r="236" s="2" customFormat="1" ht="16.5" customHeight="1">
      <c r="A236" s="34"/>
      <c r="B236" s="156"/>
      <c r="C236" s="192" t="s">
        <v>341</v>
      </c>
      <c r="D236" s="192" t="s">
        <v>177</v>
      </c>
      <c r="E236" s="193" t="s">
        <v>2212</v>
      </c>
      <c r="F236" s="194" t="s">
        <v>2213</v>
      </c>
      <c r="G236" s="195" t="s">
        <v>246</v>
      </c>
      <c r="H236" s="196">
        <v>1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181</v>
      </c>
      <c r="AT236" s="203" t="s">
        <v>177</v>
      </c>
      <c r="AU236" s="203" t="s">
        <v>152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181</v>
      </c>
      <c r="BM236" s="203" t="s">
        <v>684</v>
      </c>
    </row>
    <row r="237" s="2" customFormat="1" ht="16.5" customHeight="1">
      <c r="A237" s="34"/>
      <c r="B237" s="156"/>
      <c r="C237" s="211" t="s">
        <v>666</v>
      </c>
      <c r="D237" s="211" t="s">
        <v>408</v>
      </c>
      <c r="E237" s="212" t="s">
        <v>2214</v>
      </c>
      <c r="F237" s="213" t="s">
        <v>2215</v>
      </c>
      <c r="G237" s="214" t="s">
        <v>246</v>
      </c>
      <c r="H237" s="215">
        <v>1</v>
      </c>
      <c r="I237" s="216"/>
      <c r="J237" s="215">
        <f>ROUND(I237*H237,3)</f>
        <v>0</v>
      </c>
      <c r="K237" s="217"/>
      <c r="L237" s="218"/>
      <c r="M237" s="219" t="s">
        <v>1</v>
      </c>
      <c r="N237" s="22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191</v>
      </c>
      <c r="AT237" s="203" t="s">
        <v>408</v>
      </c>
      <c r="AU237" s="203" t="s">
        <v>152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181</v>
      </c>
      <c r="BM237" s="203" t="s">
        <v>688</v>
      </c>
    </row>
    <row r="238" s="2" customFormat="1" ht="16.5" customHeight="1">
      <c r="A238" s="34"/>
      <c r="B238" s="156"/>
      <c r="C238" s="192" t="s">
        <v>345</v>
      </c>
      <c r="D238" s="192" t="s">
        <v>177</v>
      </c>
      <c r="E238" s="193" t="s">
        <v>2218</v>
      </c>
      <c r="F238" s="194" t="s">
        <v>2219</v>
      </c>
      <c r="G238" s="195" t="s">
        <v>246</v>
      </c>
      <c r="H238" s="196">
        <v>1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181</v>
      </c>
      <c r="AT238" s="203" t="s">
        <v>177</v>
      </c>
      <c r="AU238" s="203" t="s">
        <v>152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181</v>
      </c>
      <c r="BM238" s="203" t="s">
        <v>691</v>
      </c>
    </row>
    <row r="239" s="2" customFormat="1" ht="21.75" customHeight="1">
      <c r="A239" s="34"/>
      <c r="B239" s="156"/>
      <c r="C239" s="211" t="s">
        <v>675</v>
      </c>
      <c r="D239" s="211" t="s">
        <v>408</v>
      </c>
      <c r="E239" s="212" t="s">
        <v>2228</v>
      </c>
      <c r="F239" s="213" t="s">
        <v>2229</v>
      </c>
      <c r="G239" s="214" t="s">
        <v>246</v>
      </c>
      <c r="H239" s="215">
        <v>1</v>
      </c>
      <c r="I239" s="216"/>
      <c r="J239" s="215">
        <f>ROUND(I239*H239,3)</f>
        <v>0</v>
      </c>
      <c r="K239" s="217"/>
      <c r="L239" s="218"/>
      <c r="M239" s="219" t="s">
        <v>1</v>
      </c>
      <c r="N239" s="22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191</v>
      </c>
      <c r="AT239" s="203" t="s">
        <v>408</v>
      </c>
      <c r="AU239" s="203" t="s">
        <v>152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181</v>
      </c>
      <c r="BM239" s="203" t="s">
        <v>695</v>
      </c>
    </row>
    <row r="240" s="2" customFormat="1" ht="16.5" customHeight="1">
      <c r="A240" s="34"/>
      <c r="B240" s="156"/>
      <c r="C240" s="192" t="s">
        <v>350</v>
      </c>
      <c r="D240" s="192" t="s">
        <v>177</v>
      </c>
      <c r="E240" s="193" t="s">
        <v>2332</v>
      </c>
      <c r="F240" s="194" t="s">
        <v>2333</v>
      </c>
      <c r="G240" s="195" t="s">
        <v>246</v>
      </c>
      <c r="H240" s="196">
        <v>1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181</v>
      </c>
      <c r="AT240" s="203" t="s">
        <v>177</v>
      </c>
      <c r="AU240" s="203" t="s">
        <v>152</v>
      </c>
      <c r="AY240" s="15" t="s">
        <v>174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152</v>
      </c>
      <c r="BK240" s="205">
        <f>ROUND(I240*H240,3)</f>
        <v>0</v>
      </c>
      <c r="BL240" s="15" t="s">
        <v>181</v>
      </c>
      <c r="BM240" s="203" t="s">
        <v>698</v>
      </c>
    </row>
    <row r="241" s="2" customFormat="1" ht="24.15" customHeight="1">
      <c r="A241" s="34"/>
      <c r="B241" s="156"/>
      <c r="C241" s="211" t="s">
        <v>685</v>
      </c>
      <c r="D241" s="211" t="s">
        <v>408</v>
      </c>
      <c r="E241" s="212" t="s">
        <v>2334</v>
      </c>
      <c r="F241" s="213" t="s">
        <v>2335</v>
      </c>
      <c r="G241" s="214" t="s">
        <v>246</v>
      </c>
      <c r="H241" s="215">
        <v>1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191</v>
      </c>
      <c r="AT241" s="203" t="s">
        <v>408</v>
      </c>
      <c r="AU241" s="203" t="s">
        <v>152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181</v>
      </c>
      <c r="BM241" s="203" t="s">
        <v>702</v>
      </c>
    </row>
    <row r="242" s="2" customFormat="1" ht="16.5" customHeight="1">
      <c r="A242" s="34"/>
      <c r="B242" s="156"/>
      <c r="C242" s="192" t="s">
        <v>354</v>
      </c>
      <c r="D242" s="192" t="s">
        <v>177</v>
      </c>
      <c r="E242" s="193" t="s">
        <v>2336</v>
      </c>
      <c r="F242" s="194" t="s">
        <v>2337</v>
      </c>
      <c r="G242" s="195" t="s">
        <v>246</v>
      </c>
      <c r="H242" s="196">
        <v>1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181</v>
      </c>
      <c r="AT242" s="203" t="s">
        <v>177</v>
      </c>
      <c r="AU242" s="203" t="s">
        <v>152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181</v>
      </c>
      <c r="BM242" s="203" t="s">
        <v>705</v>
      </c>
    </row>
    <row r="243" s="2" customFormat="1" ht="24.15" customHeight="1">
      <c r="A243" s="34"/>
      <c r="B243" s="156"/>
      <c r="C243" s="211" t="s">
        <v>692</v>
      </c>
      <c r="D243" s="211" t="s">
        <v>408</v>
      </c>
      <c r="E243" s="212" t="s">
        <v>2316</v>
      </c>
      <c r="F243" s="213" t="s">
        <v>2317</v>
      </c>
      <c r="G243" s="214" t="s">
        <v>246</v>
      </c>
      <c r="H243" s="215">
        <v>1</v>
      </c>
      <c r="I243" s="216"/>
      <c r="J243" s="215">
        <f>ROUND(I243*H243,3)</f>
        <v>0</v>
      </c>
      <c r="K243" s="217"/>
      <c r="L243" s="218"/>
      <c r="M243" s="219" t="s">
        <v>1</v>
      </c>
      <c r="N243" s="22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191</v>
      </c>
      <c r="AT243" s="203" t="s">
        <v>408</v>
      </c>
      <c r="AU243" s="203" t="s">
        <v>152</v>
      </c>
      <c r="AY243" s="15" t="s">
        <v>174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152</v>
      </c>
      <c r="BK243" s="205">
        <f>ROUND(I243*H243,3)</f>
        <v>0</v>
      </c>
      <c r="BL243" s="15" t="s">
        <v>181</v>
      </c>
      <c r="BM243" s="203" t="s">
        <v>708</v>
      </c>
    </row>
    <row r="244" s="2" customFormat="1" ht="16.5" customHeight="1">
      <c r="A244" s="34"/>
      <c r="B244" s="156"/>
      <c r="C244" s="192" t="s">
        <v>359</v>
      </c>
      <c r="D244" s="192" t="s">
        <v>177</v>
      </c>
      <c r="E244" s="193" t="s">
        <v>2278</v>
      </c>
      <c r="F244" s="194" t="s">
        <v>2279</v>
      </c>
      <c r="G244" s="195" t="s">
        <v>246</v>
      </c>
      <c r="H244" s="196">
        <v>1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181</v>
      </c>
      <c r="AT244" s="203" t="s">
        <v>177</v>
      </c>
      <c r="AU244" s="203" t="s">
        <v>152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181</v>
      </c>
      <c r="BM244" s="203" t="s">
        <v>711</v>
      </c>
    </row>
    <row r="245" s="2" customFormat="1" ht="37.8" customHeight="1">
      <c r="A245" s="34"/>
      <c r="B245" s="156"/>
      <c r="C245" s="211" t="s">
        <v>699</v>
      </c>
      <c r="D245" s="211" t="s">
        <v>408</v>
      </c>
      <c r="E245" s="212" t="s">
        <v>2280</v>
      </c>
      <c r="F245" s="213" t="s">
        <v>2281</v>
      </c>
      <c r="G245" s="214" t="s">
        <v>246</v>
      </c>
      <c r="H245" s="215">
        <v>1</v>
      </c>
      <c r="I245" s="216"/>
      <c r="J245" s="215">
        <f>ROUND(I245*H245,3)</f>
        <v>0</v>
      </c>
      <c r="K245" s="217"/>
      <c r="L245" s="218"/>
      <c r="M245" s="219" t="s">
        <v>1</v>
      </c>
      <c r="N245" s="22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191</v>
      </c>
      <c r="AT245" s="203" t="s">
        <v>408</v>
      </c>
      <c r="AU245" s="203" t="s">
        <v>152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181</v>
      </c>
      <c r="BM245" s="203" t="s">
        <v>713</v>
      </c>
    </row>
    <row r="246" s="2" customFormat="1" ht="33" customHeight="1">
      <c r="A246" s="34"/>
      <c r="B246" s="156"/>
      <c r="C246" s="192" t="s">
        <v>363</v>
      </c>
      <c r="D246" s="192" t="s">
        <v>177</v>
      </c>
      <c r="E246" s="193" t="s">
        <v>2282</v>
      </c>
      <c r="F246" s="194" t="s">
        <v>2283</v>
      </c>
      <c r="G246" s="195" t="s">
        <v>246</v>
      </c>
      <c r="H246" s="196">
        <v>100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181</v>
      </c>
      <c r="AT246" s="203" t="s">
        <v>177</v>
      </c>
      <c r="AU246" s="203" t="s">
        <v>152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181</v>
      </c>
      <c r="BM246" s="203" t="s">
        <v>717</v>
      </c>
    </row>
    <row r="247" s="2" customFormat="1" ht="24.15" customHeight="1">
      <c r="A247" s="34"/>
      <c r="B247" s="156"/>
      <c r="C247" s="211" t="s">
        <v>673</v>
      </c>
      <c r="D247" s="211" t="s">
        <v>408</v>
      </c>
      <c r="E247" s="212" t="s">
        <v>2284</v>
      </c>
      <c r="F247" s="213" t="s">
        <v>2285</v>
      </c>
      <c r="G247" s="214" t="s">
        <v>246</v>
      </c>
      <c r="H247" s="215">
        <v>100</v>
      </c>
      <c r="I247" s="216"/>
      <c r="J247" s="215">
        <f>ROUND(I247*H247,3)</f>
        <v>0</v>
      </c>
      <c r="K247" s="217"/>
      <c r="L247" s="218"/>
      <c r="M247" s="219" t="s">
        <v>1</v>
      </c>
      <c r="N247" s="22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191</v>
      </c>
      <c r="AT247" s="203" t="s">
        <v>408</v>
      </c>
      <c r="AU247" s="203" t="s">
        <v>152</v>
      </c>
      <c r="AY247" s="15" t="s">
        <v>174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152</v>
      </c>
      <c r="BK247" s="205">
        <f>ROUND(I247*H247,3)</f>
        <v>0</v>
      </c>
      <c r="BL247" s="15" t="s">
        <v>181</v>
      </c>
      <c r="BM247" s="203" t="s">
        <v>723</v>
      </c>
    </row>
    <row r="248" s="2" customFormat="1" ht="16.5" customHeight="1">
      <c r="A248" s="34"/>
      <c r="B248" s="156"/>
      <c r="C248" s="211" t="s">
        <v>366</v>
      </c>
      <c r="D248" s="211" t="s">
        <v>408</v>
      </c>
      <c r="E248" s="212" t="s">
        <v>2286</v>
      </c>
      <c r="F248" s="213" t="s">
        <v>2287</v>
      </c>
      <c r="G248" s="214" t="s">
        <v>246</v>
      </c>
      <c r="H248" s="215">
        <v>6</v>
      </c>
      <c r="I248" s="216"/>
      <c r="J248" s="215">
        <f>ROUND(I248*H248,3)</f>
        <v>0</v>
      </c>
      <c r="K248" s="217"/>
      <c r="L248" s="218"/>
      <c r="M248" s="219" t="s">
        <v>1</v>
      </c>
      <c r="N248" s="22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191</v>
      </c>
      <c r="AT248" s="203" t="s">
        <v>408</v>
      </c>
      <c r="AU248" s="203" t="s">
        <v>152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181</v>
      </c>
      <c r="BM248" s="203" t="s">
        <v>726</v>
      </c>
    </row>
    <row r="249" s="2" customFormat="1" ht="16.5" customHeight="1">
      <c r="A249" s="34"/>
      <c r="B249" s="156"/>
      <c r="C249" s="211" t="s">
        <v>712</v>
      </c>
      <c r="D249" s="211" t="s">
        <v>408</v>
      </c>
      <c r="E249" s="212" t="s">
        <v>2288</v>
      </c>
      <c r="F249" s="213" t="s">
        <v>2289</v>
      </c>
      <c r="G249" s="214" t="s">
        <v>246</v>
      </c>
      <c r="H249" s="215">
        <v>6</v>
      </c>
      <c r="I249" s="216"/>
      <c r="J249" s="215">
        <f>ROUND(I249*H249,3)</f>
        <v>0</v>
      </c>
      <c r="K249" s="217"/>
      <c r="L249" s="218"/>
      <c r="M249" s="219" t="s">
        <v>1</v>
      </c>
      <c r="N249" s="22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191</v>
      </c>
      <c r="AT249" s="203" t="s">
        <v>408</v>
      </c>
      <c r="AU249" s="203" t="s">
        <v>152</v>
      </c>
      <c r="AY249" s="15" t="s">
        <v>174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152</v>
      </c>
      <c r="BK249" s="205">
        <f>ROUND(I249*H249,3)</f>
        <v>0</v>
      </c>
      <c r="BL249" s="15" t="s">
        <v>181</v>
      </c>
      <c r="BM249" s="203" t="s">
        <v>730</v>
      </c>
    </row>
    <row r="250" s="2" customFormat="1" ht="33" customHeight="1">
      <c r="A250" s="34"/>
      <c r="B250" s="156"/>
      <c r="C250" s="192" t="s">
        <v>370</v>
      </c>
      <c r="D250" s="192" t="s">
        <v>177</v>
      </c>
      <c r="E250" s="193" t="s">
        <v>2290</v>
      </c>
      <c r="F250" s="194" t="s">
        <v>2291</v>
      </c>
      <c r="G250" s="195" t="s">
        <v>246</v>
      </c>
      <c r="H250" s="196">
        <v>8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181</v>
      </c>
      <c r="AT250" s="203" t="s">
        <v>177</v>
      </c>
      <c r="AU250" s="203" t="s">
        <v>152</v>
      </c>
      <c r="AY250" s="15" t="s">
        <v>174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152</v>
      </c>
      <c r="BK250" s="205">
        <f>ROUND(I250*H250,3)</f>
        <v>0</v>
      </c>
      <c r="BL250" s="15" t="s">
        <v>181</v>
      </c>
      <c r="BM250" s="203" t="s">
        <v>733</v>
      </c>
    </row>
    <row r="251" s="2" customFormat="1" ht="16.5" customHeight="1">
      <c r="A251" s="34"/>
      <c r="B251" s="156"/>
      <c r="C251" s="211" t="s">
        <v>720</v>
      </c>
      <c r="D251" s="211" t="s">
        <v>408</v>
      </c>
      <c r="E251" s="212" t="s">
        <v>2292</v>
      </c>
      <c r="F251" s="213" t="s">
        <v>2293</v>
      </c>
      <c r="G251" s="214" t="s">
        <v>246</v>
      </c>
      <c r="H251" s="215">
        <v>8</v>
      </c>
      <c r="I251" s="216"/>
      <c r="J251" s="215">
        <f>ROUND(I251*H251,3)</f>
        <v>0</v>
      </c>
      <c r="K251" s="217"/>
      <c r="L251" s="218"/>
      <c r="M251" s="219" t="s">
        <v>1</v>
      </c>
      <c r="N251" s="22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191</v>
      </c>
      <c r="AT251" s="203" t="s">
        <v>408</v>
      </c>
      <c r="AU251" s="203" t="s">
        <v>152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181</v>
      </c>
      <c r="BM251" s="203" t="s">
        <v>737</v>
      </c>
    </row>
    <row r="252" s="2" customFormat="1" ht="16.5" customHeight="1">
      <c r="A252" s="34"/>
      <c r="B252" s="156"/>
      <c r="C252" s="211" t="s">
        <v>375</v>
      </c>
      <c r="D252" s="211" t="s">
        <v>408</v>
      </c>
      <c r="E252" s="212" t="s">
        <v>2286</v>
      </c>
      <c r="F252" s="213" t="s">
        <v>2287</v>
      </c>
      <c r="G252" s="214" t="s">
        <v>246</v>
      </c>
      <c r="H252" s="215">
        <v>2</v>
      </c>
      <c r="I252" s="216"/>
      <c r="J252" s="215">
        <f>ROUND(I252*H252,3)</f>
        <v>0</v>
      </c>
      <c r="K252" s="217"/>
      <c r="L252" s="218"/>
      <c r="M252" s="219" t="s">
        <v>1</v>
      </c>
      <c r="N252" s="22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191</v>
      </c>
      <c r="AT252" s="203" t="s">
        <v>408</v>
      </c>
      <c r="AU252" s="203" t="s">
        <v>152</v>
      </c>
      <c r="AY252" s="15" t="s">
        <v>174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152</v>
      </c>
      <c r="BK252" s="205">
        <f>ROUND(I252*H252,3)</f>
        <v>0</v>
      </c>
      <c r="BL252" s="15" t="s">
        <v>181</v>
      </c>
      <c r="BM252" s="203" t="s">
        <v>740</v>
      </c>
    </row>
    <row r="253" s="2" customFormat="1" ht="16.5" customHeight="1">
      <c r="A253" s="34"/>
      <c r="B253" s="156"/>
      <c r="C253" s="211" t="s">
        <v>727</v>
      </c>
      <c r="D253" s="211" t="s">
        <v>408</v>
      </c>
      <c r="E253" s="212" t="s">
        <v>2288</v>
      </c>
      <c r="F253" s="213" t="s">
        <v>2289</v>
      </c>
      <c r="G253" s="214" t="s">
        <v>246</v>
      </c>
      <c r="H253" s="215">
        <v>2</v>
      </c>
      <c r="I253" s="216"/>
      <c r="J253" s="215">
        <f>ROUND(I253*H253,3)</f>
        <v>0</v>
      </c>
      <c r="K253" s="217"/>
      <c r="L253" s="218"/>
      <c r="M253" s="219" t="s">
        <v>1</v>
      </c>
      <c r="N253" s="22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191</v>
      </c>
      <c r="AT253" s="203" t="s">
        <v>408</v>
      </c>
      <c r="AU253" s="203" t="s">
        <v>152</v>
      </c>
      <c r="AY253" s="15" t="s">
        <v>174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152</v>
      </c>
      <c r="BK253" s="205">
        <f>ROUND(I253*H253,3)</f>
        <v>0</v>
      </c>
      <c r="BL253" s="15" t="s">
        <v>181</v>
      </c>
      <c r="BM253" s="203" t="s">
        <v>744</v>
      </c>
    </row>
    <row r="254" s="2" customFormat="1" ht="33" customHeight="1">
      <c r="A254" s="34"/>
      <c r="B254" s="156"/>
      <c r="C254" s="192" t="s">
        <v>379</v>
      </c>
      <c r="D254" s="192" t="s">
        <v>177</v>
      </c>
      <c r="E254" s="193" t="s">
        <v>2294</v>
      </c>
      <c r="F254" s="194" t="s">
        <v>2295</v>
      </c>
      <c r="G254" s="195" t="s">
        <v>246</v>
      </c>
      <c r="H254" s="196">
        <v>16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181</v>
      </c>
      <c r="AT254" s="203" t="s">
        <v>177</v>
      </c>
      <c r="AU254" s="203" t="s">
        <v>152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181</v>
      </c>
      <c r="BM254" s="203" t="s">
        <v>747</v>
      </c>
    </row>
    <row r="255" s="2" customFormat="1" ht="24.15" customHeight="1">
      <c r="A255" s="34"/>
      <c r="B255" s="156"/>
      <c r="C255" s="211" t="s">
        <v>734</v>
      </c>
      <c r="D255" s="211" t="s">
        <v>408</v>
      </c>
      <c r="E255" s="212" t="s">
        <v>2296</v>
      </c>
      <c r="F255" s="213" t="s">
        <v>2297</v>
      </c>
      <c r="G255" s="214" t="s">
        <v>246</v>
      </c>
      <c r="H255" s="215">
        <v>16</v>
      </c>
      <c r="I255" s="216"/>
      <c r="J255" s="215">
        <f>ROUND(I255*H255,3)</f>
        <v>0</v>
      </c>
      <c r="K255" s="217"/>
      <c r="L255" s="218"/>
      <c r="M255" s="219" t="s">
        <v>1</v>
      </c>
      <c r="N255" s="22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191</v>
      </c>
      <c r="AT255" s="203" t="s">
        <v>408</v>
      </c>
      <c r="AU255" s="203" t="s">
        <v>152</v>
      </c>
      <c r="AY255" s="15" t="s">
        <v>174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152</v>
      </c>
      <c r="BK255" s="205">
        <f>ROUND(I255*H255,3)</f>
        <v>0</v>
      </c>
      <c r="BL255" s="15" t="s">
        <v>181</v>
      </c>
      <c r="BM255" s="203" t="s">
        <v>751</v>
      </c>
    </row>
    <row r="256" s="2" customFormat="1" ht="16.5" customHeight="1">
      <c r="A256" s="34"/>
      <c r="B256" s="156"/>
      <c r="C256" s="211" t="s">
        <v>383</v>
      </c>
      <c r="D256" s="211" t="s">
        <v>408</v>
      </c>
      <c r="E256" s="212" t="s">
        <v>2286</v>
      </c>
      <c r="F256" s="213" t="s">
        <v>2287</v>
      </c>
      <c r="G256" s="214" t="s">
        <v>246</v>
      </c>
      <c r="H256" s="215">
        <v>2</v>
      </c>
      <c r="I256" s="216"/>
      <c r="J256" s="215">
        <f>ROUND(I256*H256,3)</f>
        <v>0</v>
      </c>
      <c r="K256" s="217"/>
      <c r="L256" s="218"/>
      <c r="M256" s="219" t="s">
        <v>1</v>
      </c>
      <c r="N256" s="22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191</v>
      </c>
      <c r="AT256" s="203" t="s">
        <v>408</v>
      </c>
      <c r="AU256" s="203" t="s">
        <v>152</v>
      </c>
      <c r="AY256" s="15" t="s">
        <v>174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152</v>
      </c>
      <c r="BK256" s="205">
        <f>ROUND(I256*H256,3)</f>
        <v>0</v>
      </c>
      <c r="BL256" s="15" t="s">
        <v>181</v>
      </c>
      <c r="BM256" s="203" t="s">
        <v>754</v>
      </c>
    </row>
    <row r="257" s="2" customFormat="1" ht="16.5" customHeight="1">
      <c r="A257" s="34"/>
      <c r="B257" s="156"/>
      <c r="C257" s="211" t="s">
        <v>741</v>
      </c>
      <c r="D257" s="211" t="s">
        <v>408</v>
      </c>
      <c r="E257" s="212" t="s">
        <v>2288</v>
      </c>
      <c r="F257" s="213" t="s">
        <v>2289</v>
      </c>
      <c r="G257" s="214" t="s">
        <v>246</v>
      </c>
      <c r="H257" s="215">
        <v>2</v>
      </c>
      <c r="I257" s="216"/>
      <c r="J257" s="215">
        <f>ROUND(I257*H257,3)</f>
        <v>0</v>
      </c>
      <c r="K257" s="217"/>
      <c r="L257" s="218"/>
      <c r="M257" s="219" t="s">
        <v>1</v>
      </c>
      <c r="N257" s="22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191</v>
      </c>
      <c r="AT257" s="203" t="s">
        <v>408</v>
      </c>
      <c r="AU257" s="203" t="s">
        <v>152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181</v>
      </c>
      <c r="BM257" s="203" t="s">
        <v>758</v>
      </c>
    </row>
    <row r="258" s="12" customFormat="1" ht="22.8" customHeight="1">
      <c r="A258" s="12"/>
      <c r="B258" s="179"/>
      <c r="C258" s="12"/>
      <c r="D258" s="180" t="s">
        <v>73</v>
      </c>
      <c r="E258" s="190" t="s">
        <v>2338</v>
      </c>
      <c r="F258" s="190" t="s">
        <v>2339</v>
      </c>
      <c r="G258" s="12"/>
      <c r="H258" s="12"/>
      <c r="I258" s="182"/>
      <c r="J258" s="191">
        <f>BK258</f>
        <v>0</v>
      </c>
      <c r="K258" s="12"/>
      <c r="L258" s="179"/>
      <c r="M258" s="184"/>
      <c r="N258" s="185"/>
      <c r="O258" s="185"/>
      <c r="P258" s="186">
        <f>SUM(P259:P270)</f>
        <v>0</v>
      </c>
      <c r="Q258" s="185"/>
      <c r="R258" s="186">
        <f>SUM(R259:R270)</f>
        <v>0</v>
      </c>
      <c r="S258" s="185"/>
      <c r="T258" s="187">
        <f>SUM(T259:T270)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0" t="s">
        <v>82</v>
      </c>
      <c r="AT258" s="188" t="s">
        <v>73</v>
      </c>
      <c r="AU258" s="188" t="s">
        <v>82</v>
      </c>
      <c r="AY258" s="180" t="s">
        <v>174</v>
      </c>
      <c r="BK258" s="189">
        <f>SUM(BK259:BK270)</f>
        <v>0</v>
      </c>
    </row>
    <row r="259" s="2" customFormat="1" ht="33" customHeight="1">
      <c r="A259" s="34"/>
      <c r="B259" s="156"/>
      <c r="C259" s="192" t="s">
        <v>389</v>
      </c>
      <c r="D259" s="192" t="s">
        <v>177</v>
      </c>
      <c r="E259" s="193" t="s">
        <v>2320</v>
      </c>
      <c r="F259" s="194" t="s">
        <v>2321</v>
      </c>
      <c r="G259" s="195" t="s">
        <v>246</v>
      </c>
      <c r="H259" s="196">
        <v>1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181</v>
      </c>
      <c r="AT259" s="203" t="s">
        <v>177</v>
      </c>
      <c r="AU259" s="203" t="s">
        <v>152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181</v>
      </c>
      <c r="BM259" s="203" t="s">
        <v>763</v>
      </c>
    </row>
    <row r="260" s="2" customFormat="1" ht="44.25" customHeight="1">
      <c r="A260" s="34"/>
      <c r="B260" s="156"/>
      <c r="C260" s="211" t="s">
        <v>748</v>
      </c>
      <c r="D260" s="211" t="s">
        <v>408</v>
      </c>
      <c r="E260" s="212" t="s">
        <v>2340</v>
      </c>
      <c r="F260" s="213" t="s">
        <v>2341</v>
      </c>
      <c r="G260" s="214" t="s">
        <v>246</v>
      </c>
      <c r="H260" s="215">
        <v>1</v>
      </c>
      <c r="I260" s="216"/>
      <c r="J260" s="215">
        <f>ROUND(I260*H260,3)</f>
        <v>0</v>
      </c>
      <c r="K260" s="217"/>
      <c r="L260" s="218"/>
      <c r="M260" s="219" t="s">
        <v>1</v>
      </c>
      <c r="N260" s="22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191</v>
      </c>
      <c r="AT260" s="203" t="s">
        <v>408</v>
      </c>
      <c r="AU260" s="203" t="s">
        <v>152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181</v>
      </c>
      <c r="BM260" s="203" t="s">
        <v>767</v>
      </c>
    </row>
    <row r="261" s="2" customFormat="1" ht="16.5" customHeight="1">
      <c r="A261" s="34"/>
      <c r="B261" s="156"/>
      <c r="C261" s="192" t="s">
        <v>394</v>
      </c>
      <c r="D261" s="192" t="s">
        <v>177</v>
      </c>
      <c r="E261" s="193" t="s">
        <v>2342</v>
      </c>
      <c r="F261" s="194" t="s">
        <v>2343</v>
      </c>
      <c r="G261" s="195" t="s">
        <v>246</v>
      </c>
      <c r="H261" s="196">
        <v>6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181</v>
      </c>
      <c r="AT261" s="203" t="s">
        <v>177</v>
      </c>
      <c r="AU261" s="203" t="s">
        <v>152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181</v>
      </c>
      <c r="BM261" s="203" t="s">
        <v>771</v>
      </c>
    </row>
    <row r="262" s="2" customFormat="1" ht="21.75" customHeight="1">
      <c r="A262" s="34"/>
      <c r="B262" s="156"/>
      <c r="C262" s="211" t="s">
        <v>755</v>
      </c>
      <c r="D262" s="211" t="s">
        <v>408</v>
      </c>
      <c r="E262" s="212" t="s">
        <v>2344</v>
      </c>
      <c r="F262" s="213" t="s">
        <v>2345</v>
      </c>
      <c r="G262" s="214" t="s">
        <v>246</v>
      </c>
      <c r="H262" s="215">
        <v>6</v>
      </c>
      <c r="I262" s="216"/>
      <c r="J262" s="215">
        <f>ROUND(I262*H262,3)</f>
        <v>0</v>
      </c>
      <c r="K262" s="217"/>
      <c r="L262" s="218"/>
      <c r="M262" s="219" t="s">
        <v>1</v>
      </c>
      <c r="N262" s="22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191</v>
      </c>
      <c r="AT262" s="203" t="s">
        <v>408</v>
      </c>
      <c r="AU262" s="203" t="s">
        <v>152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181</v>
      </c>
      <c r="BM262" s="203" t="s">
        <v>775</v>
      </c>
    </row>
    <row r="263" s="2" customFormat="1" ht="33" customHeight="1">
      <c r="A263" s="34"/>
      <c r="B263" s="156"/>
      <c r="C263" s="192" t="s">
        <v>398</v>
      </c>
      <c r="D263" s="192" t="s">
        <v>177</v>
      </c>
      <c r="E263" s="193" t="s">
        <v>2282</v>
      </c>
      <c r="F263" s="194" t="s">
        <v>2283</v>
      </c>
      <c r="G263" s="195" t="s">
        <v>246</v>
      </c>
      <c r="H263" s="196">
        <v>4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181</v>
      </c>
      <c r="AT263" s="203" t="s">
        <v>177</v>
      </c>
      <c r="AU263" s="203" t="s">
        <v>152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181</v>
      </c>
      <c r="BM263" s="203" t="s">
        <v>1171</v>
      </c>
    </row>
    <row r="264" s="2" customFormat="1" ht="24.15" customHeight="1">
      <c r="A264" s="34"/>
      <c r="B264" s="156"/>
      <c r="C264" s="211" t="s">
        <v>764</v>
      </c>
      <c r="D264" s="211" t="s">
        <v>408</v>
      </c>
      <c r="E264" s="212" t="s">
        <v>2284</v>
      </c>
      <c r="F264" s="213" t="s">
        <v>2285</v>
      </c>
      <c r="G264" s="214" t="s">
        <v>246</v>
      </c>
      <c r="H264" s="215">
        <v>4</v>
      </c>
      <c r="I264" s="216"/>
      <c r="J264" s="215">
        <f>ROUND(I264*H264,3)</f>
        <v>0</v>
      </c>
      <c r="K264" s="217"/>
      <c r="L264" s="218"/>
      <c r="M264" s="219" t="s">
        <v>1</v>
      </c>
      <c r="N264" s="22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191</v>
      </c>
      <c r="AT264" s="203" t="s">
        <v>408</v>
      </c>
      <c r="AU264" s="203" t="s">
        <v>152</v>
      </c>
      <c r="AY264" s="15" t="s">
        <v>174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152</v>
      </c>
      <c r="BK264" s="205">
        <f>ROUND(I264*H264,3)</f>
        <v>0</v>
      </c>
      <c r="BL264" s="15" t="s">
        <v>181</v>
      </c>
      <c r="BM264" s="203" t="s">
        <v>1179</v>
      </c>
    </row>
    <row r="265" s="2" customFormat="1" ht="16.5" customHeight="1">
      <c r="A265" s="34"/>
      <c r="B265" s="156"/>
      <c r="C265" s="211" t="s">
        <v>403</v>
      </c>
      <c r="D265" s="211" t="s">
        <v>408</v>
      </c>
      <c r="E265" s="212" t="s">
        <v>2286</v>
      </c>
      <c r="F265" s="213" t="s">
        <v>2287</v>
      </c>
      <c r="G265" s="214" t="s">
        <v>246</v>
      </c>
      <c r="H265" s="215">
        <v>2</v>
      </c>
      <c r="I265" s="216"/>
      <c r="J265" s="215">
        <f>ROUND(I265*H265,3)</f>
        <v>0</v>
      </c>
      <c r="K265" s="217"/>
      <c r="L265" s="218"/>
      <c r="M265" s="219" t="s">
        <v>1</v>
      </c>
      <c r="N265" s="22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191</v>
      </c>
      <c r="AT265" s="203" t="s">
        <v>408</v>
      </c>
      <c r="AU265" s="203" t="s">
        <v>152</v>
      </c>
      <c r="AY265" s="15" t="s">
        <v>174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152</v>
      </c>
      <c r="BK265" s="205">
        <f>ROUND(I265*H265,3)</f>
        <v>0</v>
      </c>
      <c r="BL265" s="15" t="s">
        <v>181</v>
      </c>
      <c r="BM265" s="203" t="s">
        <v>1189</v>
      </c>
    </row>
    <row r="266" s="2" customFormat="1" ht="16.5" customHeight="1">
      <c r="A266" s="34"/>
      <c r="B266" s="156"/>
      <c r="C266" s="211" t="s">
        <v>772</v>
      </c>
      <c r="D266" s="211" t="s">
        <v>408</v>
      </c>
      <c r="E266" s="212" t="s">
        <v>2288</v>
      </c>
      <c r="F266" s="213" t="s">
        <v>2289</v>
      </c>
      <c r="G266" s="214" t="s">
        <v>246</v>
      </c>
      <c r="H266" s="215">
        <v>2</v>
      </c>
      <c r="I266" s="216"/>
      <c r="J266" s="215">
        <f>ROUND(I266*H266,3)</f>
        <v>0</v>
      </c>
      <c r="K266" s="217"/>
      <c r="L266" s="218"/>
      <c r="M266" s="219" t="s">
        <v>1</v>
      </c>
      <c r="N266" s="22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191</v>
      </c>
      <c r="AT266" s="203" t="s">
        <v>408</v>
      </c>
      <c r="AU266" s="203" t="s">
        <v>152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181</v>
      </c>
      <c r="BM266" s="203" t="s">
        <v>1197</v>
      </c>
    </row>
    <row r="267" s="2" customFormat="1" ht="33" customHeight="1">
      <c r="A267" s="34"/>
      <c r="B267" s="156"/>
      <c r="C267" s="192" t="s">
        <v>407</v>
      </c>
      <c r="D267" s="192" t="s">
        <v>177</v>
      </c>
      <c r="E267" s="193" t="s">
        <v>2294</v>
      </c>
      <c r="F267" s="194" t="s">
        <v>2295</v>
      </c>
      <c r="G267" s="195" t="s">
        <v>246</v>
      </c>
      <c r="H267" s="196">
        <v>4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181</v>
      </c>
      <c r="AT267" s="203" t="s">
        <v>177</v>
      </c>
      <c r="AU267" s="203" t="s">
        <v>152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181</v>
      </c>
      <c r="BM267" s="203" t="s">
        <v>1207</v>
      </c>
    </row>
    <row r="268" s="2" customFormat="1" ht="24.15" customHeight="1">
      <c r="A268" s="34"/>
      <c r="B268" s="156"/>
      <c r="C268" s="211" t="s">
        <v>779</v>
      </c>
      <c r="D268" s="211" t="s">
        <v>408</v>
      </c>
      <c r="E268" s="212" t="s">
        <v>2296</v>
      </c>
      <c r="F268" s="213" t="s">
        <v>2297</v>
      </c>
      <c r="G268" s="214" t="s">
        <v>246</v>
      </c>
      <c r="H268" s="215">
        <v>4</v>
      </c>
      <c r="I268" s="216"/>
      <c r="J268" s="215">
        <f>ROUND(I268*H268,3)</f>
        <v>0</v>
      </c>
      <c r="K268" s="217"/>
      <c r="L268" s="218"/>
      <c r="M268" s="219" t="s">
        <v>1</v>
      </c>
      <c r="N268" s="22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191</v>
      </c>
      <c r="AT268" s="203" t="s">
        <v>408</v>
      </c>
      <c r="AU268" s="203" t="s">
        <v>152</v>
      </c>
      <c r="AY268" s="15" t="s">
        <v>174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152</v>
      </c>
      <c r="BK268" s="205">
        <f>ROUND(I268*H268,3)</f>
        <v>0</v>
      </c>
      <c r="BL268" s="15" t="s">
        <v>181</v>
      </c>
      <c r="BM268" s="203" t="s">
        <v>1218</v>
      </c>
    </row>
    <row r="269" s="2" customFormat="1" ht="16.5" customHeight="1">
      <c r="A269" s="34"/>
      <c r="B269" s="156"/>
      <c r="C269" s="211" t="s">
        <v>414</v>
      </c>
      <c r="D269" s="211" t="s">
        <v>408</v>
      </c>
      <c r="E269" s="212" t="s">
        <v>2286</v>
      </c>
      <c r="F269" s="213" t="s">
        <v>2287</v>
      </c>
      <c r="G269" s="214" t="s">
        <v>246</v>
      </c>
      <c r="H269" s="215">
        <v>2</v>
      </c>
      <c r="I269" s="216"/>
      <c r="J269" s="215">
        <f>ROUND(I269*H269,3)</f>
        <v>0</v>
      </c>
      <c r="K269" s="217"/>
      <c r="L269" s="218"/>
      <c r="M269" s="219" t="s">
        <v>1</v>
      </c>
      <c r="N269" s="22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191</v>
      </c>
      <c r="AT269" s="203" t="s">
        <v>408</v>
      </c>
      <c r="AU269" s="203" t="s">
        <v>152</v>
      </c>
      <c r="AY269" s="15" t="s">
        <v>174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152</v>
      </c>
      <c r="BK269" s="205">
        <f>ROUND(I269*H269,3)</f>
        <v>0</v>
      </c>
      <c r="BL269" s="15" t="s">
        <v>181</v>
      </c>
      <c r="BM269" s="203" t="s">
        <v>778</v>
      </c>
    </row>
    <row r="270" s="2" customFormat="1" ht="16.5" customHeight="1">
      <c r="A270" s="34"/>
      <c r="B270" s="156"/>
      <c r="C270" s="211" t="s">
        <v>786</v>
      </c>
      <c r="D270" s="211" t="s">
        <v>408</v>
      </c>
      <c r="E270" s="212" t="s">
        <v>2288</v>
      </c>
      <c r="F270" s="213" t="s">
        <v>2289</v>
      </c>
      <c r="G270" s="214" t="s">
        <v>246</v>
      </c>
      <c r="H270" s="215">
        <v>2</v>
      </c>
      <c r="I270" s="216"/>
      <c r="J270" s="215">
        <f>ROUND(I270*H270,3)</f>
        <v>0</v>
      </c>
      <c r="K270" s="217"/>
      <c r="L270" s="218"/>
      <c r="M270" s="219" t="s">
        <v>1</v>
      </c>
      <c r="N270" s="22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191</v>
      </c>
      <c r="AT270" s="203" t="s">
        <v>408</v>
      </c>
      <c r="AU270" s="203" t="s">
        <v>152</v>
      </c>
      <c r="AY270" s="15" t="s">
        <v>174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152</v>
      </c>
      <c r="BK270" s="205">
        <f>ROUND(I270*H270,3)</f>
        <v>0</v>
      </c>
      <c r="BL270" s="15" t="s">
        <v>181</v>
      </c>
      <c r="BM270" s="203" t="s">
        <v>782</v>
      </c>
    </row>
    <row r="271" s="12" customFormat="1" ht="22.8" customHeight="1">
      <c r="A271" s="12"/>
      <c r="B271" s="179"/>
      <c r="C271" s="12"/>
      <c r="D271" s="180" t="s">
        <v>73</v>
      </c>
      <c r="E271" s="190" t="s">
        <v>2346</v>
      </c>
      <c r="F271" s="190" t="s">
        <v>2347</v>
      </c>
      <c r="G271" s="12"/>
      <c r="H271" s="12"/>
      <c r="I271" s="182"/>
      <c r="J271" s="191">
        <f>BK271</f>
        <v>0</v>
      </c>
      <c r="K271" s="12"/>
      <c r="L271" s="179"/>
      <c r="M271" s="184"/>
      <c r="N271" s="185"/>
      <c r="O271" s="185"/>
      <c r="P271" s="186">
        <f>SUM(P272:P283)</f>
        <v>0</v>
      </c>
      <c r="Q271" s="185"/>
      <c r="R271" s="186">
        <f>SUM(R272:R283)</f>
        <v>0</v>
      </c>
      <c r="S271" s="185"/>
      <c r="T271" s="187">
        <f>SUM(T272:T283)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80" t="s">
        <v>82</v>
      </c>
      <c r="AT271" s="188" t="s">
        <v>73</v>
      </c>
      <c r="AU271" s="188" t="s">
        <v>82</v>
      </c>
      <c r="AY271" s="180" t="s">
        <v>174</v>
      </c>
      <c r="BK271" s="189">
        <f>SUM(BK272:BK283)</f>
        <v>0</v>
      </c>
    </row>
    <row r="272" s="2" customFormat="1" ht="33" customHeight="1">
      <c r="A272" s="34"/>
      <c r="B272" s="156"/>
      <c r="C272" s="192" t="s">
        <v>578</v>
      </c>
      <c r="D272" s="192" t="s">
        <v>177</v>
      </c>
      <c r="E272" s="193" t="s">
        <v>2320</v>
      </c>
      <c r="F272" s="194" t="s">
        <v>2321</v>
      </c>
      <c r="G272" s="195" t="s">
        <v>246</v>
      </c>
      <c r="H272" s="196">
        <v>1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181</v>
      </c>
      <c r="AT272" s="203" t="s">
        <v>177</v>
      </c>
      <c r="AU272" s="203" t="s">
        <v>152</v>
      </c>
      <c r="AY272" s="15" t="s">
        <v>174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152</v>
      </c>
      <c r="BK272" s="205">
        <f>ROUND(I272*H272,3)</f>
        <v>0</v>
      </c>
      <c r="BL272" s="15" t="s">
        <v>181</v>
      </c>
      <c r="BM272" s="203" t="s">
        <v>785</v>
      </c>
    </row>
    <row r="273" s="2" customFormat="1" ht="44.25" customHeight="1">
      <c r="A273" s="34"/>
      <c r="B273" s="156"/>
      <c r="C273" s="211" t="s">
        <v>794</v>
      </c>
      <c r="D273" s="211" t="s">
        <v>408</v>
      </c>
      <c r="E273" s="212" t="s">
        <v>2340</v>
      </c>
      <c r="F273" s="213" t="s">
        <v>2341</v>
      </c>
      <c r="G273" s="214" t="s">
        <v>246</v>
      </c>
      <c r="H273" s="215">
        <v>1</v>
      </c>
      <c r="I273" s="216"/>
      <c r="J273" s="215">
        <f>ROUND(I273*H273,3)</f>
        <v>0</v>
      </c>
      <c r="K273" s="217"/>
      <c r="L273" s="218"/>
      <c r="M273" s="219" t="s">
        <v>1</v>
      </c>
      <c r="N273" s="22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191</v>
      </c>
      <c r="AT273" s="203" t="s">
        <v>408</v>
      </c>
      <c r="AU273" s="203" t="s">
        <v>152</v>
      </c>
      <c r="AY273" s="15" t="s">
        <v>174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152</v>
      </c>
      <c r="BK273" s="205">
        <f>ROUND(I273*H273,3)</f>
        <v>0</v>
      </c>
      <c r="BL273" s="15" t="s">
        <v>181</v>
      </c>
      <c r="BM273" s="203" t="s">
        <v>789</v>
      </c>
    </row>
    <row r="274" s="2" customFormat="1" ht="16.5" customHeight="1">
      <c r="A274" s="34"/>
      <c r="B274" s="156"/>
      <c r="C274" s="192" t="s">
        <v>588</v>
      </c>
      <c r="D274" s="192" t="s">
        <v>177</v>
      </c>
      <c r="E274" s="193" t="s">
        <v>2342</v>
      </c>
      <c r="F274" s="194" t="s">
        <v>2343</v>
      </c>
      <c r="G274" s="195" t="s">
        <v>246</v>
      </c>
      <c r="H274" s="196">
        <v>6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181</v>
      </c>
      <c r="AT274" s="203" t="s">
        <v>177</v>
      </c>
      <c r="AU274" s="203" t="s">
        <v>152</v>
      </c>
      <c r="AY274" s="15" t="s">
        <v>174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152</v>
      </c>
      <c r="BK274" s="205">
        <f>ROUND(I274*H274,3)</f>
        <v>0</v>
      </c>
      <c r="BL274" s="15" t="s">
        <v>181</v>
      </c>
      <c r="BM274" s="203" t="s">
        <v>793</v>
      </c>
    </row>
    <row r="275" s="2" customFormat="1" ht="21.75" customHeight="1">
      <c r="A275" s="34"/>
      <c r="B275" s="156"/>
      <c r="C275" s="211" t="s">
        <v>801</v>
      </c>
      <c r="D275" s="211" t="s">
        <v>408</v>
      </c>
      <c r="E275" s="212" t="s">
        <v>2344</v>
      </c>
      <c r="F275" s="213" t="s">
        <v>2345</v>
      </c>
      <c r="G275" s="214" t="s">
        <v>246</v>
      </c>
      <c r="H275" s="215">
        <v>6</v>
      </c>
      <c r="I275" s="216"/>
      <c r="J275" s="215">
        <f>ROUND(I275*H275,3)</f>
        <v>0</v>
      </c>
      <c r="K275" s="217"/>
      <c r="L275" s="218"/>
      <c r="M275" s="219" t="s">
        <v>1</v>
      </c>
      <c r="N275" s="22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191</v>
      </c>
      <c r="AT275" s="203" t="s">
        <v>408</v>
      </c>
      <c r="AU275" s="203" t="s">
        <v>152</v>
      </c>
      <c r="AY275" s="15" t="s">
        <v>174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152</v>
      </c>
      <c r="BK275" s="205">
        <f>ROUND(I275*H275,3)</f>
        <v>0</v>
      </c>
      <c r="BL275" s="15" t="s">
        <v>181</v>
      </c>
      <c r="BM275" s="203" t="s">
        <v>797</v>
      </c>
    </row>
    <row r="276" s="2" customFormat="1" ht="33" customHeight="1">
      <c r="A276" s="34"/>
      <c r="B276" s="156"/>
      <c r="C276" s="192" t="s">
        <v>592</v>
      </c>
      <c r="D276" s="192" t="s">
        <v>177</v>
      </c>
      <c r="E276" s="193" t="s">
        <v>2282</v>
      </c>
      <c r="F276" s="194" t="s">
        <v>2283</v>
      </c>
      <c r="G276" s="195" t="s">
        <v>246</v>
      </c>
      <c r="H276" s="196">
        <v>4</v>
      </c>
      <c r="I276" s="197"/>
      <c r="J276" s="196">
        <f>ROUND(I276*H276,3)</f>
        <v>0</v>
      </c>
      <c r="K276" s="198"/>
      <c r="L276" s="35"/>
      <c r="M276" s="199" t="s">
        <v>1</v>
      </c>
      <c r="N276" s="20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181</v>
      </c>
      <c r="AT276" s="203" t="s">
        <v>177</v>
      </c>
      <c r="AU276" s="203" t="s">
        <v>152</v>
      </c>
      <c r="AY276" s="15" t="s">
        <v>174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152</v>
      </c>
      <c r="BK276" s="205">
        <f>ROUND(I276*H276,3)</f>
        <v>0</v>
      </c>
      <c r="BL276" s="15" t="s">
        <v>181</v>
      </c>
      <c r="BM276" s="203" t="s">
        <v>800</v>
      </c>
    </row>
    <row r="277" s="2" customFormat="1" ht="24.15" customHeight="1">
      <c r="A277" s="34"/>
      <c r="B277" s="156"/>
      <c r="C277" s="211" t="s">
        <v>808</v>
      </c>
      <c r="D277" s="211" t="s">
        <v>408</v>
      </c>
      <c r="E277" s="212" t="s">
        <v>2284</v>
      </c>
      <c r="F277" s="213" t="s">
        <v>2285</v>
      </c>
      <c r="G277" s="214" t="s">
        <v>246</v>
      </c>
      <c r="H277" s="215">
        <v>4</v>
      </c>
      <c r="I277" s="216"/>
      <c r="J277" s="215">
        <f>ROUND(I277*H277,3)</f>
        <v>0</v>
      </c>
      <c r="K277" s="217"/>
      <c r="L277" s="218"/>
      <c r="M277" s="219" t="s">
        <v>1</v>
      </c>
      <c r="N277" s="22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191</v>
      </c>
      <c r="AT277" s="203" t="s">
        <v>408</v>
      </c>
      <c r="AU277" s="203" t="s">
        <v>152</v>
      </c>
      <c r="AY277" s="15" t="s">
        <v>174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152</v>
      </c>
      <c r="BK277" s="205">
        <f>ROUND(I277*H277,3)</f>
        <v>0</v>
      </c>
      <c r="BL277" s="15" t="s">
        <v>181</v>
      </c>
      <c r="BM277" s="203" t="s">
        <v>807</v>
      </c>
    </row>
    <row r="278" s="2" customFormat="1" ht="16.5" customHeight="1">
      <c r="A278" s="34"/>
      <c r="B278" s="156"/>
      <c r="C278" s="211" t="s">
        <v>595</v>
      </c>
      <c r="D278" s="211" t="s">
        <v>408</v>
      </c>
      <c r="E278" s="212" t="s">
        <v>2286</v>
      </c>
      <c r="F278" s="213" t="s">
        <v>2287</v>
      </c>
      <c r="G278" s="214" t="s">
        <v>246</v>
      </c>
      <c r="H278" s="215">
        <v>2</v>
      </c>
      <c r="I278" s="216"/>
      <c r="J278" s="215">
        <f>ROUND(I278*H278,3)</f>
        <v>0</v>
      </c>
      <c r="K278" s="217"/>
      <c r="L278" s="218"/>
      <c r="M278" s="219" t="s">
        <v>1</v>
      </c>
      <c r="N278" s="22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191</v>
      </c>
      <c r="AT278" s="203" t="s">
        <v>408</v>
      </c>
      <c r="AU278" s="203" t="s">
        <v>152</v>
      </c>
      <c r="AY278" s="15" t="s">
        <v>174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152</v>
      </c>
      <c r="BK278" s="205">
        <f>ROUND(I278*H278,3)</f>
        <v>0</v>
      </c>
      <c r="BL278" s="15" t="s">
        <v>181</v>
      </c>
      <c r="BM278" s="203" t="s">
        <v>811</v>
      </c>
    </row>
    <row r="279" s="2" customFormat="1" ht="16.5" customHeight="1">
      <c r="A279" s="34"/>
      <c r="B279" s="156"/>
      <c r="C279" s="211" t="s">
        <v>815</v>
      </c>
      <c r="D279" s="211" t="s">
        <v>408</v>
      </c>
      <c r="E279" s="212" t="s">
        <v>2288</v>
      </c>
      <c r="F279" s="213" t="s">
        <v>2289</v>
      </c>
      <c r="G279" s="214" t="s">
        <v>246</v>
      </c>
      <c r="H279" s="215">
        <v>2</v>
      </c>
      <c r="I279" s="216"/>
      <c r="J279" s="215">
        <f>ROUND(I279*H279,3)</f>
        <v>0</v>
      </c>
      <c r="K279" s="217"/>
      <c r="L279" s="218"/>
      <c r="M279" s="219" t="s">
        <v>1</v>
      </c>
      <c r="N279" s="22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191</v>
      </c>
      <c r="AT279" s="203" t="s">
        <v>408</v>
      </c>
      <c r="AU279" s="203" t="s">
        <v>152</v>
      </c>
      <c r="AY279" s="15" t="s">
        <v>174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152</v>
      </c>
      <c r="BK279" s="205">
        <f>ROUND(I279*H279,3)</f>
        <v>0</v>
      </c>
      <c r="BL279" s="15" t="s">
        <v>181</v>
      </c>
      <c r="BM279" s="203" t="s">
        <v>814</v>
      </c>
    </row>
    <row r="280" s="2" customFormat="1" ht="33" customHeight="1">
      <c r="A280" s="34"/>
      <c r="B280" s="156"/>
      <c r="C280" s="192" t="s">
        <v>599</v>
      </c>
      <c r="D280" s="192" t="s">
        <v>177</v>
      </c>
      <c r="E280" s="193" t="s">
        <v>2294</v>
      </c>
      <c r="F280" s="194" t="s">
        <v>2295</v>
      </c>
      <c r="G280" s="195" t="s">
        <v>246</v>
      </c>
      <c r="H280" s="196">
        <v>4</v>
      </c>
      <c r="I280" s="197"/>
      <c r="J280" s="196">
        <f>ROUND(I280*H280,3)</f>
        <v>0</v>
      </c>
      <c r="K280" s="198"/>
      <c r="L280" s="35"/>
      <c r="M280" s="199" t="s">
        <v>1</v>
      </c>
      <c r="N280" s="20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181</v>
      </c>
      <c r="AT280" s="203" t="s">
        <v>177</v>
      </c>
      <c r="AU280" s="203" t="s">
        <v>152</v>
      </c>
      <c r="AY280" s="15" t="s">
        <v>174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152</v>
      </c>
      <c r="BK280" s="205">
        <f>ROUND(I280*H280,3)</f>
        <v>0</v>
      </c>
      <c r="BL280" s="15" t="s">
        <v>181</v>
      </c>
      <c r="BM280" s="203" t="s">
        <v>818</v>
      </c>
    </row>
    <row r="281" s="2" customFormat="1" ht="24.15" customHeight="1">
      <c r="A281" s="34"/>
      <c r="B281" s="156"/>
      <c r="C281" s="211" t="s">
        <v>822</v>
      </c>
      <c r="D281" s="211" t="s">
        <v>408</v>
      </c>
      <c r="E281" s="212" t="s">
        <v>2296</v>
      </c>
      <c r="F281" s="213" t="s">
        <v>2297</v>
      </c>
      <c r="G281" s="214" t="s">
        <v>246</v>
      </c>
      <c r="H281" s="215">
        <v>4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191</v>
      </c>
      <c r="AT281" s="203" t="s">
        <v>408</v>
      </c>
      <c r="AU281" s="203" t="s">
        <v>152</v>
      </c>
      <c r="AY281" s="15" t="s">
        <v>174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152</v>
      </c>
      <c r="BK281" s="205">
        <f>ROUND(I281*H281,3)</f>
        <v>0</v>
      </c>
      <c r="BL281" s="15" t="s">
        <v>181</v>
      </c>
      <c r="BM281" s="203" t="s">
        <v>825</v>
      </c>
    </row>
    <row r="282" s="2" customFormat="1" ht="16.5" customHeight="1">
      <c r="A282" s="34"/>
      <c r="B282" s="156"/>
      <c r="C282" s="211" t="s">
        <v>602</v>
      </c>
      <c r="D282" s="211" t="s">
        <v>408</v>
      </c>
      <c r="E282" s="212" t="s">
        <v>2286</v>
      </c>
      <c r="F282" s="213" t="s">
        <v>2287</v>
      </c>
      <c r="G282" s="214" t="s">
        <v>246</v>
      </c>
      <c r="H282" s="215">
        <v>2</v>
      </c>
      <c r="I282" s="216"/>
      <c r="J282" s="215">
        <f>ROUND(I282*H282,3)</f>
        <v>0</v>
      </c>
      <c r="K282" s="217"/>
      <c r="L282" s="218"/>
      <c r="M282" s="219" t="s">
        <v>1</v>
      </c>
      <c r="N282" s="22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191</v>
      </c>
      <c r="AT282" s="203" t="s">
        <v>408</v>
      </c>
      <c r="AU282" s="203" t="s">
        <v>152</v>
      </c>
      <c r="AY282" s="15" t="s">
        <v>174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152</v>
      </c>
      <c r="BK282" s="205">
        <f>ROUND(I282*H282,3)</f>
        <v>0</v>
      </c>
      <c r="BL282" s="15" t="s">
        <v>181</v>
      </c>
      <c r="BM282" s="203" t="s">
        <v>828</v>
      </c>
    </row>
    <row r="283" s="2" customFormat="1" ht="16.5" customHeight="1">
      <c r="A283" s="34"/>
      <c r="B283" s="156"/>
      <c r="C283" s="211" t="s">
        <v>830</v>
      </c>
      <c r="D283" s="211" t="s">
        <v>408</v>
      </c>
      <c r="E283" s="212" t="s">
        <v>2288</v>
      </c>
      <c r="F283" s="213" t="s">
        <v>2289</v>
      </c>
      <c r="G283" s="214" t="s">
        <v>246</v>
      </c>
      <c r="H283" s="215">
        <v>2</v>
      </c>
      <c r="I283" s="216"/>
      <c r="J283" s="215">
        <f>ROUND(I283*H283,3)</f>
        <v>0</v>
      </c>
      <c r="K283" s="217"/>
      <c r="L283" s="218"/>
      <c r="M283" s="219" t="s">
        <v>1</v>
      </c>
      <c r="N283" s="22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191</v>
      </c>
      <c r="AT283" s="203" t="s">
        <v>408</v>
      </c>
      <c r="AU283" s="203" t="s">
        <v>152</v>
      </c>
      <c r="AY283" s="15" t="s">
        <v>174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152</v>
      </c>
      <c r="BK283" s="205">
        <f>ROUND(I283*H283,3)</f>
        <v>0</v>
      </c>
      <c r="BL283" s="15" t="s">
        <v>181</v>
      </c>
      <c r="BM283" s="203" t="s">
        <v>833</v>
      </c>
    </row>
    <row r="284" s="12" customFormat="1" ht="22.8" customHeight="1">
      <c r="A284" s="12"/>
      <c r="B284" s="179"/>
      <c r="C284" s="12"/>
      <c r="D284" s="180" t="s">
        <v>73</v>
      </c>
      <c r="E284" s="190" t="s">
        <v>2348</v>
      </c>
      <c r="F284" s="190" t="s">
        <v>2349</v>
      </c>
      <c r="G284" s="12"/>
      <c r="H284" s="12"/>
      <c r="I284" s="182"/>
      <c r="J284" s="191">
        <f>BK284</f>
        <v>0</v>
      </c>
      <c r="K284" s="12"/>
      <c r="L284" s="179"/>
      <c r="M284" s="184"/>
      <c r="N284" s="185"/>
      <c r="O284" s="185"/>
      <c r="P284" s="186">
        <f>P285+SUM(P286:P297)</f>
        <v>0</v>
      </c>
      <c r="Q284" s="185"/>
      <c r="R284" s="186">
        <f>R285+SUM(R286:R297)</f>
        <v>0</v>
      </c>
      <c r="S284" s="185"/>
      <c r="T284" s="187">
        <f>T285+SUM(T286:T297)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80" t="s">
        <v>82</v>
      </c>
      <c r="AT284" s="188" t="s">
        <v>73</v>
      </c>
      <c r="AU284" s="188" t="s">
        <v>82</v>
      </c>
      <c r="AY284" s="180" t="s">
        <v>174</v>
      </c>
      <c r="BK284" s="189">
        <f>BK285+SUM(BK286:BK297)</f>
        <v>0</v>
      </c>
    </row>
    <row r="285" s="2" customFormat="1" ht="33" customHeight="1">
      <c r="A285" s="34"/>
      <c r="B285" s="156"/>
      <c r="C285" s="192" t="s">
        <v>606</v>
      </c>
      <c r="D285" s="192" t="s">
        <v>177</v>
      </c>
      <c r="E285" s="193" t="s">
        <v>2320</v>
      </c>
      <c r="F285" s="194" t="s">
        <v>2321</v>
      </c>
      <c r="G285" s="195" t="s">
        <v>246</v>
      </c>
      <c r="H285" s="196">
        <v>1</v>
      </c>
      <c r="I285" s="197"/>
      <c r="J285" s="196">
        <f>ROUND(I285*H285,3)</f>
        <v>0</v>
      </c>
      <c r="K285" s="198"/>
      <c r="L285" s="35"/>
      <c r="M285" s="199" t="s">
        <v>1</v>
      </c>
      <c r="N285" s="20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181</v>
      </c>
      <c r="AT285" s="203" t="s">
        <v>177</v>
      </c>
      <c r="AU285" s="203" t="s">
        <v>152</v>
      </c>
      <c r="AY285" s="15" t="s">
        <v>174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152</v>
      </c>
      <c r="BK285" s="205">
        <f>ROUND(I285*H285,3)</f>
        <v>0</v>
      </c>
      <c r="BL285" s="15" t="s">
        <v>181</v>
      </c>
      <c r="BM285" s="203" t="s">
        <v>836</v>
      </c>
    </row>
    <row r="286" s="2" customFormat="1" ht="44.25" customHeight="1">
      <c r="A286" s="34"/>
      <c r="B286" s="156"/>
      <c r="C286" s="211" t="s">
        <v>837</v>
      </c>
      <c r="D286" s="211" t="s">
        <v>408</v>
      </c>
      <c r="E286" s="212" t="s">
        <v>2340</v>
      </c>
      <c r="F286" s="213" t="s">
        <v>2341</v>
      </c>
      <c r="G286" s="214" t="s">
        <v>246</v>
      </c>
      <c r="H286" s="215">
        <v>1</v>
      </c>
      <c r="I286" s="216"/>
      <c r="J286" s="215">
        <f>ROUND(I286*H286,3)</f>
        <v>0</v>
      </c>
      <c r="K286" s="217"/>
      <c r="L286" s="218"/>
      <c r="M286" s="219" t="s">
        <v>1</v>
      </c>
      <c r="N286" s="22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191</v>
      </c>
      <c r="AT286" s="203" t="s">
        <v>408</v>
      </c>
      <c r="AU286" s="203" t="s">
        <v>152</v>
      </c>
      <c r="AY286" s="15" t="s">
        <v>174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152</v>
      </c>
      <c r="BK286" s="205">
        <f>ROUND(I286*H286,3)</f>
        <v>0</v>
      </c>
      <c r="BL286" s="15" t="s">
        <v>181</v>
      </c>
      <c r="BM286" s="203" t="s">
        <v>843</v>
      </c>
    </row>
    <row r="287" s="2" customFormat="1" ht="16.5" customHeight="1">
      <c r="A287" s="34"/>
      <c r="B287" s="156"/>
      <c r="C287" s="192" t="s">
        <v>609</v>
      </c>
      <c r="D287" s="192" t="s">
        <v>177</v>
      </c>
      <c r="E287" s="193" t="s">
        <v>2342</v>
      </c>
      <c r="F287" s="194" t="s">
        <v>2343</v>
      </c>
      <c r="G287" s="195" t="s">
        <v>246</v>
      </c>
      <c r="H287" s="196">
        <v>6</v>
      </c>
      <c r="I287" s="197"/>
      <c r="J287" s="196">
        <f>ROUND(I287*H287,3)</f>
        <v>0</v>
      </c>
      <c r="K287" s="198"/>
      <c r="L287" s="35"/>
      <c r="M287" s="199" t="s">
        <v>1</v>
      </c>
      <c r="N287" s="200" t="s">
        <v>40</v>
      </c>
      <c r="O287" s="78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181</v>
      </c>
      <c r="AT287" s="203" t="s">
        <v>177</v>
      </c>
      <c r="AU287" s="203" t="s">
        <v>152</v>
      </c>
      <c r="AY287" s="15" t="s">
        <v>174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152</v>
      </c>
      <c r="BK287" s="205">
        <f>ROUND(I287*H287,3)</f>
        <v>0</v>
      </c>
      <c r="BL287" s="15" t="s">
        <v>181</v>
      </c>
      <c r="BM287" s="203" t="s">
        <v>892</v>
      </c>
    </row>
    <row r="288" s="2" customFormat="1" ht="21.75" customHeight="1">
      <c r="A288" s="34"/>
      <c r="B288" s="156"/>
      <c r="C288" s="211" t="s">
        <v>844</v>
      </c>
      <c r="D288" s="211" t="s">
        <v>408</v>
      </c>
      <c r="E288" s="212" t="s">
        <v>2344</v>
      </c>
      <c r="F288" s="213" t="s">
        <v>2345</v>
      </c>
      <c r="G288" s="214" t="s">
        <v>246</v>
      </c>
      <c r="H288" s="215">
        <v>6</v>
      </c>
      <c r="I288" s="216"/>
      <c r="J288" s="215">
        <f>ROUND(I288*H288,3)</f>
        <v>0</v>
      </c>
      <c r="K288" s="217"/>
      <c r="L288" s="218"/>
      <c r="M288" s="219" t="s">
        <v>1</v>
      </c>
      <c r="N288" s="22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191</v>
      </c>
      <c r="AT288" s="203" t="s">
        <v>408</v>
      </c>
      <c r="AU288" s="203" t="s">
        <v>152</v>
      </c>
      <c r="AY288" s="15" t="s">
        <v>174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152</v>
      </c>
      <c r="BK288" s="205">
        <f>ROUND(I288*H288,3)</f>
        <v>0</v>
      </c>
      <c r="BL288" s="15" t="s">
        <v>181</v>
      </c>
      <c r="BM288" s="203" t="s">
        <v>896</v>
      </c>
    </row>
    <row r="289" s="2" customFormat="1" ht="33" customHeight="1">
      <c r="A289" s="34"/>
      <c r="B289" s="156"/>
      <c r="C289" s="192" t="s">
        <v>613</v>
      </c>
      <c r="D289" s="192" t="s">
        <v>177</v>
      </c>
      <c r="E289" s="193" t="s">
        <v>2282</v>
      </c>
      <c r="F289" s="194" t="s">
        <v>2283</v>
      </c>
      <c r="G289" s="195" t="s">
        <v>246</v>
      </c>
      <c r="H289" s="196">
        <v>4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181</v>
      </c>
      <c r="AT289" s="203" t="s">
        <v>177</v>
      </c>
      <c r="AU289" s="203" t="s">
        <v>152</v>
      </c>
      <c r="AY289" s="15" t="s">
        <v>174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152</v>
      </c>
      <c r="BK289" s="205">
        <f>ROUND(I289*H289,3)</f>
        <v>0</v>
      </c>
      <c r="BL289" s="15" t="s">
        <v>181</v>
      </c>
      <c r="BM289" s="203" t="s">
        <v>899</v>
      </c>
    </row>
    <row r="290" s="2" customFormat="1" ht="24.15" customHeight="1">
      <c r="A290" s="34"/>
      <c r="B290" s="156"/>
      <c r="C290" s="211" t="s">
        <v>851</v>
      </c>
      <c r="D290" s="211" t="s">
        <v>408</v>
      </c>
      <c r="E290" s="212" t="s">
        <v>2284</v>
      </c>
      <c r="F290" s="213" t="s">
        <v>2285</v>
      </c>
      <c r="G290" s="214" t="s">
        <v>246</v>
      </c>
      <c r="H290" s="215">
        <v>4</v>
      </c>
      <c r="I290" s="216"/>
      <c r="J290" s="215">
        <f>ROUND(I290*H290,3)</f>
        <v>0</v>
      </c>
      <c r="K290" s="217"/>
      <c r="L290" s="218"/>
      <c r="M290" s="219" t="s">
        <v>1</v>
      </c>
      <c r="N290" s="22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191</v>
      </c>
      <c r="AT290" s="203" t="s">
        <v>408</v>
      </c>
      <c r="AU290" s="203" t="s">
        <v>152</v>
      </c>
      <c r="AY290" s="15" t="s">
        <v>174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152</v>
      </c>
      <c r="BK290" s="205">
        <f>ROUND(I290*H290,3)</f>
        <v>0</v>
      </c>
      <c r="BL290" s="15" t="s">
        <v>181</v>
      </c>
      <c r="BM290" s="203" t="s">
        <v>904</v>
      </c>
    </row>
    <row r="291" s="2" customFormat="1" ht="16.5" customHeight="1">
      <c r="A291" s="34"/>
      <c r="B291" s="156"/>
      <c r="C291" s="211" t="s">
        <v>616</v>
      </c>
      <c r="D291" s="211" t="s">
        <v>408</v>
      </c>
      <c r="E291" s="212" t="s">
        <v>2286</v>
      </c>
      <c r="F291" s="213" t="s">
        <v>2287</v>
      </c>
      <c r="G291" s="214" t="s">
        <v>246</v>
      </c>
      <c r="H291" s="215">
        <v>2</v>
      </c>
      <c r="I291" s="216"/>
      <c r="J291" s="215">
        <f>ROUND(I291*H291,3)</f>
        <v>0</v>
      </c>
      <c r="K291" s="217"/>
      <c r="L291" s="218"/>
      <c r="M291" s="219" t="s">
        <v>1</v>
      </c>
      <c r="N291" s="22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191</v>
      </c>
      <c r="AT291" s="203" t="s">
        <v>408</v>
      </c>
      <c r="AU291" s="203" t="s">
        <v>152</v>
      </c>
      <c r="AY291" s="15" t="s">
        <v>174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152</v>
      </c>
      <c r="BK291" s="205">
        <f>ROUND(I291*H291,3)</f>
        <v>0</v>
      </c>
      <c r="BL291" s="15" t="s">
        <v>181</v>
      </c>
      <c r="BM291" s="203" t="s">
        <v>907</v>
      </c>
    </row>
    <row r="292" s="2" customFormat="1" ht="16.5" customHeight="1">
      <c r="A292" s="34"/>
      <c r="B292" s="156"/>
      <c r="C292" s="211" t="s">
        <v>858</v>
      </c>
      <c r="D292" s="211" t="s">
        <v>408</v>
      </c>
      <c r="E292" s="212" t="s">
        <v>2288</v>
      </c>
      <c r="F292" s="213" t="s">
        <v>2289</v>
      </c>
      <c r="G292" s="214" t="s">
        <v>246</v>
      </c>
      <c r="H292" s="215">
        <v>2</v>
      </c>
      <c r="I292" s="216"/>
      <c r="J292" s="215">
        <f>ROUND(I292*H292,3)</f>
        <v>0</v>
      </c>
      <c r="K292" s="217"/>
      <c r="L292" s="218"/>
      <c r="M292" s="219" t="s">
        <v>1</v>
      </c>
      <c r="N292" s="22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191</v>
      </c>
      <c r="AT292" s="203" t="s">
        <v>408</v>
      </c>
      <c r="AU292" s="203" t="s">
        <v>152</v>
      </c>
      <c r="AY292" s="15" t="s">
        <v>174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152</v>
      </c>
      <c r="BK292" s="205">
        <f>ROUND(I292*H292,3)</f>
        <v>0</v>
      </c>
      <c r="BL292" s="15" t="s">
        <v>181</v>
      </c>
      <c r="BM292" s="203" t="s">
        <v>911</v>
      </c>
    </row>
    <row r="293" s="2" customFormat="1" ht="33" customHeight="1">
      <c r="A293" s="34"/>
      <c r="B293" s="156"/>
      <c r="C293" s="192" t="s">
        <v>620</v>
      </c>
      <c r="D293" s="192" t="s">
        <v>177</v>
      </c>
      <c r="E293" s="193" t="s">
        <v>2294</v>
      </c>
      <c r="F293" s="194" t="s">
        <v>2295</v>
      </c>
      <c r="G293" s="195" t="s">
        <v>246</v>
      </c>
      <c r="H293" s="196">
        <v>4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181</v>
      </c>
      <c r="AT293" s="203" t="s">
        <v>177</v>
      </c>
      <c r="AU293" s="203" t="s">
        <v>152</v>
      </c>
      <c r="AY293" s="15" t="s">
        <v>174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152</v>
      </c>
      <c r="BK293" s="205">
        <f>ROUND(I293*H293,3)</f>
        <v>0</v>
      </c>
      <c r="BL293" s="15" t="s">
        <v>181</v>
      </c>
      <c r="BM293" s="203" t="s">
        <v>914</v>
      </c>
    </row>
    <row r="294" s="2" customFormat="1" ht="24.15" customHeight="1">
      <c r="A294" s="34"/>
      <c r="B294" s="156"/>
      <c r="C294" s="211" t="s">
        <v>865</v>
      </c>
      <c r="D294" s="211" t="s">
        <v>408</v>
      </c>
      <c r="E294" s="212" t="s">
        <v>2296</v>
      </c>
      <c r="F294" s="213" t="s">
        <v>2297</v>
      </c>
      <c r="G294" s="214" t="s">
        <v>246</v>
      </c>
      <c r="H294" s="215">
        <v>4</v>
      </c>
      <c r="I294" s="216"/>
      <c r="J294" s="215">
        <f>ROUND(I294*H294,3)</f>
        <v>0</v>
      </c>
      <c r="K294" s="217"/>
      <c r="L294" s="218"/>
      <c r="M294" s="219" t="s">
        <v>1</v>
      </c>
      <c r="N294" s="22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191</v>
      </c>
      <c r="AT294" s="203" t="s">
        <v>408</v>
      </c>
      <c r="AU294" s="203" t="s">
        <v>152</v>
      </c>
      <c r="AY294" s="15" t="s">
        <v>174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152</v>
      </c>
      <c r="BK294" s="205">
        <f>ROUND(I294*H294,3)</f>
        <v>0</v>
      </c>
      <c r="BL294" s="15" t="s">
        <v>181</v>
      </c>
      <c r="BM294" s="203" t="s">
        <v>918</v>
      </c>
    </row>
    <row r="295" s="2" customFormat="1" ht="16.5" customHeight="1">
      <c r="A295" s="34"/>
      <c r="B295" s="156"/>
      <c r="C295" s="211" t="s">
        <v>623</v>
      </c>
      <c r="D295" s="211" t="s">
        <v>408</v>
      </c>
      <c r="E295" s="212" t="s">
        <v>2286</v>
      </c>
      <c r="F295" s="213" t="s">
        <v>2287</v>
      </c>
      <c r="G295" s="214" t="s">
        <v>246</v>
      </c>
      <c r="H295" s="215">
        <v>2</v>
      </c>
      <c r="I295" s="216"/>
      <c r="J295" s="215">
        <f>ROUND(I295*H295,3)</f>
        <v>0</v>
      </c>
      <c r="K295" s="217"/>
      <c r="L295" s="218"/>
      <c r="M295" s="219" t="s">
        <v>1</v>
      </c>
      <c r="N295" s="22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191</v>
      </c>
      <c r="AT295" s="203" t="s">
        <v>408</v>
      </c>
      <c r="AU295" s="203" t="s">
        <v>152</v>
      </c>
      <c r="AY295" s="15" t="s">
        <v>174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152</v>
      </c>
      <c r="BK295" s="205">
        <f>ROUND(I295*H295,3)</f>
        <v>0</v>
      </c>
      <c r="BL295" s="15" t="s">
        <v>181</v>
      </c>
      <c r="BM295" s="203" t="s">
        <v>921</v>
      </c>
    </row>
    <row r="296" s="2" customFormat="1" ht="16.5" customHeight="1">
      <c r="A296" s="34"/>
      <c r="B296" s="156"/>
      <c r="C296" s="211" t="s">
        <v>872</v>
      </c>
      <c r="D296" s="211" t="s">
        <v>408</v>
      </c>
      <c r="E296" s="212" t="s">
        <v>2288</v>
      </c>
      <c r="F296" s="213" t="s">
        <v>2289</v>
      </c>
      <c r="G296" s="214" t="s">
        <v>246</v>
      </c>
      <c r="H296" s="215">
        <v>2</v>
      </c>
      <c r="I296" s="216"/>
      <c r="J296" s="215">
        <f>ROUND(I296*H296,3)</f>
        <v>0</v>
      </c>
      <c r="K296" s="217"/>
      <c r="L296" s="218"/>
      <c r="M296" s="219" t="s">
        <v>1</v>
      </c>
      <c r="N296" s="22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191</v>
      </c>
      <c r="AT296" s="203" t="s">
        <v>408</v>
      </c>
      <c r="AU296" s="203" t="s">
        <v>152</v>
      </c>
      <c r="AY296" s="15" t="s">
        <v>174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152</v>
      </c>
      <c r="BK296" s="205">
        <f>ROUND(I296*H296,3)</f>
        <v>0</v>
      </c>
      <c r="BL296" s="15" t="s">
        <v>181</v>
      </c>
      <c r="BM296" s="203" t="s">
        <v>925</v>
      </c>
    </row>
    <row r="297" s="12" customFormat="1" ht="20.88" customHeight="1">
      <c r="A297" s="12"/>
      <c r="B297" s="179"/>
      <c r="C297" s="12"/>
      <c r="D297" s="180" t="s">
        <v>73</v>
      </c>
      <c r="E297" s="190" t="s">
        <v>2350</v>
      </c>
      <c r="F297" s="190" t="s">
        <v>2351</v>
      </c>
      <c r="G297" s="12"/>
      <c r="H297" s="12"/>
      <c r="I297" s="182"/>
      <c r="J297" s="191">
        <f>BK297</f>
        <v>0</v>
      </c>
      <c r="K297" s="12"/>
      <c r="L297" s="179"/>
      <c r="M297" s="184"/>
      <c r="N297" s="185"/>
      <c r="O297" s="185"/>
      <c r="P297" s="186">
        <f>SUM(P298:P299)</f>
        <v>0</v>
      </c>
      <c r="Q297" s="185"/>
      <c r="R297" s="186">
        <f>SUM(R298:R299)</f>
        <v>0</v>
      </c>
      <c r="S297" s="185"/>
      <c r="T297" s="187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0" t="s">
        <v>82</v>
      </c>
      <c r="AT297" s="188" t="s">
        <v>73</v>
      </c>
      <c r="AU297" s="188" t="s">
        <v>152</v>
      </c>
      <c r="AY297" s="180" t="s">
        <v>174</v>
      </c>
      <c r="BK297" s="189">
        <f>SUM(BK298:BK299)</f>
        <v>0</v>
      </c>
    </row>
    <row r="298" s="2" customFormat="1" ht="21.75" customHeight="1">
      <c r="A298" s="34"/>
      <c r="B298" s="156"/>
      <c r="C298" s="192" t="s">
        <v>627</v>
      </c>
      <c r="D298" s="192" t="s">
        <v>177</v>
      </c>
      <c r="E298" s="193" t="s">
        <v>2352</v>
      </c>
      <c r="F298" s="194" t="s">
        <v>2353</v>
      </c>
      <c r="G298" s="195" t="s">
        <v>246</v>
      </c>
      <c r="H298" s="196">
        <v>2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181</v>
      </c>
      <c r="AT298" s="203" t="s">
        <v>177</v>
      </c>
      <c r="AU298" s="203" t="s">
        <v>184</v>
      </c>
      <c r="AY298" s="15" t="s">
        <v>174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152</v>
      </c>
      <c r="BK298" s="205">
        <f>ROUND(I298*H298,3)</f>
        <v>0</v>
      </c>
      <c r="BL298" s="15" t="s">
        <v>181</v>
      </c>
      <c r="BM298" s="203" t="s">
        <v>932</v>
      </c>
    </row>
    <row r="299" s="2" customFormat="1" ht="44.25" customHeight="1">
      <c r="A299" s="34"/>
      <c r="B299" s="156"/>
      <c r="C299" s="211" t="s">
        <v>879</v>
      </c>
      <c r="D299" s="211" t="s">
        <v>408</v>
      </c>
      <c r="E299" s="212" t="s">
        <v>2351</v>
      </c>
      <c r="F299" s="213" t="s">
        <v>2354</v>
      </c>
      <c r="G299" s="214" t="s">
        <v>246</v>
      </c>
      <c r="H299" s="215">
        <v>2</v>
      </c>
      <c r="I299" s="216"/>
      <c r="J299" s="215">
        <f>ROUND(I299*H299,3)</f>
        <v>0</v>
      </c>
      <c r="K299" s="217"/>
      <c r="L299" s="218"/>
      <c r="M299" s="219" t="s">
        <v>1</v>
      </c>
      <c r="N299" s="220" t="s">
        <v>40</v>
      </c>
      <c r="O299" s="78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191</v>
      </c>
      <c r="AT299" s="203" t="s">
        <v>408</v>
      </c>
      <c r="AU299" s="203" t="s">
        <v>184</v>
      </c>
      <c r="AY299" s="15" t="s">
        <v>174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152</v>
      </c>
      <c r="BK299" s="205">
        <f>ROUND(I299*H299,3)</f>
        <v>0</v>
      </c>
      <c r="BL299" s="15" t="s">
        <v>181</v>
      </c>
      <c r="BM299" s="203" t="s">
        <v>935</v>
      </c>
    </row>
    <row r="300" s="12" customFormat="1" ht="22.8" customHeight="1">
      <c r="A300" s="12"/>
      <c r="B300" s="179"/>
      <c r="C300" s="12"/>
      <c r="D300" s="180" t="s">
        <v>73</v>
      </c>
      <c r="E300" s="190" t="s">
        <v>2355</v>
      </c>
      <c r="F300" s="190" t="s">
        <v>2356</v>
      </c>
      <c r="G300" s="12"/>
      <c r="H300" s="12"/>
      <c r="I300" s="182"/>
      <c r="J300" s="191">
        <f>BK300</f>
        <v>0</v>
      </c>
      <c r="K300" s="12"/>
      <c r="L300" s="179"/>
      <c r="M300" s="184"/>
      <c r="N300" s="185"/>
      <c r="O300" s="185"/>
      <c r="P300" s="186">
        <f>SUM(P301:P335)</f>
        <v>0</v>
      </c>
      <c r="Q300" s="185"/>
      <c r="R300" s="186">
        <f>SUM(R301:R335)</f>
        <v>0</v>
      </c>
      <c r="S300" s="185"/>
      <c r="T300" s="187">
        <f>SUM(T301:T335)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80" t="s">
        <v>82</v>
      </c>
      <c r="AT300" s="188" t="s">
        <v>73</v>
      </c>
      <c r="AU300" s="188" t="s">
        <v>82</v>
      </c>
      <c r="AY300" s="180" t="s">
        <v>174</v>
      </c>
      <c r="BK300" s="189">
        <f>SUM(BK301:BK335)</f>
        <v>0</v>
      </c>
    </row>
    <row r="301" s="2" customFormat="1" ht="24.15" customHeight="1">
      <c r="A301" s="34"/>
      <c r="B301" s="156"/>
      <c r="C301" s="192" t="s">
        <v>630</v>
      </c>
      <c r="D301" s="192" t="s">
        <v>177</v>
      </c>
      <c r="E301" s="193" t="s">
        <v>2357</v>
      </c>
      <c r="F301" s="194" t="s">
        <v>2358</v>
      </c>
      <c r="G301" s="195" t="s">
        <v>241</v>
      </c>
      <c r="H301" s="196">
        <v>200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181</v>
      </c>
      <c r="AT301" s="203" t="s">
        <v>177</v>
      </c>
      <c r="AU301" s="203" t="s">
        <v>152</v>
      </c>
      <c r="AY301" s="15" t="s">
        <v>174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152</v>
      </c>
      <c r="BK301" s="205">
        <f>ROUND(I301*H301,3)</f>
        <v>0</v>
      </c>
      <c r="BL301" s="15" t="s">
        <v>181</v>
      </c>
      <c r="BM301" s="203" t="s">
        <v>939</v>
      </c>
    </row>
    <row r="302" s="2" customFormat="1" ht="24.15" customHeight="1">
      <c r="A302" s="34"/>
      <c r="B302" s="156"/>
      <c r="C302" s="211" t="s">
        <v>886</v>
      </c>
      <c r="D302" s="211" t="s">
        <v>408</v>
      </c>
      <c r="E302" s="212" t="s">
        <v>2359</v>
      </c>
      <c r="F302" s="213" t="s">
        <v>2360</v>
      </c>
      <c r="G302" s="214" t="s">
        <v>241</v>
      </c>
      <c r="H302" s="215">
        <v>200</v>
      </c>
      <c r="I302" s="216"/>
      <c r="J302" s="215">
        <f>ROUND(I302*H302,3)</f>
        <v>0</v>
      </c>
      <c r="K302" s="217"/>
      <c r="L302" s="218"/>
      <c r="M302" s="219" t="s">
        <v>1</v>
      </c>
      <c r="N302" s="220" t="s">
        <v>40</v>
      </c>
      <c r="O302" s="78"/>
      <c r="P302" s="201">
        <f>O302*H302</f>
        <v>0</v>
      </c>
      <c r="Q302" s="201">
        <v>0</v>
      </c>
      <c r="R302" s="201">
        <f>Q302*H302</f>
        <v>0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191</v>
      </c>
      <c r="AT302" s="203" t="s">
        <v>408</v>
      </c>
      <c r="AU302" s="203" t="s">
        <v>152</v>
      </c>
      <c r="AY302" s="15" t="s">
        <v>174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152</v>
      </c>
      <c r="BK302" s="205">
        <f>ROUND(I302*H302,3)</f>
        <v>0</v>
      </c>
      <c r="BL302" s="15" t="s">
        <v>181</v>
      </c>
      <c r="BM302" s="203" t="s">
        <v>942</v>
      </c>
    </row>
    <row r="303" s="2" customFormat="1" ht="24.15" customHeight="1">
      <c r="A303" s="34"/>
      <c r="B303" s="156"/>
      <c r="C303" s="192" t="s">
        <v>634</v>
      </c>
      <c r="D303" s="192" t="s">
        <v>177</v>
      </c>
      <c r="E303" s="193" t="s">
        <v>2361</v>
      </c>
      <c r="F303" s="194" t="s">
        <v>2362</v>
      </c>
      <c r="G303" s="195" t="s">
        <v>241</v>
      </c>
      <c r="H303" s="196">
        <v>350</v>
      </c>
      <c r="I303" s="197"/>
      <c r="J303" s="196">
        <f>ROUND(I303*H303,3)</f>
        <v>0</v>
      </c>
      <c r="K303" s="198"/>
      <c r="L303" s="35"/>
      <c r="M303" s="199" t="s">
        <v>1</v>
      </c>
      <c r="N303" s="20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181</v>
      </c>
      <c r="AT303" s="203" t="s">
        <v>177</v>
      </c>
      <c r="AU303" s="203" t="s">
        <v>152</v>
      </c>
      <c r="AY303" s="15" t="s">
        <v>174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152</v>
      </c>
      <c r="BK303" s="205">
        <f>ROUND(I303*H303,3)</f>
        <v>0</v>
      </c>
      <c r="BL303" s="15" t="s">
        <v>181</v>
      </c>
      <c r="BM303" s="203" t="s">
        <v>946</v>
      </c>
    </row>
    <row r="304" s="2" customFormat="1" ht="24.15" customHeight="1">
      <c r="A304" s="34"/>
      <c r="B304" s="156"/>
      <c r="C304" s="211" t="s">
        <v>893</v>
      </c>
      <c r="D304" s="211" t="s">
        <v>408</v>
      </c>
      <c r="E304" s="212" t="s">
        <v>2363</v>
      </c>
      <c r="F304" s="213" t="s">
        <v>2364</v>
      </c>
      <c r="G304" s="214" t="s">
        <v>241</v>
      </c>
      <c r="H304" s="215">
        <v>350</v>
      </c>
      <c r="I304" s="216"/>
      <c r="J304" s="215">
        <f>ROUND(I304*H304,3)</f>
        <v>0</v>
      </c>
      <c r="K304" s="217"/>
      <c r="L304" s="218"/>
      <c r="M304" s="219" t="s">
        <v>1</v>
      </c>
      <c r="N304" s="22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191</v>
      </c>
      <c r="AT304" s="203" t="s">
        <v>408</v>
      </c>
      <c r="AU304" s="203" t="s">
        <v>152</v>
      </c>
      <c r="AY304" s="15" t="s">
        <v>174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152</v>
      </c>
      <c r="BK304" s="205">
        <f>ROUND(I304*H304,3)</f>
        <v>0</v>
      </c>
      <c r="BL304" s="15" t="s">
        <v>181</v>
      </c>
      <c r="BM304" s="203" t="s">
        <v>949</v>
      </c>
    </row>
    <row r="305" s="2" customFormat="1" ht="24.15" customHeight="1">
      <c r="A305" s="34"/>
      <c r="B305" s="156"/>
      <c r="C305" s="192" t="s">
        <v>637</v>
      </c>
      <c r="D305" s="192" t="s">
        <v>177</v>
      </c>
      <c r="E305" s="193" t="s">
        <v>2365</v>
      </c>
      <c r="F305" s="194" t="s">
        <v>2366</v>
      </c>
      <c r="G305" s="195" t="s">
        <v>241</v>
      </c>
      <c r="H305" s="196">
        <v>120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40</v>
      </c>
      <c r="O305" s="78"/>
      <c r="P305" s="201">
        <f>O305*H305</f>
        <v>0</v>
      </c>
      <c r="Q305" s="201">
        <v>0</v>
      </c>
      <c r="R305" s="201">
        <f>Q305*H305</f>
        <v>0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181</v>
      </c>
      <c r="AT305" s="203" t="s">
        <v>177</v>
      </c>
      <c r="AU305" s="203" t="s">
        <v>152</v>
      </c>
      <c r="AY305" s="15" t="s">
        <v>174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152</v>
      </c>
      <c r="BK305" s="205">
        <f>ROUND(I305*H305,3)</f>
        <v>0</v>
      </c>
      <c r="BL305" s="15" t="s">
        <v>181</v>
      </c>
      <c r="BM305" s="203" t="s">
        <v>953</v>
      </c>
    </row>
    <row r="306" s="2" customFormat="1" ht="24.15" customHeight="1">
      <c r="A306" s="34"/>
      <c r="B306" s="156"/>
      <c r="C306" s="211" t="s">
        <v>901</v>
      </c>
      <c r="D306" s="211" t="s">
        <v>408</v>
      </c>
      <c r="E306" s="212" t="s">
        <v>2367</v>
      </c>
      <c r="F306" s="213" t="s">
        <v>2368</v>
      </c>
      <c r="G306" s="214" t="s">
        <v>241</v>
      </c>
      <c r="H306" s="215">
        <v>120</v>
      </c>
      <c r="I306" s="216"/>
      <c r="J306" s="215">
        <f>ROUND(I306*H306,3)</f>
        <v>0</v>
      </c>
      <c r="K306" s="217"/>
      <c r="L306" s="218"/>
      <c r="M306" s="219" t="s">
        <v>1</v>
      </c>
      <c r="N306" s="22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191</v>
      </c>
      <c r="AT306" s="203" t="s">
        <v>408</v>
      </c>
      <c r="AU306" s="203" t="s">
        <v>152</v>
      </c>
      <c r="AY306" s="15" t="s">
        <v>174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152</v>
      </c>
      <c r="BK306" s="205">
        <f>ROUND(I306*H306,3)</f>
        <v>0</v>
      </c>
      <c r="BL306" s="15" t="s">
        <v>181</v>
      </c>
      <c r="BM306" s="203" t="s">
        <v>956</v>
      </c>
    </row>
    <row r="307" s="2" customFormat="1" ht="24.15" customHeight="1">
      <c r="A307" s="34"/>
      <c r="B307" s="156"/>
      <c r="C307" s="192" t="s">
        <v>641</v>
      </c>
      <c r="D307" s="192" t="s">
        <v>177</v>
      </c>
      <c r="E307" s="193" t="s">
        <v>2369</v>
      </c>
      <c r="F307" s="194" t="s">
        <v>2370</v>
      </c>
      <c r="G307" s="195" t="s">
        <v>241</v>
      </c>
      <c r="H307" s="196">
        <v>60</v>
      </c>
      <c r="I307" s="197"/>
      <c r="J307" s="196">
        <f>ROUND(I307*H307,3)</f>
        <v>0</v>
      </c>
      <c r="K307" s="198"/>
      <c r="L307" s="35"/>
      <c r="M307" s="199" t="s">
        <v>1</v>
      </c>
      <c r="N307" s="200" t="s">
        <v>40</v>
      </c>
      <c r="O307" s="78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181</v>
      </c>
      <c r="AT307" s="203" t="s">
        <v>177</v>
      </c>
      <c r="AU307" s="203" t="s">
        <v>152</v>
      </c>
      <c r="AY307" s="15" t="s">
        <v>174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152</v>
      </c>
      <c r="BK307" s="205">
        <f>ROUND(I307*H307,3)</f>
        <v>0</v>
      </c>
      <c r="BL307" s="15" t="s">
        <v>181</v>
      </c>
      <c r="BM307" s="203" t="s">
        <v>960</v>
      </c>
    </row>
    <row r="308" s="2" customFormat="1" ht="24.15" customHeight="1">
      <c r="A308" s="34"/>
      <c r="B308" s="156"/>
      <c r="C308" s="211" t="s">
        <v>908</v>
      </c>
      <c r="D308" s="211" t="s">
        <v>408</v>
      </c>
      <c r="E308" s="212" t="s">
        <v>2371</v>
      </c>
      <c r="F308" s="213" t="s">
        <v>2372</v>
      </c>
      <c r="G308" s="214" t="s">
        <v>241</v>
      </c>
      <c r="H308" s="215">
        <v>60</v>
      </c>
      <c r="I308" s="216"/>
      <c r="J308" s="215">
        <f>ROUND(I308*H308,3)</f>
        <v>0</v>
      </c>
      <c r="K308" s="217"/>
      <c r="L308" s="218"/>
      <c r="M308" s="219" t="s">
        <v>1</v>
      </c>
      <c r="N308" s="220" t="s">
        <v>40</v>
      </c>
      <c r="O308" s="78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191</v>
      </c>
      <c r="AT308" s="203" t="s">
        <v>408</v>
      </c>
      <c r="AU308" s="203" t="s">
        <v>152</v>
      </c>
      <c r="AY308" s="15" t="s">
        <v>174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152</v>
      </c>
      <c r="BK308" s="205">
        <f>ROUND(I308*H308,3)</f>
        <v>0</v>
      </c>
      <c r="BL308" s="15" t="s">
        <v>181</v>
      </c>
      <c r="BM308" s="203" t="s">
        <v>963</v>
      </c>
    </row>
    <row r="309" s="2" customFormat="1" ht="24.15" customHeight="1">
      <c r="A309" s="34"/>
      <c r="B309" s="156"/>
      <c r="C309" s="192" t="s">
        <v>645</v>
      </c>
      <c r="D309" s="192" t="s">
        <v>177</v>
      </c>
      <c r="E309" s="193" t="s">
        <v>2373</v>
      </c>
      <c r="F309" s="194" t="s">
        <v>2374</v>
      </c>
      <c r="G309" s="195" t="s">
        <v>241</v>
      </c>
      <c r="H309" s="196">
        <v>2500</v>
      </c>
      <c r="I309" s="197"/>
      <c r="J309" s="196">
        <f>ROUND(I309*H309,3)</f>
        <v>0</v>
      </c>
      <c r="K309" s="198"/>
      <c r="L309" s="35"/>
      <c r="M309" s="199" t="s">
        <v>1</v>
      </c>
      <c r="N309" s="200" t="s">
        <v>40</v>
      </c>
      <c r="O309" s="78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181</v>
      </c>
      <c r="AT309" s="203" t="s">
        <v>177</v>
      </c>
      <c r="AU309" s="203" t="s">
        <v>152</v>
      </c>
      <c r="AY309" s="15" t="s">
        <v>174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152</v>
      </c>
      <c r="BK309" s="205">
        <f>ROUND(I309*H309,3)</f>
        <v>0</v>
      </c>
      <c r="BL309" s="15" t="s">
        <v>181</v>
      </c>
      <c r="BM309" s="203" t="s">
        <v>967</v>
      </c>
    </row>
    <row r="310" s="2" customFormat="1" ht="24.15" customHeight="1">
      <c r="A310" s="34"/>
      <c r="B310" s="156"/>
      <c r="C310" s="211" t="s">
        <v>915</v>
      </c>
      <c r="D310" s="211" t="s">
        <v>408</v>
      </c>
      <c r="E310" s="212" t="s">
        <v>2375</v>
      </c>
      <c r="F310" s="213" t="s">
        <v>2376</v>
      </c>
      <c r="G310" s="214" t="s">
        <v>241</v>
      </c>
      <c r="H310" s="215">
        <v>2500</v>
      </c>
      <c r="I310" s="216"/>
      <c r="J310" s="215">
        <f>ROUND(I310*H310,3)</f>
        <v>0</v>
      </c>
      <c r="K310" s="217"/>
      <c r="L310" s="218"/>
      <c r="M310" s="219" t="s">
        <v>1</v>
      </c>
      <c r="N310" s="220" t="s">
        <v>40</v>
      </c>
      <c r="O310" s="78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191</v>
      </c>
      <c r="AT310" s="203" t="s">
        <v>408</v>
      </c>
      <c r="AU310" s="203" t="s">
        <v>152</v>
      </c>
      <c r="AY310" s="15" t="s">
        <v>174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152</v>
      </c>
      <c r="BK310" s="205">
        <f>ROUND(I310*H310,3)</f>
        <v>0</v>
      </c>
      <c r="BL310" s="15" t="s">
        <v>181</v>
      </c>
      <c r="BM310" s="203" t="s">
        <v>970</v>
      </c>
    </row>
    <row r="311" s="2" customFormat="1" ht="24.15" customHeight="1">
      <c r="A311" s="34"/>
      <c r="B311" s="156"/>
      <c r="C311" s="192" t="s">
        <v>649</v>
      </c>
      <c r="D311" s="192" t="s">
        <v>177</v>
      </c>
      <c r="E311" s="193" t="s">
        <v>2377</v>
      </c>
      <c r="F311" s="194" t="s">
        <v>2378</v>
      </c>
      <c r="G311" s="195" t="s">
        <v>241</v>
      </c>
      <c r="H311" s="196">
        <v>2450</v>
      </c>
      <c r="I311" s="197"/>
      <c r="J311" s="196">
        <f>ROUND(I311*H311,3)</f>
        <v>0</v>
      </c>
      <c r="K311" s="198"/>
      <c r="L311" s="35"/>
      <c r="M311" s="199" t="s">
        <v>1</v>
      </c>
      <c r="N311" s="200" t="s">
        <v>40</v>
      </c>
      <c r="O311" s="78"/>
      <c r="P311" s="201">
        <f>O311*H311</f>
        <v>0</v>
      </c>
      <c r="Q311" s="201">
        <v>0</v>
      </c>
      <c r="R311" s="201">
        <f>Q311*H311</f>
        <v>0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181</v>
      </c>
      <c r="AT311" s="203" t="s">
        <v>177</v>
      </c>
      <c r="AU311" s="203" t="s">
        <v>152</v>
      </c>
      <c r="AY311" s="15" t="s">
        <v>174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152</v>
      </c>
      <c r="BK311" s="205">
        <f>ROUND(I311*H311,3)</f>
        <v>0</v>
      </c>
      <c r="BL311" s="15" t="s">
        <v>181</v>
      </c>
      <c r="BM311" s="203" t="s">
        <v>974</v>
      </c>
    </row>
    <row r="312" s="2" customFormat="1" ht="24.15" customHeight="1">
      <c r="A312" s="34"/>
      <c r="B312" s="156"/>
      <c r="C312" s="211" t="s">
        <v>922</v>
      </c>
      <c r="D312" s="211" t="s">
        <v>408</v>
      </c>
      <c r="E312" s="212" t="s">
        <v>2379</v>
      </c>
      <c r="F312" s="213" t="s">
        <v>2380</v>
      </c>
      <c r="G312" s="214" t="s">
        <v>241</v>
      </c>
      <c r="H312" s="215">
        <v>2000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191</v>
      </c>
      <c r="AT312" s="203" t="s">
        <v>408</v>
      </c>
      <c r="AU312" s="203" t="s">
        <v>152</v>
      </c>
      <c r="AY312" s="15" t="s">
        <v>174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152</v>
      </c>
      <c r="BK312" s="205">
        <f>ROUND(I312*H312,3)</f>
        <v>0</v>
      </c>
      <c r="BL312" s="15" t="s">
        <v>181</v>
      </c>
      <c r="BM312" s="203" t="s">
        <v>977</v>
      </c>
    </row>
    <row r="313" s="2" customFormat="1" ht="37.8" customHeight="1">
      <c r="A313" s="34"/>
      <c r="B313" s="156"/>
      <c r="C313" s="211" t="s">
        <v>652</v>
      </c>
      <c r="D313" s="211" t="s">
        <v>408</v>
      </c>
      <c r="E313" s="212" t="s">
        <v>2381</v>
      </c>
      <c r="F313" s="213" t="s">
        <v>2382</v>
      </c>
      <c r="G313" s="214" t="s">
        <v>241</v>
      </c>
      <c r="H313" s="215">
        <v>450</v>
      </c>
      <c r="I313" s="216"/>
      <c r="J313" s="215">
        <f>ROUND(I313*H313,3)</f>
        <v>0</v>
      </c>
      <c r="K313" s="217"/>
      <c r="L313" s="218"/>
      <c r="M313" s="219" t="s">
        <v>1</v>
      </c>
      <c r="N313" s="220" t="s">
        <v>40</v>
      </c>
      <c r="O313" s="78"/>
      <c r="P313" s="201">
        <f>O313*H313</f>
        <v>0</v>
      </c>
      <c r="Q313" s="201">
        <v>0</v>
      </c>
      <c r="R313" s="201">
        <f>Q313*H313</f>
        <v>0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191</v>
      </c>
      <c r="AT313" s="203" t="s">
        <v>408</v>
      </c>
      <c r="AU313" s="203" t="s">
        <v>152</v>
      </c>
      <c r="AY313" s="15" t="s">
        <v>174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152</v>
      </c>
      <c r="BK313" s="205">
        <f>ROUND(I313*H313,3)</f>
        <v>0</v>
      </c>
      <c r="BL313" s="15" t="s">
        <v>181</v>
      </c>
      <c r="BM313" s="203" t="s">
        <v>981</v>
      </c>
    </row>
    <row r="314" s="2" customFormat="1" ht="24.15" customHeight="1">
      <c r="A314" s="34"/>
      <c r="B314" s="156"/>
      <c r="C314" s="192" t="s">
        <v>929</v>
      </c>
      <c r="D314" s="192" t="s">
        <v>177</v>
      </c>
      <c r="E314" s="193" t="s">
        <v>2383</v>
      </c>
      <c r="F314" s="194" t="s">
        <v>2384</v>
      </c>
      <c r="G314" s="195" t="s">
        <v>241</v>
      </c>
      <c r="H314" s="196">
        <v>250</v>
      </c>
      <c r="I314" s="197"/>
      <c r="J314" s="196">
        <f>ROUND(I314*H314,3)</f>
        <v>0</v>
      </c>
      <c r="K314" s="198"/>
      <c r="L314" s="35"/>
      <c r="M314" s="199" t="s">
        <v>1</v>
      </c>
      <c r="N314" s="200" t="s">
        <v>40</v>
      </c>
      <c r="O314" s="78"/>
      <c r="P314" s="201">
        <f>O314*H314</f>
        <v>0</v>
      </c>
      <c r="Q314" s="201">
        <v>0</v>
      </c>
      <c r="R314" s="201">
        <f>Q314*H314</f>
        <v>0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181</v>
      </c>
      <c r="AT314" s="203" t="s">
        <v>177</v>
      </c>
      <c r="AU314" s="203" t="s">
        <v>152</v>
      </c>
      <c r="AY314" s="15" t="s">
        <v>174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152</v>
      </c>
      <c r="BK314" s="205">
        <f>ROUND(I314*H314,3)</f>
        <v>0</v>
      </c>
      <c r="BL314" s="15" t="s">
        <v>181</v>
      </c>
      <c r="BM314" s="203" t="s">
        <v>984</v>
      </c>
    </row>
    <row r="315" s="2" customFormat="1" ht="37.8" customHeight="1">
      <c r="A315" s="34"/>
      <c r="B315" s="156"/>
      <c r="C315" s="211" t="s">
        <v>656</v>
      </c>
      <c r="D315" s="211" t="s">
        <v>408</v>
      </c>
      <c r="E315" s="212" t="s">
        <v>2385</v>
      </c>
      <c r="F315" s="213" t="s">
        <v>2386</v>
      </c>
      <c r="G315" s="214" t="s">
        <v>241</v>
      </c>
      <c r="H315" s="215">
        <v>250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191</v>
      </c>
      <c r="AT315" s="203" t="s">
        <v>408</v>
      </c>
      <c r="AU315" s="203" t="s">
        <v>152</v>
      </c>
      <c r="AY315" s="15" t="s">
        <v>174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152</v>
      </c>
      <c r="BK315" s="205">
        <f>ROUND(I315*H315,3)</f>
        <v>0</v>
      </c>
      <c r="BL315" s="15" t="s">
        <v>181</v>
      </c>
      <c r="BM315" s="203" t="s">
        <v>988</v>
      </c>
    </row>
    <row r="316" s="2" customFormat="1" ht="24.15" customHeight="1">
      <c r="A316" s="34"/>
      <c r="B316" s="156"/>
      <c r="C316" s="192" t="s">
        <v>936</v>
      </c>
      <c r="D316" s="192" t="s">
        <v>177</v>
      </c>
      <c r="E316" s="193" t="s">
        <v>2387</v>
      </c>
      <c r="F316" s="194" t="s">
        <v>2388</v>
      </c>
      <c r="G316" s="195" t="s">
        <v>241</v>
      </c>
      <c r="H316" s="196">
        <v>20</v>
      </c>
      <c r="I316" s="197"/>
      <c r="J316" s="196">
        <f>ROUND(I316*H316,3)</f>
        <v>0</v>
      </c>
      <c r="K316" s="198"/>
      <c r="L316" s="35"/>
      <c r="M316" s="199" t="s">
        <v>1</v>
      </c>
      <c r="N316" s="200" t="s">
        <v>40</v>
      </c>
      <c r="O316" s="78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181</v>
      </c>
      <c r="AT316" s="203" t="s">
        <v>177</v>
      </c>
      <c r="AU316" s="203" t="s">
        <v>152</v>
      </c>
      <c r="AY316" s="15" t="s">
        <v>174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152</v>
      </c>
      <c r="BK316" s="205">
        <f>ROUND(I316*H316,3)</f>
        <v>0</v>
      </c>
      <c r="BL316" s="15" t="s">
        <v>181</v>
      </c>
      <c r="BM316" s="203" t="s">
        <v>991</v>
      </c>
    </row>
    <row r="317" s="2" customFormat="1" ht="24.15" customHeight="1">
      <c r="A317" s="34"/>
      <c r="B317" s="156"/>
      <c r="C317" s="211" t="s">
        <v>659</v>
      </c>
      <c r="D317" s="211" t="s">
        <v>408</v>
      </c>
      <c r="E317" s="212" t="s">
        <v>2389</v>
      </c>
      <c r="F317" s="213" t="s">
        <v>2390</v>
      </c>
      <c r="G317" s="214" t="s">
        <v>241</v>
      </c>
      <c r="H317" s="215">
        <v>20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191</v>
      </c>
      <c r="AT317" s="203" t="s">
        <v>408</v>
      </c>
      <c r="AU317" s="203" t="s">
        <v>152</v>
      </c>
      <c r="AY317" s="15" t="s">
        <v>174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152</v>
      </c>
      <c r="BK317" s="205">
        <f>ROUND(I317*H317,3)</f>
        <v>0</v>
      </c>
      <c r="BL317" s="15" t="s">
        <v>181</v>
      </c>
      <c r="BM317" s="203" t="s">
        <v>995</v>
      </c>
    </row>
    <row r="318" s="2" customFormat="1" ht="24.15" customHeight="1">
      <c r="A318" s="34"/>
      <c r="B318" s="156"/>
      <c r="C318" s="192" t="s">
        <v>943</v>
      </c>
      <c r="D318" s="192" t="s">
        <v>177</v>
      </c>
      <c r="E318" s="193" t="s">
        <v>2391</v>
      </c>
      <c r="F318" s="194" t="s">
        <v>2392</v>
      </c>
      <c r="G318" s="195" t="s">
        <v>241</v>
      </c>
      <c r="H318" s="196">
        <v>300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181</v>
      </c>
      <c r="AT318" s="203" t="s">
        <v>177</v>
      </c>
      <c r="AU318" s="203" t="s">
        <v>152</v>
      </c>
      <c r="AY318" s="15" t="s">
        <v>174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152</v>
      </c>
      <c r="BK318" s="205">
        <f>ROUND(I318*H318,3)</f>
        <v>0</v>
      </c>
      <c r="BL318" s="15" t="s">
        <v>181</v>
      </c>
      <c r="BM318" s="203" t="s">
        <v>998</v>
      </c>
    </row>
    <row r="319" s="2" customFormat="1" ht="33" customHeight="1">
      <c r="A319" s="34"/>
      <c r="B319" s="156"/>
      <c r="C319" s="211" t="s">
        <v>664</v>
      </c>
      <c r="D319" s="211" t="s">
        <v>408</v>
      </c>
      <c r="E319" s="212" t="s">
        <v>2393</v>
      </c>
      <c r="F319" s="213" t="s">
        <v>2394</v>
      </c>
      <c r="G319" s="214" t="s">
        <v>241</v>
      </c>
      <c r="H319" s="215">
        <v>300</v>
      </c>
      <c r="I319" s="216"/>
      <c r="J319" s="215">
        <f>ROUND(I319*H319,3)</f>
        <v>0</v>
      </c>
      <c r="K319" s="217"/>
      <c r="L319" s="218"/>
      <c r="M319" s="219" t="s">
        <v>1</v>
      </c>
      <c r="N319" s="22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191</v>
      </c>
      <c r="AT319" s="203" t="s">
        <v>408</v>
      </c>
      <c r="AU319" s="203" t="s">
        <v>152</v>
      </c>
      <c r="AY319" s="15" t="s">
        <v>174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152</v>
      </c>
      <c r="BK319" s="205">
        <f>ROUND(I319*H319,3)</f>
        <v>0</v>
      </c>
      <c r="BL319" s="15" t="s">
        <v>181</v>
      </c>
      <c r="BM319" s="203" t="s">
        <v>1002</v>
      </c>
    </row>
    <row r="320" s="2" customFormat="1" ht="24.15" customHeight="1">
      <c r="A320" s="34"/>
      <c r="B320" s="156"/>
      <c r="C320" s="192" t="s">
        <v>950</v>
      </c>
      <c r="D320" s="192" t="s">
        <v>177</v>
      </c>
      <c r="E320" s="193" t="s">
        <v>2395</v>
      </c>
      <c r="F320" s="194" t="s">
        <v>2396</v>
      </c>
      <c r="G320" s="195" t="s">
        <v>241</v>
      </c>
      <c r="H320" s="196">
        <v>200</v>
      </c>
      <c r="I320" s="197"/>
      <c r="J320" s="196">
        <f>ROUND(I320*H320,3)</f>
        <v>0</v>
      </c>
      <c r="K320" s="198"/>
      <c r="L320" s="35"/>
      <c r="M320" s="199" t="s">
        <v>1</v>
      </c>
      <c r="N320" s="20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181</v>
      </c>
      <c r="AT320" s="203" t="s">
        <v>177</v>
      </c>
      <c r="AU320" s="203" t="s">
        <v>152</v>
      </c>
      <c r="AY320" s="15" t="s">
        <v>174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152</v>
      </c>
      <c r="BK320" s="205">
        <f>ROUND(I320*H320,3)</f>
        <v>0</v>
      </c>
      <c r="BL320" s="15" t="s">
        <v>181</v>
      </c>
      <c r="BM320" s="203" t="s">
        <v>1003</v>
      </c>
    </row>
    <row r="321" s="2" customFormat="1" ht="24.15" customHeight="1">
      <c r="A321" s="34"/>
      <c r="B321" s="156"/>
      <c r="C321" s="211" t="s">
        <v>665</v>
      </c>
      <c r="D321" s="211" t="s">
        <v>408</v>
      </c>
      <c r="E321" s="212" t="s">
        <v>2397</v>
      </c>
      <c r="F321" s="213" t="s">
        <v>2398</v>
      </c>
      <c r="G321" s="214" t="s">
        <v>241</v>
      </c>
      <c r="H321" s="215">
        <v>200</v>
      </c>
      <c r="I321" s="216"/>
      <c r="J321" s="215">
        <f>ROUND(I321*H321,3)</f>
        <v>0</v>
      </c>
      <c r="K321" s="217"/>
      <c r="L321" s="218"/>
      <c r="M321" s="219" t="s">
        <v>1</v>
      </c>
      <c r="N321" s="22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191</v>
      </c>
      <c r="AT321" s="203" t="s">
        <v>408</v>
      </c>
      <c r="AU321" s="203" t="s">
        <v>152</v>
      </c>
      <c r="AY321" s="15" t="s">
        <v>174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152</v>
      </c>
      <c r="BK321" s="205">
        <f>ROUND(I321*H321,3)</f>
        <v>0</v>
      </c>
      <c r="BL321" s="15" t="s">
        <v>181</v>
      </c>
      <c r="BM321" s="203" t="s">
        <v>1007</v>
      </c>
    </row>
    <row r="322" s="2" customFormat="1" ht="24.15" customHeight="1">
      <c r="A322" s="34"/>
      <c r="B322" s="156"/>
      <c r="C322" s="192" t="s">
        <v>957</v>
      </c>
      <c r="D322" s="192" t="s">
        <v>177</v>
      </c>
      <c r="E322" s="193" t="s">
        <v>2399</v>
      </c>
      <c r="F322" s="194" t="s">
        <v>2400</v>
      </c>
      <c r="G322" s="195" t="s">
        <v>241</v>
      </c>
      <c r="H322" s="196">
        <v>3600</v>
      </c>
      <c r="I322" s="197"/>
      <c r="J322" s="196">
        <f>ROUND(I322*H322,3)</f>
        <v>0</v>
      </c>
      <c r="K322" s="198"/>
      <c r="L322" s="35"/>
      <c r="M322" s="199" t="s">
        <v>1</v>
      </c>
      <c r="N322" s="20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181</v>
      </c>
      <c r="AT322" s="203" t="s">
        <v>177</v>
      </c>
      <c r="AU322" s="203" t="s">
        <v>152</v>
      </c>
      <c r="AY322" s="15" t="s">
        <v>174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152</v>
      </c>
      <c r="BK322" s="205">
        <f>ROUND(I322*H322,3)</f>
        <v>0</v>
      </c>
      <c r="BL322" s="15" t="s">
        <v>181</v>
      </c>
      <c r="BM322" s="203" t="s">
        <v>1010</v>
      </c>
    </row>
    <row r="323" s="2" customFormat="1" ht="24.15" customHeight="1">
      <c r="A323" s="34"/>
      <c r="B323" s="156"/>
      <c r="C323" s="211" t="s">
        <v>669</v>
      </c>
      <c r="D323" s="211" t="s">
        <v>408</v>
      </c>
      <c r="E323" s="212" t="s">
        <v>2401</v>
      </c>
      <c r="F323" s="213" t="s">
        <v>2402</v>
      </c>
      <c r="G323" s="214" t="s">
        <v>241</v>
      </c>
      <c r="H323" s="215">
        <v>600</v>
      </c>
      <c r="I323" s="216"/>
      <c r="J323" s="215">
        <f>ROUND(I323*H323,3)</f>
        <v>0</v>
      </c>
      <c r="K323" s="217"/>
      <c r="L323" s="218"/>
      <c r="M323" s="219" t="s">
        <v>1</v>
      </c>
      <c r="N323" s="22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191</v>
      </c>
      <c r="AT323" s="203" t="s">
        <v>408</v>
      </c>
      <c r="AU323" s="203" t="s">
        <v>152</v>
      </c>
      <c r="AY323" s="15" t="s">
        <v>174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152</v>
      </c>
      <c r="BK323" s="205">
        <f>ROUND(I323*H323,3)</f>
        <v>0</v>
      </c>
      <c r="BL323" s="15" t="s">
        <v>181</v>
      </c>
      <c r="BM323" s="203" t="s">
        <v>1014</v>
      </c>
    </row>
    <row r="324" s="2" customFormat="1" ht="24.15" customHeight="1">
      <c r="A324" s="34"/>
      <c r="B324" s="156"/>
      <c r="C324" s="211" t="s">
        <v>964</v>
      </c>
      <c r="D324" s="211" t="s">
        <v>408</v>
      </c>
      <c r="E324" s="212" t="s">
        <v>2403</v>
      </c>
      <c r="F324" s="213" t="s">
        <v>2404</v>
      </c>
      <c r="G324" s="214" t="s">
        <v>241</v>
      </c>
      <c r="H324" s="215">
        <v>3000</v>
      </c>
      <c r="I324" s="216"/>
      <c r="J324" s="215">
        <f>ROUND(I324*H324,3)</f>
        <v>0</v>
      </c>
      <c r="K324" s="217"/>
      <c r="L324" s="218"/>
      <c r="M324" s="219" t="s">
        <v>1</v>
      </c>
      <c r="N324" s="22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191</v>
      </c>
      <c r="AT324" s="203" t="s">
        <v>408</v>
      </c>
      <c r="AU324" s="203" t="s">
        <v>152</v>
      </c>
      <c r="AY324" s="15" t="s">
        <v>174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152</v>
      </c>
      <c r="BK324" s="205">
        <f>ROUND(I324*H324,3)</f>
        <v>0</v>
      </c>
      <c r="BL324" s="15" t="s">
        <v>181</v>
      </c>
      <c r="BM324" s="203" t="s">
        <v>1017</v>
      </c>
    </row>
    <row r="325" s="2" customFormat="1" ht="24.15" customHeight="1">
      <c r="A325" s="34"/>
      <c r="B325" s="156"/>
      <c r="C325" s="192" t="s">
        <v>672</v>
      </c>
      <c r="D325" s="192" t="s">
        <v>177</v>
      </c>
      <c r="E325" s="193" t="s">
        <v>2405</v>
      </c>
      <c r="F325" s="194" t="s">
        <v>2406</v>
      </c>
      <c r="G325" s="195" t="s">
        <v>241</v>
      </c>
      <c r="H325" s="196">
        <v>100</v>
      </c>
      <c r="I325" s="197"/>
      <c r="J325" s="196">
        <f>ROUND(I325*H325,3)</f>
        <v>0</v>
      </c>
      <c r="K325" s="198"/>
      <c r="L325" s="35"/>
      <c r="M325" s="199" t="s">
        <v>1</v>
      </c>
      <c r="N325" s="20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181</v>
      </c>
      <c r="AT325" s="203" t="s">
        <v>177</v>
      </c>
      <c r="AU325" s="203" t="s">
        <v>152</v>
      </c>
      <c r="AY325" s="15" t="s">
        <v>174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152</v>
      </c>
      <c r="BK325" s="205">
        <f>ROUND(I325*H325,3)</f>
        <v>0</v>
      </c>
      <c r="BL325" s="15" t="s">
        <v>181</v>
      </c>
      <c r="BM325" s="203" t="s">
        <v>1021</v>
      </c>
    </row>
    <row r="326" s="2" customFormat="1" ht="24.15" customHeight="1">
      <c r="A326" s="34"/>
      <c r="B326" s="156"/>
      <c r="C326" s="211" t="s">
        <v>971</v>
      </c>
      <c r="D326" s="211" t="s">
        <v>408</v>
      </c>
      <c r="E326" s="212" t="s">
        <v>2407</v>
      </c>
      <c r="F326" s="213" t="s">
        <v>2408</v>
      </c>
      <c r="G326" s="214" t="s">
        <v>241</v>
      </c>
      <c r="H326" s="215">
        <v>100</v>
      </c>
      <c r="I326" s="216"/>
      <c r="J326" s="215">
        <f>ROUND(I326*H326,3)</f>
        <v>0</v>
      </c>
      <c r="K326" s="217"/>
      <c r="L326" s="218"/>
      <c r="M326" s="219" t="s">
        <v>1</v>
      </c>
      <c r="N326" s="22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191</v>
      </c>
      <c r="AT326" s="203" t="s">
        <v>408</v>
      </c>
      <c r="AU326" s="203" t="s">
        <v>152</v>
      </c>
      <c r="AY326" s="15" t="s">
        <v>174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152</v>
      </c>
      <c r="BK326" s="205">
        <f>ROUND(I326*H326,3)</f>
        <v>0</v>
      </c>
      <c r="BL326" s="15" t="s">
        <v>181</v>
      </c>
      <c r="BM326" s="203" t="s">
        <v>1024</v>
      </c>
    </row>
    <row r="327" s="2" customFormat="1" ht="24.15" customHeight="1">
      <c r="A327" s="34"/>
      <c r="B327" s="156"/>
      <c r="C327" s="192" t="s">
        <v>678</v>
      </c>
      <c r="D327" s="192" t="s">
        <v>177</v>
      </c>
      <c r="E327" s="193" t="s">
        <v>2409</v>
      </c>
      <c r="F327" s="194" t="s">
        <v>2410</v>
      </c>
      <c r="G327" s="195" t="s">
        <v>241</v>
      </c>
      <c r="H327" s="196">
        <v>350</v>
      </c>
      <c r="I327" s="197"/>
      <c r="J327" s="196">
        <f>ROUND(I327*H327,3)</f>
        <v>0</v>
      </c>
      <c r="K327" s="198"/>
      <c r="L327" s="35"/>
      <c r="M327" s="199" t="s">
        <v>1</v>
      </c>
      <c r="N327" s="20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181</v>
      </c>
      <c r="AT327" s="203" t="s">
        <v>177</v>
      </c>
      <c r="AU327" s="203" t="s">
        <v>152</v>
      </c>
      <c r="AY327" s="15" t="s">
        <v>174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152</v>
      </c>
      <c r="BK327" s="205">
        <f>ROUND(I327*H327,3)</f>
        <v>0</v>
      </c>
      <c r="BL327" s="15" t="s">
        <v>181</v>
      </c>
      <c r="BM327" s="203" t="s">
        <v>1028</v>
      </c>
    </row>
    <row r="328" s="2" customFormat="1" ht="24.15" customHeight="1">
      <c r="A328" s="34"/>
      <c r="B328" s="156"/>
      <c r="C328" s="211" t="s">
        <v>978</v>
      </c>
      <c r="D328" s="211" t="s">
        <v>408</v>
      </c>
      <c r="E328" s="212" t="s">
        <v>2411</v>
      </c>
      <c r="F328" s="213" t="s">
        <v>2412</v>
      </c>
      <c r="G328" s="214" t="s">
        <v>241</v>
      </c>
      <c r="H328" s="215">
        <v>250</v>
      </c>
      <c r="I328" s="216"/>
      <c r="J328" s="215">
        <f>ROUND(I328*H328,3)</f>
        <v>0</v>
      </c>
      <c r="K328" s="217"/>
      <c r="L328" s="218"/>
      <c r="M328" s="219" t="s">
        <v>1</v>
      </c>
      <c r="N328" s="22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191</v>
      </c>
      <c r="AT328" s="203" t="s">
        <v>408</v>
      </c>
      <c r="AU328" s="203" t="s">
        <v>152</v>
      </c>
      <c r="AY328" s="15" t="s">
        <v>174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152</v>
      </c>
      <c r="BK328" s="205">
        <f>ROUND(I328*H328,3)</f>
        <v>0</v>
      </c>
      <c r="BL328" s="15" t="s">
        <v>181</v>
      </c>
      <c r="BM328" s="203" t="s">
        <v>1039</v>
      </c>
    </row>
    <row r="329" s="2" customFormat="1" ht="24.15" customHeight="1">
      <c r="A329" s="34"/>
      <c r="B329" s="156"/>
      <c r="C329" s="211" t="s">
        <v>684</v>
      </c>
      <c r="D329" s="211" t="s">
        <v>408</v>
      </c>
      <c r="E329" s="212" t="s">
        <v>2413</v>
      </c>
      <c r="F329" s="213" t="s">
        <v>2414</v>
      </c>
      <c r="G329" s="214" t="s">
        <v>241</v>
      </c>
      <c r="H329" s="215">
        <v>100</v>
      </c>
      <c r="I329" s="216"/>
      <c r="J329" s="215">
        <f>ROUND(I329*H329,3)</f>
        <v>0</v>
      </c>
      <c r="K329" s="217"/>
      <c r="L329" s="218"/>
      <c r="M329" s="219" t="s">
        <v>1</v>
      </c>
      <c r="N329" s="22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191</v>
      </c>
      <c r="AT329" s="203" t="s">
        <v>408</v>
      </c>
      <c r="AU329" s="203" t="s">
        <v>152</v>
      </c>
      <c r="AY329" s="15" t="s">
        <v>174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152</v>
      </c>
      <c r="BK329" s="205">
        <f>ROUND(I329*H329,3)</f>
        <v>0</v>
      </c>
      <c r="BL329" s="15" t="s">
        <v>181</v>
      </c>
      <c r="BM329" s="203" t="s">
        <v>1043</v>
      </c>
    </row>
    <row r="330" s="2" customFormat="1" ht="24.15" customHeight="1">
      <c r="A330" s="34"/>
      <c r="B330" s="156"/>
      <c r="C330" s="192" t="s">
        <v>985</v>
      </c>
      <c r="D330" s="192" t="s">
        <v>177</v>
      </c>
      <c r="E330" s="193" t="s">
        <v>2415</v>
      </c>
      <c r="F330" s="194" t="s">
        <v>2416</v>
      </c>
      <c r="G330" s="195" t="s">
        <v>241</v>
      </c>
      <c r="H330" s="196">
        <v>300</v>
      </c>
      <c r="I330" s="197"/>
      <c r="J330" s="196">
        <f>ROUND(I330*H330,3)</f>
        <v>0</v>
      </c>
      <c r="K330" s="198"/>
      <c r="L330" s="35"/>
      <c r="M330" s="199" t="s">
        <v>1</v>
      </c>
      <c r="N330" s="20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181</v>
      </c>
      <c r="AT330" s="203" t="s">
        <v>177</v>
      </c>
      <c r="AU330" s="203" t="s">
        <v>152</v>
      </c>
      <c r="AY330" s="15" t="s">
        <v>174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152</v>
      </c>
      <c r="BK330" s="205">
        <f>ROUND(I330*H330,3)</f>
        <v>0</v>
      </c>
      <c r="BL330" s="15" t="s">
        <v>181</v>
      </c>
      <c r="BM330" s="203" t="s">
        <v>1046</v>
      </c>
    </row>
    <row r="331" s="2" customFormat="1" ht="24.15" customHeight="1">
      <c r="A331" s="34"/>
      <c r="B331" s="156"/>
      <c r="C331" s="211" t="s">
        <v>688</v>
      </c>
      <c r="D331" s="211" t="s">
        <v>408</v>
      </c>
      <c r="E331" s="212" t="s">
        <v>2417</v>
      </c>
      <c r="F331" s="213" t="s">
        <v>2418</v>
      </c>
      <c r="G331" s="214" t="s">
        <v>241</v>
      </c>
      <c r="H331" s="215">
        <v>300</v>
      </c>
      <c r="I331" s="216"/>
      <c r="J331" s="215">
        <f>ROUND(I331*H331,3)</f>
        <v>0</v>
      </c>
      <c r="K331" s="217"/>
      <c r="L331" s="218"/>
      <c r="M331" s="219" t="s">
        <v>1</v>
      </c>
      <c r="N331" s="22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191</v>
      </c>
      <c r="AT331" s="203" t="s">
        <v>408</v>
      </c>
      <c r="AU331" s="203" t="s">
        <v>152</v>
      </c>
      <c r="AY331" s="15" t="s">
        <v>174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152</v>
      </c>
      <c r="BK331" s="205">
        <f>ROUND(I331*H331,3)</f>
        <v>0</v>
      </c>
      <c r="BL331" s="15" t="s">
        <v>181</v>
      </c>
      <c r="BM331" s="203" t="s">
        <v>1050</v>
      </c>
    </row>
    <row r="332" s="2" customFormat="1" ht="24.15" customHeight="1">
      <c r="A332" s="34"/>
      <c r="B332" s="156"/>
      <c r="C332" s="192" t="s">
        <v>992</v>
      </c>
      <c r="D332" s="192" t="s">
        <v>177</v>
      </c>
      <c r="E332" s="193" t="s">
        <v>2419</v>
      </c>
      <c r="F332" s="194" t="s">
        <v>2420</v>
      </c>
      <c r="G332" s="195" t="s">
        <v>241</v>
      </c>
      <c r="H332" s="196">
        <v>700</v>
      </c>
      <c r="I332" s="197"/>
      <c r="J332" s="196">
        <f>ROUND(I332*H332,3)</f>
        <v>0</v>
      </c>
      <c r="K332" s="198"/>
      <c r="L332" s="35"/>
      <c r="M332" s="199" t="s">
        <v>1</v>
      </c>
      <c r="N332" s="20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181</v>
      </c>
      <c r="AT332" s="203" t="s">
        <v>177</v>
      </c>
      <c r="AU332" s="203" t="s">
        <v>152</v>
      </c>
      <c r="AY332" s="15" t="s">
        <v>174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152</v>
      </c>
      <c r="BK332" s="205">
        <f>ROUND(I332*H332,3)</f>
        <v>0</v>
      </c>
      <c r="BL332" s="15" t="s">
        <v>181</v>
      </c>
      <c r="BM332" s="203" t="s">
        <v>1053</v>
      </c>
    </row>
    <row r="333" s="2" customFormat="1" ht="24.15" customHeight="1">
      <c r="A333" s="34"/>
      <c r="B333" s="156"/>
      <c r="C333" s="211" t="s">
        <v>691</v>
      </c>
      <c r="D333" s="211" t="s">
        <v>408</v>
      </c>
      <c r="E333" s="212" t="s">
        <v>2421</v>
      </c>
      <c r="F333" s="213" t="s">
        <v>2422</v>
      </c>
      <c r="G333" s="214" t="s">
        <v>241</v>
      </c>
      <c r="H333" s="215">
        <v>700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191</v>
      </c>
      <c r="AT333" s="203" t="s">
        <v>408</v>
      </c>
      <c r="AU333" s="203" t="s">
        <v>152</v>
      </c>
      <c r="AY333" s="15" t="s">
        <v>174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152</v>
      </c>
      <c r="BK333" s="205">
        <f>ROUND(I333*H333,3)</f>
        <v>0</v>
      </c>
      <c r="BL333" s="15" t="s">
        <v>181</v>
      </c>
      <c r="BM333" s="203" t="s">
        <v>1057</v>
      </c>
    </row>
    <row r="334" s="2" customFormat="1" ht="16.5" customHeight="1">
      <c r="A334" s="34"/>
      <c r="B334" s="156"/>
      <c r="C334" s="192" t="s">
        <v>999</v>
      </c>
      <c r="D334" s="192" t="s">
        <v>177</v>
      </c>
      <c r="E334" s="193" t="s">
        <v>2423</v>
      </c>
      <c r="F334" s="194" t="s">
        <v>2424</v>
      </c>
      <c r="G334" s="195" t="s">
        <v>241</v>
      </c>
      <c r="H334" s="196">
        <v>250</v>
      </c>
      <c r="I334" s="197"/>
      <c r="J334" s="196">
        <f>ROUND(I334*H334,3)</f>
        <v>0</v>
      </c>
      <c r="K334" s="198"/>
      <c r="L334" s="35"/>
      <c r="M334" s="199" t="s">
        <v>1</v>
      </c>
      <c r="N334" s="20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181</v>
      </c>
      <c r="AT334" s="203" t="s">
        <v>177</v>
      </c>
      <c r="AU334" s="203" t="s">
        <v>152</v>
      </c>
      <c r="AY334" s="15" t="s">
        <v>174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152</v>
      </c>
      <c r="BK334" s="205">
        <f>ROUND(I334*H334,3)</f>
        <v>0</v>
      </c>
      <c r="BL334" s="15" t="s">
        <v>181</v>
      </c>
      <c r="BM334" s="203" t="s">
        <v>1060</v>
      </c>
    </row>
    <row r="335" s="2" customFormat="1" ht="24.15" customHeight="1">
      <c r="A335" s="34"/>
      <c r="B335" s="156"/>
      <c r="C335" s="211" t="s">
        <v>695</v>
      </c>
      <c r="D335" s="211" t="s">
        <v>408</v>
      </c>
      <c r="E335" s="212" t="s">
        <v>2425</v>
      </c>
      <c r="F335" s="213" t="s">
        <v>2426</v>
      </c>
      <c r="G335" s="214" t="s">
        <v>241</v>
      </c>
      <c r="H335" s="215">
        <v>250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191</v>
      </c>
      <c r="AT335" s="203" t="s">
        <v>408</v>
      </c>
      <c r="AU335" s="203" t="s">
        <v>152</v>
      </c>
      <c r="AY335" s="15" t="s">
        <v>174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152</v>
      </c>
      <c r="BK335" s="205">
        <f>ROUND(I335*H335,3)</f>
        <v>0</v>
      </c>
      <c r="BL335" s="15" t="s">
        <v>181</v>
      </c>
      <c r="BM335" s="203" t="s">
        <v>1064</v>
      </c>
    </row>
    <row r="336" s="12" customFormat="1" ht="22.8" customHeight="1">
      <c r="A336" s="12"/>
      <c r="B336" s="179"/>
      <c r="C336" s="12"/>
      <c r="D336" s="180" t="s">
        <v>73</v>
      </c>
      <c r="E336" s="190" t="s">
        <v>2427</v>
      </c>
      <c r="F336" s="190" t="s">
        <v>2428</v>
      </c>
      <c r="G336" s="12"/>
      <c r="H336" s="12"/>
      <c r="I336" s="182"/>
      <c r="J336" s="191">
        <f>BK336</f>
        <v>0</v>
      </c>
      <c r="K336" s="12"/>
      <c r="L336" s="179"/>
      <c r="M336" s="184"/>
      <c r="N336" s="185"/>
      <c r="O336" s="185"/>
      <c r="P336" s="186">
        <f>P337+P389+P411+P423</f>
        <v>0</v>
      </c>
      <c r="Q336" s="185"/>
      <c r="R336" s="186">
        <f>R337+R389+R411+R423</f>
        <v>0</v>
      </c>
      <c r="S336" s="185"/>
      <c r="T336" s="187">
        <f>T337+T389+T411+T423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80" t="s">
        <v>82</v>
      </c>
      <c r="AT336" s="188" t="s">
        <v>73</v>
      </c>
      <c r="AU336" s="188" t="s">
        <v>82</v>
      </c>
      <c r="AY336" s="180" t="s">
        <v>174</v>
      </c>
      <c r="BK336" s="189">
        <f>BK337+BK389+BK411+BK423</f>
        <v>0</v>
      </c>
    </row>
    <row r="337" s="12" customFormat="1" ht="20.88" customHeight="1">
      <c r="A337" s="12"/>
      <c r="B337" s="179"/>
      <c r="C337" s="12"/>
      <c r="D337" s="180" t="s">
        <v>73</v>
      </c>
      <c r="E337" s="190" t="s">
        <v>2429</v>
      </c>
      <c r="F337" s="190" t="s">
        <v>2430</v>
      </c>
      <c r="G337" s="12"/>
      <c r="H337" s="12"/>
      <c r="I337" s="182"/>
      <c r="J337" s="191">
        <f>BK337</f>
        <v>0</v>
      </c>
      <c r="K337" s="12"/>
      <c r="L337" s="179"/>
      <c r="M337" s="184"/>
      <c r="N337" s="185"/>
      <c r="O337" s="185"/>
      <c r="P337" s="186">
        <f>SUM(P338:P388)</f>
        <v>0</v>
      </c>
      <c r="Q337" s="185"/>
      <c r="R337" s="186">
        <f>SUM(R338:R388)</f>
        <v>0</v>
      </c>
      <c r="S337" s="185"/>
      <c r="T337" s="187">
        <f>SUM(T338:T388)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80" t="s">
        <v>82</v>
      </c>
      <c r="AT337" s="188" t="s">
        <v>73</v>
      </c>
      <c r="AU337" s="188" t="s">
        <v>152</v>
      </c>
      <c r="AY337" s="180" t="s">
        <v>174</v>
      </c>
      <c r="BK337" s="189">
        <f>SUM(BK338:BK388)</f>
        <v>0</v>
      </c>
    </row>
    <row r="338" s="2" customFormat="1" ht="21.75" customHeight="1">
      <c r="A338" s="34"/>
      <c r="B338" s="156"/>
      <c r="C338" s="192" t="s">
        <v>1004</v>
      </c>
      <c r="D338" s="192" t="s">
        <v>177</v>
      </c>
      <c r="E338" s="193" t="s">
        <v>2431</v>
      </c>
      <c r="F338" s="194" t="s">
        <v>2432</v>
      </c>
      <c r="G338" s="195" t="s">
        <v>246</v>
      </c>
      <c r="H338" s="196">
        <v>120</v>
      </c>
      <c r="I338" s="197"/>
      <c r="J338" s="196">
        <f>ROUND(I338*H338,3)</f>
        <v>0</v>
      </c>
      <c r="K338" s="198"/>
      <c r="L338" s="35"/>
      <c r="M338" s="199" t="s">
        <v>1</v>
      </c>
      <c r="N338" s="20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181</v>
      </c>
      <c r="AT338" s="203" t="s">
        <v>177</v>
      </c>
      <c r="AU338" s="203" t="s">
        <v>184</v>
      </c>
      <c r="AY338" s="15" t="s">
        <v>174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152</v>
      </c>
      <c r="BK338" s="205">
        <f>ROUND(I338*H338,3)</f>
        <v>0</v>
      </c>
      <c r="BL338" s="15" t="s">
        <v>181</v>
      </c>
      <c r="BM338" s="203" t="s">
        <v>1067</v>
      </c>
    </row>
    <row r="339" s="2" customFormat="1" ht="21.75" customHeight="1">
      <c r="A339" s="34"/>
      <c r="B339" s="156"/>
      <c r="C339" s="211" t="s">
        <v>698</v>
      </c>
      <c r="D339" s="211" t="s">
        <v>408</v>
      </c>
      <c r="E339" s="212" t="s">
        <v>2433</v>
      </c>
      <c r="F339" s="213" t="s">
        <v>2434</v>
      </c>
      <c r="G339" s="214" t="s">
        <v>246</v>
      </c>
      <c r="H339" s="215">
        <v>120</v>
      </c>
      <c r="I339" s="216"/>
      <c r="J339" s="215">
        <f>ROUND(I339*H339,3)</f>
        <v>0</v>
      </c>
      <c r="K339" s="217"/>
      <c r="L339" s="218"/>
      <c r="M339" s="219" t="s">
        <v>1</v>
      </c>
      <c r="N339" s="22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191</v>
      </c>
      <c r="AT339" s="203" t="s">
        <v>408</v>
      </c>
      <c r="AU339" s="203" t="s">
        <v>184</v>
      </c>
      <c r="AY339" s="15" t="s">
        <v>174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152</v>
      </c>
      <c r="BK339" s="205">
        <f>ROUND(I339*H339,3)</f>
        <v>0</v>
      </c>
      <c r="BL339" s="15" t="s">
        <v>181</v>
      </c>
      <c r="BM339" s="203" t="s">
        <v>1071</v>
      </c>
    </row>
    <row r="340" s="2" customFormat="1" ht="24.15" customHeight="1">
      <c r="A340" s="34"/>
      <c r="B340" s="156"/>
      <c r="C340" s="192" t="s">
        <v>1011</v>
      </c>
      <c r="D340" s="192" t="s">
        <v>177</v>
      </c>
      <c r="E340" s="193" t="s">
        <v>2435</v>
      </c>
      <c r="F340" s="194" t="s">
        <v>2436</v>
      </c>
      <c r="G340" s="195" t="s">
        <v>246</v>
      </c>
      <c r="H340" s="196">
        <v>80</v>
      </c>
      <c r="I340" s="197"/>
      <c r="J340" s="196">
        <f>ROUND(I340*H340,3)</f>
        <v>0</v>
      </c>
      <c r="K340" s="198"/>
      <c r="L340" s="35"/>
      <c r="M340" s="199" t="s">
        <v>1</v>
      </c>
      <c r="N340" s="20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181</v>
      </c>
      <c r="AT340" s="203" t="s">
        <v>177</v>
      </c>
      <c r="AU340" s="203" t="s">
        <v>184</v>
      </c>
      <c r="AY340" s="15" t="s">
        <v>174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152</v>
      </c>
      <c r="BK340" s="205">
        <f>ROUND(I340*H340,3)</f>
        <v>0</v>
      </c>
      <c r="BL340" s="15" t="s">
        <v>181</v>
      </c>
      <c r="BM340" s="203" t="s">
        <v>1074</v>
      </c>
    </row>
    <row r="341" s="2" customFormat="1" ht="24.15" customHeight="1">
      <c r="A341" s="34"/>
      <c r="B341" s="156"/>
      <c r="C341" s="211" t="s">
        <v>702</v>
      </c>
      <c r="D341" s="211" t="s">
        <v>408</v>
      </c>
      <c r="E341" s="212" t="s">
        <v>2437</v>
      </c>
      <c r="F341" s="213" t="s">
        <v>2438</v>
      </c>
      <c r="G341" s="214" t="s">
        <v>246</v>
      </c>
      <c r="H341" s="215">
        <v>80</v>
      </c>
      <c r="I341" s="216"/>
      <c r="J341" s="215">
        <f>ROUND(I341*H341,3)</f>
        <v>0</v>
      </c>
      <c r="K341" s="217"/>
      <c r="L341" s="218"/>
      <c r="M341" s="219" t="s">
        <v>1</v>
      </c>
      <c r="N341" s="220" t="s">
        <v>40</v>
      </c>
      <c r="O341" s="78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3" t="s">
        <v>191</v>
      </c>
      <c r="AT341" s="203" t="s">
        <v>408</v>
      </c>
      <c r="AU341" s="203" t="s">
        <v>184</v>
      </c>
      <c r="AY341" s="15" t="s">
        <v>174</v>
      </c>
      <c r="BE341" s="204">
        <f>IF(N341="základná",J341,0)</f>
        <v>0</v>
      </c>
      <c r="BF341" s="204">
        <f>IF(N341="znížená",J341,0)</f>
        <v>0</v>
      </c>
      <c r="BG341" s="204">
        <f>IF(N341="zákl. prenesená",J341,0)</f>
        <v>0</v>
      </c>
      <c r="BH341" s="204">
        <f>IF(N341="zníž. prenesená",J341,0)</f>
        <v>0</v>
      </c>
      <c r="BI341" s="204">
        <f>IF(N341="nulová",J341,0)</f>
        <v>0</v>
      </c>
      <c r="BJ341" s="15" t="s">
        <v>152</v>
      </c>
      <c r="BK341" s="205">
        <f>ROUND(I341*H341,3)</f>
        <v>0</v>
      </c>
      <c r="BL341" s="15" t="s">
        <v>181</v>
      </c>
      <c r="BM341" s="203" t="s">
        <v>1078</v>
      </c>
    </row>
    <row r="342" s="2" customFormat="1" ht="37.8" customHeight="1">
      <c r="A342" s="34"/>
      <c r="B342" s="156"/>
      <c r="C342" s="192" t="s">
        <v>1018</v>
      </c>
      <c r="D342" s="192" t="s">
        <v>177</v>
      </c>
      <c r="E342" s="193" t="s">
        <v>2439</v>
      </c>
      <c r="F342" s="194" t="s">
        <v>2440</v>
      </c>
      <c r="G342" s="195" t="s">
        <v>246</v>
      </c>
      <c r="H342" s="196">
        <v>50</v>
      </c>
      <c r="I342" s="197"/>
      <c r="J342" s="196">
        <f>ROUND(I342*H342,3)</f>
        <v>0</v>
      </c>
      <c r="K342" s="198"/>
      <c r="L342" s="35"/>
      <c r="M342" s="199" t="s">
        <v>1</v>
      </c>
      <c r="N342" s="200" t="s">
        <v>40</v>
      </c>
      <c r="O342" s="78"/>
      <c r="P342" s="201">
        <f>O342*H342</f>
        <v>0</v>
      </c>
      <c r="Q342" s="201">
        <v>0</v>
      </c>
      <c r="R342" s="201">
        <f>Q342*H342</f>
        <v>0</v>
      </c>
      <c r="S342" s="201">
        <v>0</v>
      </c>
      <c r="T342" s="202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203" t="s">
        <v>181</v>
      </c>
      <c r="AT342" s="203" t="s">
        <v>177</v>
      </c>
      <c r="AU342" s="203" t="s">
        <v>184</v>
      </c>
      <c r="AY342" s="15" t="s">
        <v>174</v>
      </c>
      <c r="BE342" s="204">
        <f>IF(N342="základná",J342,0)</f>
        <v>0</v>
      </c>
      <c r="BF342" s="204">
        <f>IF(N342="znížená",J342,0)</f>
        <v>0</v>
      </c>
      <c r="BG342" s="204">
        <f>IF(N342="zákl. prenesená",J342,0)</f>
        <v>0</v>
      </c>
      <c r="BH342" s="204">
        <f>IF(N342="zníž. prenesená",J342,0)</f>
        <v>0</v>
      </c>
      <c r="BI342" s="204">
        <f>IF(N342="nulová",J342,0)</f>
        <v>0</v>
      </c>
      <c r="BJ342" s="15" t="s">
        <v>152</v>
      </c>
      <c r="BK342" s="205">
        <f>ROUND(I342*H342,3)</f>
        <v>0</v>
      </c>
      <c r="BL342" s="15" t="s">
        <v>181</v>
      </c>
      <c r="BM342" s="203" t="s">
        <v>1081</v>
      </c>
    </row>
    <row r="343" s="2" customFormat="1" ht="16.5" customHeight="1">
      <c r="A343" s="34"/>
      <c r="B343" s="156"/>
      <c r="C343" s="211" t="s">
        <v>705</v>
      </c>
      <c r="D343" s="211" t="s">
        <v>408</v>
      </c>
      <c r="E343" s="212" t="s">
        <v>2441</v>
      </c>
      <c r="F343" s="213" t="s">
        <v>2442</v>
      </c>
      <c r="G343" s="214" t="s">
        <v>246</v>
      </c>
      <c r="H343" s="215">
        <v>50</v>
      </c>
      <c r="I343" s="216"/>
      <c r="J343" s="215">
        <f>ROUND(I343*H343,3)</f>
        <v>0</v>
      </c>
      <c r="K343" s="217"/>
      <c r="L343" s="218"/>
      <c r="M343" s="219" t="s">
        <v>1</v>
      </c>
      <c r="N343" s="22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191</v>
      </c>
      <c r="AT343" s="203" t="s">
        <v>408</v>
      </c>
      <c r="AU343" s="203" t="s">
        <v>184</v>
      </c>
      <c r="AY343" s="15" t="s">
        <v>174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152</v>
      </c>
      <c r="BK343" s="205">
        <f>ROUND(I343*H343,3)</f>
        <v>0</v>
      </c>
      <c r="BL343" s="15" t="s">
        <v>181</v>
      </c>
      <c r="BM343" s="203" t="s">
        <v>1085</v>
      </c>
    </row>
    <row r="344" s="2" customFormat="1" ht="24.15" customHeight="1">
      <c r="A344" s="34"/>
      <c r="B344" s="156"/>
      <c r="C344" s="192" t="s">
        <v>1025</v>
      </c>
      <c r="D344" s="192" t="s">
        <v>177</v>
      </c>
      <c r="E344" s="193" t="s">
        <v>2443</v>
      </c>
      <c r="F344" s="194" t="s">
        <v>2444</v>
      </c>
      <c r="G344" s="195" t="s">
        <v>246</v>
      </c>
      <c r="H344" s="196">
        <v>27</v>
      </c>
      <c r="I344" s="197"/>
      <c r="J344" s="196">
        <f>ROUND(I344*H344,3)</f>
        <v>0</v>
      </c>
      <c r="K344" s="198"/>
      <c r="L344" s="35"/>
      <c r="M344" s="199" t="s">
        <v>1</v>
      </c>
      <c r="N344" s="20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181</v>
      </c>
      <c r="AT344" s="203" t="s">
        <v>177</v>
      </c>
      <c r="AU344" s="203" t="s">
        <v>184</v>
      </c>
      <c r="AY344" s="15" t="s">
        <v>174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152</v>
      </c>
      <c r="BK344" s="205">
        <f>ROUND(I344*H344,3)</f>
        <v>0</v>
      </c>
      <c r="BL344" s="15" t="s">
        <v>181</v>
      </c>
      <c r="BM344" s="203" t="s">
        <v>1088</v>
      </c>
    </row>
    <row r="345" s="2" customFormat="1" ht="16.5" customHeight="1">
      <c r="A345" s="34"/>
      <c r="B345" s="156"/>
      <c r="C345" s="211" t="s">
        <v>708</v>
      </c>
      <c r="D345" s="211" t="s">
        <v>408</v>
      </c>
      <c r="E345" s="212" t="s">
        <v>2445</v>
      </c>
      <c r="F345" s="213" t="s">
        <v>2446</v>
      </c>
      <c r="G345" s="214" t="s">
        <v>246</v>
      </c>
      <c r="H345" s="215">
        <v>27</v>
      </c>
      <c r="I345" s="216"/>
      <c r="J345" s="215">
        <f>ROUND(I345*H345,3)</f>
        <v>0</v>
      </c>
      <c r="K345" s="217"/>
      <c r="L345" s="218"/>
      <c r="M345" s="219" t="s">
        <v>1</v>
      </c>
      <c r="N345" s="22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191</v>
      </c>
      <c r="AT345" s="203" t="s">
        <v>408</v>
      </c>
      <c r="AU345" s="203" t="s">
        <v>184</v>
      </c>
      <c r="AY345" s="15" t="s">
        <v>174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152</v>
      </c>
      <c r="BK345" s="205">
        <f>ROUND(I345*H345,3)</f>
        <v>0</v>
      </c>
      <c r="BL345" s="15" t="s">
        <v>181</v>
      </c>
      <c r="BM345" s="203" t="s">
        <v>1092</v>
      </c>
    </row>
    <row r="346" s="2" customFormat="1" ht="16.5" customHeight="1">
      <c r="A346" s="34"/>
      <c r="B346" s="156"/>
      <c r="C346" s="211" t="s">
        <v>1033</v>
      </c>
      <c r="D346" s="211" t="s">
        <v>408</v>
      </c>
      <c r="E346" s="212" t="s">
        <v>2447</v>
      </c>
      <c r="F346" s="213" t="s">
        <v>2448</v>
      </c>
      <c r="G346" s="214" t="s">
        <v>246</v>
      </c>
      <c r="H346" s="215">
        <v>27</v>
      </c>
      <c r="I346" s="216"/>
      <c r="J346" s="215">
        <f>ROUND(I346*H346,3)</f>
        <v>0</v>
      </c>
      <c r="K346" s="217"/>
      <c r="L346" s="218"/>
      <c r="M346" s="219" t="s">
        <v>1</v>
      </c>
      <c r="N346" s="22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191</v>
      </c>
      <c r="AT346" s="203" t="s">
        <v>408</v>
      </c>
      <c r="AU346" s="203" t="s">
        <v>184</v>
      </c>
      <c r="AY346" s="15" t="s">
        <v>174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152</v>
      </c>
      <c r="BK346" s="205">
        <f>ROUND(I346*H346,3)</f>
        <v>0</v>
      </c>
      <c r="BL346" s="15" t="s">
        <v>181</v>
      </c>
      <c r="BM346" s="203" t="s">
        <v>1095</v>
      </c>
    </row>
    <row r="347" s="2" customFormat="1" ht="16.5" customHeight="1">
      <c r="A347" s="34"/>
      <c r="B347" s="156"/>
      <c r="C347" s="211" t="s">
        <v>711</v>
      </c>
      <c r="D347" s="211" t="s">
        <v>408</v>
      </c>
      <c r="E347" s="212" t="s">
        <v>2449</v>
      </c>
      <c r="F347" s="213" t="s">
        <v>2450</v>
      </c>
      <c r="G347" s="214" t="s">
        <v>246</v>
      </c>
      <c r="H347" s="215">
        <v>27</v>
      </c>
      <c r="I347" s="216"/>
      <c r="J347" s="215">
        <f>ROUND(I347*H347,3)</f>
        <v>0</v>
      </c>
      <c r="K347" s="217"/>
      <c r="L347" s="218"/>
      <c r="M347" s="219" t="s">
        <v>1</v>
      </c>
      <c r="N347" s="22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191</v>
      </c>
      <c r="AT347" s="203" t="s">
        <v>408</v>
      </c>
      <c r="AU347" s="203" t="s">
        <v>184</v>
      </c>
      <c r="AY347" s="15" t="s">
        <v>174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152</v>
      </c>
      <c r="BK347" s="205">
        <f>ROUND(I347*H347,3)</f>
        <v>0</v>
      </c>
      <c r="BL347" s="15" t="s">
        <v>181</v>
      </c>
      <c r="BM347" s="203" t="s">
        <v>1099</v>
      </c>
    </row>
    <row r="348" s="2" customFormat="1" ht="24.15" customHeight="1">
      <c r="A348" s="34"/>
      <c r="B348" s="156"/>
      <c r="C348" s="192" t="s">
        <v>1040</v>
      </c>
      <c r="D348" s="192" t="s">
        <v>177</v>
      </c>
      <c r="E348" s="193" t="s">
        <v>2451</v>
      </c>
      <c r="F348" s="194" t="s">
        <v>2452</v>
      </c>
      <c r="G348" s="195" t="s">
        <v>246</v>
      </c>
      <c r="H348" s="196">
        <v>1</v>
      </c>
      <c r="I348" s="197"/>
      <c r="J348" s="196">
        <f>ROUND(I348*H348,3)</f>
        <v>0</v>
      </c>
      <c r="K348" s="198"/>
      <c r="L348" s="35"/>
      <c r="M348" s="199" t="s">
        <v>1</v>
      </c>
      <c r="N348" s="20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181</v>
      </c>
      <c r="AT348" s="203" t="s">
        <v>177</v>
      </c>
      <c r="AU348" s="203" t="s">
        <v>184</v>
      </c>
      <c r="AY348" s="15" t="s">
        <v>174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152</v>
      </c>
      <c r="BK348" s="205">
        <f>ROUND(I348*H348,3)</f>
        <v>0</v>
      </c>
      <c r="BL348" s="15" t="s">
        <v>181</v>
      </c>
      <c r="BM348" s="203" t="s">
        <v>1655</v>
      </c>
    </row>
    <row r="349" s="2" customFormat="1" ht="21.75" customHeight="1">
      <c r="A349" s="34"/>
      <c r="B349" s="156"/>
      <c r="C349" s="211" t="s">
        <v>713</v>
      </c>
      <c r="D349" s="211" t="s">
        <v>408</v>
      </c>
      <c r="E349" s="212" t="s">
        <v>2453</v>
      </c>
      <c r="F349" s="213" t="s">
        <v>2454</v>
      </c>
      <c r="G349" s="214" t="s">
        <v>246</v>
      </c>
      <c r="H349" s="215">
        <v>1</v>
      </c>
      <c r="I349" s="216"/>
      <c r="J349" s="215">
        <f>ROUND(I349*H349,3)</f>
        <v>0</v>
      </c>
      <c r="K349" s="217"/>
      <c r="L349" s="218"/>
      <c r="M349" s="219" t="s">
        <v>1</v>
      </c>
      <c r="N349" s="220" t="s">
        <v>40</v>
      </c>
      <c r="O349" s="78"/>
      <c r="P349" s="201">
        <f>O349*H349</f>
        <v>0</v>
      </c>
      <c r="Q349" s="201">
        <v>0</v>
      </c>
      <c r="R349" s="201">
        <f>Q349*H349</f>
        <v>0</v>
      </c>
      <c r="S349" s="201">
        <v>0</v>
      </c>
      <c r="T349" s="202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3" t="s">
        <v>191</v>
      </c>
      <c r="AT349" s="203" t="s">
        <v>408</v>
      </c>
      <c r="AU349" s="203" t="s">
        <v>184</v>
      </c>
      <c r="AY349" s="15" t="s">
        <v>174</v>
      </c>
      <c r="BE349" s="204">
        <f>IF(N349="základná",J349,0)</f>
        <v>0</v>
      </c>
      <c r="BF349" s="204">
        <f>IF(N349="znížená",J349,0)</f>
        <v>0</v>
      </c>
      <c r="BG349" s="204">
        <f>IF(N349="zákl. prenesená",J349,0)</f>
        <v>0</v>
      </c>
      <c r="BH349" s="204">
        <f>IF(N349="zníž. prenesená",J349,0)</f>
        <v>0</v>
      </c>
      <c r="BI349" s="204">
        <f>IF(N349="nulová",J349,0)</f>
        <v>0</v>
      </c>
      <c r="BJ349" s="15" t="s">
        <v>152</v>
      </c>
      <c r="BK349" s="205">
        <f>ROUND(I349*H349,3)</f>
        <v>0</v>
      </c>
      <c r="BL349" s="15" t="s">
        <v>181</v>
      </c>
      <c r="BM349" s="203" t="s">
        <v>1111</v>
      </c>
    </row>
    <row r="350" s="2" customFormat="1" ht="16.5" customHeight="1">
      <c r="A350" s="34"/>
      <c r="B350" s="156"/>
      <c r="C350" s="211" t="s">
        <v>1047</v>
      </c>
      <c r="D350" s="211" t="s">
        <v>408</v>
      </c>
      <c r="E350" s="212" t="s">
        <v>2455</v>
      </c>
      <c r="F350" s="213" t="s">
        <v>2456</v>
      </c>
      <c r="G350" s="214" t="s">
        <v>246</v>
      </c>
      <c r="H350" s="215">
        <v>1</v>
      </c>
      <c r="I350" s="216"/>
      <c r="J350" s="215">
        <f>ROUND(I350*H350,3)</f>
        <v>0</v>
      </c>
      <c r="K350" s="217"/>
      <c r="L350" s="218"/>
      <c r="M350" s="219" t="s">
        <v>1</v>
      </c>
      <c r="N350" s="220" t="s">
        <v>40</v>
      </c>
      <c r="O350" s="78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3" t="s">
        <v>191</v>
      </c>
      <c r="AT350" s="203" t="s">
        <v>408</v>
      </c>
      <c r="AU350" s="203" t="s">
        <v>184</v>
      </c>
      <c r="AY350" s="15" t="s">
        <v>174</v>
      </c>
      <c r="BE350" s="204">
        <f>IF(N350="základná",J350,0)</f>
        <v>0</v>
      </c>
      <c r="BF350" s="204">
        <f>IF(N350="znížená",J350,0)</f>
        <v>0</v>
      </c>
      <c r="BG350" s="204">
        <f>IF(N350="zákl. prenesená",J350,0)</f>
        <v>0</v>
      </c>
      <c r="BH350" s="204">
        <f>IF(N350="zníž. prenesená",J350,0)</f>
        <v>0</v>
      </c>
      <c r="BI350" s="204">
        <f>IF(N350="nulová",J350,0)</f>
        <v>0</v>
      </c>
      <c r="BJ350" s="15" t="s">
        <v>152</v>
      </c>
      <c r="BK350" s="205">
        <f>ROUND(I350*H350,3)</f>
        <v>0</v>
      </c>
      <c r="BL350" s="15" t="s">
        <v>181</v>
      </c>
      <c r="BM350" s="203" t="s">
        <v>1115</v>
      </c>
    </row>
    <row r="351" s="2" customFormat="1" ht="24.15" customHeight="1">
      <c r="A351" s="34"/>
      <c r="B351" s="156"/>
      <c r="C351" s="192" t="s">
        <v>717</v>
      </c>
      <c r="D351" s="192" t="s">
        <v>177</v>
      </c>
      <c r="E351" s="193" t="s">
        <v>2457</v>
      </c>
      <c r="F351" s="194" t="s">
        <v>2458</v>
      </c>
      <c r="G351" s="195" t="s">
        <v>246</v>
      </c>
      <c r="H351" s="196">
        <v>14</v>
      </c>
      <c r="I351" s="197"/>
      <c r="J351" s="196">
        <f>ROUND(I351*H351,3)</f>
        <v>0</v>
      </c>
      <c r="K351" s="198"/>
      <c r="L351" s="35"/>
      <c r="M351" s="199" t="s">
        <v>1</v>
      </c>
      <c r="N351" s="200" t="s">
        <v>40</v>
      </c>
      <c r="O351" s="78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3" t="s">
        <v>181</v>
      </c>
      <c r="AT351" s="203" t="s">
        <v>177</v>
      </c>
      <c r="AU351" s="203" t="s">
        <v>184</v>
      </c>
      <c r="AY351" s="15" t="s">
        <v>174</v>
      </c>
      <c r="BE351" s="204">
        <f>IF(N351="základná",J351,0)</f>
        <v>0</v>
      </c>
      <c r="BF351" s="204">
        <f>IF(N351="znížená",J351,0)</f>
        <v>0</v>
      </c>
      <c r="BG351" s="204">
        <f>IF(N351="zákl. prenesená",J351,0)</f>
        <v>0</v>
      </c>
      <c r="BH351" s="204">
        <f>IF(N351="zníž. prenesená",J351,0)</f>
        <v>0</v>
      </c>
      <c r="BI351" s="204">
        <f>IF(N351="nulová",J351,0)</f>
        <v>0</v>
      </c>
      <c r="BJ351" s="15" t="s">
        <v>152</v>
      </c>
      <c r="BK351" s="205">
        <f>ROUND(I351*H351,3)</f>
        <v>0</v>
      </c>
      <c r="BL351" s="15" t="s">
        <v>181</v>
      </c>
      <c r="BM351" s="203" t="s">
        <v>1118</v>
      </c>
    </row>
    <row r="352" s="2" customFormat="1" ht="24.15" customHeight="1">
      <c r="A352" s="34"/>
      <c r="B352" s="156"/>
      <c r="C352" s="211" t="s">
        <v>1054</v>
      </c>
      <c r="D352" s="211" t="s">
        <v>408</v>
      </c>
      <c r="E352" s="212" t="s">
        <v>2459</v>
      </c>
      <c r="F352" s="213" t="s">
        <v>2460</v>
      </c>
      <c r="G352" s="214" t="s">
        <v>246</v>
      </c>
      <c r="H352" s="215">
        <v>14</v>
      </c>
      <c r="I352" s="216"/>
      <c r="J352" s="215">
        <f>ROUND(I352*H352,3)</f>
        <v>0</v>
      </c>
      <c r="K352" s="217"/>
      <c r="L352" s="218"/>
      <c r="M352" s="219" t="s">
        <v>1</v>
      </c>
      <c r="N352" s="220" t="s">
        <v>40</v>
      </c>
      <c r="O352" s="78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3" t="s">
        <v>191</v>
      </c>
      <c r="AT352" s="203" t="s">
        <v>408</v>
      </c>
      <c r="AU352" s="203" t="s">
        <v>184</v>
      </c>
      <c r="AY352" s="15" t="s">
        <v>174</v>
      </c>
      <c r="BE352" s="204">
        <f>IF(N352="základná",J352,0)</f>
        <v>0</v>
      </c>
      <c r="BF352" s="204">
        <f>IF(N352="znížená",J352,0)</f>
        <v>0</v>
      </c>
      <c r="BG352" s="204">
        <f>IF(N352="zákl. prenesená",J352,0)</f>
        <v>0</v>
      </c>
      <c r="BH352" s="204">
        <f>IF(N352="zníž. prenesená",J352,0)</f>
        <v>0</v>
      </c>
      <c r="BI352" s="204">
        <f>IF(N352="nulová",J352,0)</f>
        <v>0</v>
      </c>
      <c r="BJ352" s="15" t="s">
        <v>152</v>
      </c>
      <c r="BK352" s="205">
        <f>ROUND(I352*H352,3)</f>
        <v>0</v>
      </c>
      <c r="BL352" s="15" t="s">
        <v>181</v>
      </c>
      <c r="BM352" s="203" t="s">
        <v>1124</v>
      </c>
    </row>
    <row r="353" s="2" customFormat="1" ht="16.5" customHeight="1">
      <c r="A353" s="34"/>
      <c r="B353" s="156"/>
      <c r="C353" s="211" t="s">
        <v>723</v>
      </c>
      <c r="D353" s="211" t="s">
        <v>408</v>
      </c>
      <c r="E353" s="212" t="s">
        <v>2455</v>
      </c>
      <c r="F353" s="213" t="s">
        <v>2456</v>
      </c>
      <c r="G353" s="214" t="s">
        <v>246</v>
      </c>
      <c r="H353" s="215">
        <v>14</v>
      </c>
      <c r="I353" s="216"/>
      <c r="J353" s="215">
        <f>ROUND(I353*H353,3)</f>
        <v>0</v>
      </c>
      <c r="K353" s="217"/>
      <c r="L353" s="218"/>
      <c r="M353" s="219" t="s">
        <v>1</v>
      </c>
      <c r="N353" s="220" t="s">
        <v>40</v>
      </c>
      <c r="O353" s="78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3" t="s">
        <v>191</v>
      </c>
      <c r="AT353" s="203" t="s">
        <v>408</v>
      </c>
      <c r="AU353" s="203" t="s">
        <v>184</v>
      </c>
      <c r="AY353" s="15" t="s">
        <v>174</v>
      </c>
      <c r="BE353" s="204">
        <f>IF(N353="základná",J353,0)</f>
        <v>0</v>
      </c>
      <c r="BF353" s="204">
        <f>IF(N353="znížená",J353,0)</f>
        <v>0</v>
      </c>
      <c r="BG353" s="204">
        <f>IF(N353="zákl. prenesená",J353,0)</f>
        <v>0</v>
      </c>
      <c r="BH353" s="204">
        <f>IF(N353="zníž. prenesená",J353,0)</f>
        <v>0</v>
      </c>
      <c r="BI353" s="204">
        <f>IF(N353="nulová",J353,0)</f>
        <v>0</v>
      </c>
      <c r="BJ353" s="15" t="s">
        <v>152</v>
      </c>
      <c r="BK353" s="205">
        <f>ROUND(I353*H353,3)</f>
        <v>0</v>
      </c>
      <c r="BL353" s="15" t="s">
        <v>181</v>
      </c>
      <c r="BM353" s="203" t="s">
        <v>1127</v>
      </c>
    </row>
    <row r="354" s="2" customFormat="1" ht="24.15" customHeight="1">
      <c r="A354" s="34"/>
      <c r="B354" s="156"/>
      <c r="C354" s="192" t="s">
        <v>1061</v>
      </c>
      <c r="D354" s="192" t="s">
        <v>177</v>
      </c>
      <c r="E354" s="193" t="s">
        <v>2461</v>
      </c>
      <c r="F354" s="194" t="s">
        <v>2462</v>
      </c>
      <c r="G354" s="195" t="s">
        <v>246</v>
      </c>
      <c r="H354" s="196">
        <v>2</v>
      </c>
      <c r="I354" s="197"/>
      <c r="J354" s="196">
        <f>ROUND(I354*H354,3)</f>
        <v>0</v>
      </c>
      <c r="K354" s="198"/>
      <c r="L354" s="35"/>
      <c r="M354" s="199" t="s">
        <v>1</v>
      </c>
      <c r="N354" s="200" t="s">
        <v>40</v>
      </c>
      <c r="O354" s="78"/>
      <c r="P354" s="201">
        <f>O354*H354</f>
        <v>0</v>
      </c>
      <c r="Q354" s="201">
        <v>0</v>
      </c>
      <c r="R354" s="201">
        <f>Q354*H354</f>
        <v>0</v>
      </c>
      <c r="S354" s="201">
        <v>0</v>
      </c>
      <c r="T354" s="202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3" t="s">
        <v>181</v>
      </c>
      <c r="AT354" s="203" t="s">
        <v>177</v>
      </c>
      <c r="AU354" s="203" t="s">
        <v>184</v>
      </c>
      <c r="AY354" s="15" t="s">
        <v>174</v>
      </c>
      <c r="BE354" s="204">
        <f>IF(N354="základná",J354,0)</f>
        <v>0</v>
      </c>
      <c r="BF354" s="204">
        <f>IF(N354="znížená",J354,0)</f>
        <v>0</v>
      </c>
      <c r="BG354" s="204">
        <f>IF(N354="zákl. prenesená",J354,0)</f>
        <v>0</v>
      </c>
      <c r="BH354" s="204">
        <f>IF(N354="zníž. prenesená",J354,0)</f>
        <v>0</v>
      </c>
      <c r="BI354" s="204">
        <f>IF(N354="nulová",J354,0)</f>
        <v>0</v>
      </c>
      <c r="BJ354" s="15" t="s">
        <v>152</v>
      </c>
      <c r="BK354" s="205">
        <f>ROUND(I354*H354,3)</f>
        <v>0</v>
      </c>
      <c r="BL354" s="15" t="s">
        <v>181</v>
      </c>
      <c r="BM354" s="203" t="s">
        <v>1131</v>
      </c>
    </row>
    <row r="355" s="2" customFormat="1" ht="24.15" customHeight="1">
      <c r="A355" s="34"/>
      <c r="B355" s="156"/>
      <c r="C355" s="211" t="s">
        <v>726</v>
      </c>
      <c r="D355" s="211" t="s">
        <v>408</v>
      </c>
      <c r="E355" s="212" t="s">
        <v>2463</v>
      </c>
      <c r="F355" s="213" t="s">
        <v>2464</v>
      </c>
      <c r="G355" s="214" t="s">
        <v>246</v>
      </c>
      <c r="H355" s="215">
        <v>2</v>
      </c>
      <c r="I355" s="216"/>
      <c r="J355" s="215">
        <f>ROUND(I355*H355,3)</f>
        <v>0</v>
      </c>
      <c r="K355" s="217"/>
      <c r="L355" s="218"/>
      <c r="M355" s="219" t="s">
        <v>1</v>
      </c>
      <c r="N355" s="220" t="s">
        <v>40</v>
      </c>
      <c r="O355" s="78"/>
      <c r="P355" s="201">
        <f>O355*H355</f>
        <v>0</v>
      </c>
      <c r="Q355" s="201">
        <v>0</v>
      </c>
      <c r="R355" s="201">
        <f>Q355*H355</f>
        <v>0</v>
      </c>
      <c r="S355" s="201">
        <v>0</v>
      </c>
      <c r="T355" s="20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3" t="s">
        <v>191</v>
      </c>
      <c r="AT355" s="203" t="s">
        <v>408</v>
      </c>
      <c r="AU355" s="203" t="s">
        <v>184</v>
      </c>
      <c r="AY355" s="15" t="s">
        <v>174</v>
      </c>
      <c r="BE355" s="204">
        <f>IF(N355="základná",J355,0)</f>
        <v>0</v>
      </c>
      <c r="BF355" s="204">
        <f>IF(N355="znížená",J355,0)</f>
        <v>0</v>
      </c>
      <c r="BG355" s="204">
        <f>IF(N355="zákl. prenesená",J355,0)</f>
        <v>0</v>
      </c>
      <c r="BH355" s="204">
        <f>IF(N355="zníž. prenesená",J355,0)</f>
        <v>0</v>
      </c>
      <c r="BI355" s="204">
        <f>IF(N355="nulová",J355,0)</f>
        <v>0</v>
      </c>
      <c r="BJ355" s="15" t="s">
        <v>152</v>
      </c>
      <c r="BK355" s="205">
        <f>ROUND(I355*H355,3)</f>
        <v>0</v>
      </c>
      <c r="BL355" s="15" t="s">
        <v>181</v>
      </c>
      <c r="BM355" s="203" t="s">
        <v>2465</v>
      </c>
    </row>
    <row r="356" s="2" customFormat="1" ht="16.5" customHeight="1">
      <c r="A356" s="34"/>
      <c r="B356" s="156"/>
      <c r="C356" s="211" t="s">
        <v>1068</v>
      </c>
      <c r="D356" s="211" t="s">
        <v>408</v>
      </c>
      <c r="E356" s="212" t="s">
        <v>2455</v>
      </c>
      <c r="F356" s="213" t="s">
        <v>2456</v>
      </c>
      <c r="G356" s="214" t="s">
        <v>246</v>
      </c>
      <c r="H356" s="215">
        <v>2</v>
      </c>
      <c r="I356" s="216"/>
      <c r="J356" s="215">
        <f>ROUND(I356*H356,3)</f>
        <v>0</v>
      </c>
      <c r="K356" s="217"/>
      <c r="L356" s="218"/>
      <c r="M356" s="219" t="s">
        <v>1</v>
      </c>
      <c r="N356" s="220" t="s">
        <v>40</v>
      </c>
      <c r="O356" s="78"/>
      <c r="P356" s="201">
        <f>O356*H356</f>
        <v>0</v>
      </c>
      <c r="Q356" s="201">
        <v>0</v>
      </c>
      <c r="R356" s="201">
        <f>Q356*H356</f>
        <v>0</v>
      </c>
      <c r="S356" s="201">
        <v>0</v>
      </c>
      <c r="T356" s="202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3" t="s">
        <v>191</v>
      </c>
      <c r="AT356" s="203" t="s">
        <v>408</v>
      </c>
      <c r="AU356" s="203" t="s">
        <v>184</v>
      </c>
      <c r="AY356" s="15" t="s">
        <v>174</v>
      </c>
      <c r="BE356" s="204">
        <f>IF(N356="základná",J356,0)</f>
        <v>0</v>
      </c>
      <c r="BF356" s="204">
        <f>IF(N356="znížená",J356,0)</f>
        <v>0</v>
      </c>
      <c r="BG356" s="204">
        <f>IF(N356="zákl. prenesená",J356,0)</f>
        <v>0</v>
      </c>
      <c r="BH356" s="204">
        <f>IF(N356="zníž. prenesená",J356,0)</f>
        <v>0</v>
      </c>
      <c r="BI356" s="204">
        <f>IF(N356="nulová",J356,0)</f>
        <v>0</v>
      </c>
      <c r="BJ356" s="15" t="s">
        <v>152</v>
      </c>
      <c r="BK356" s="205">
        <f>ROUND(I356*H356,3)</f>
        <v>0</v>
      </c>
      <c r="BL356" s="15" t="s">
        <v>181</v>
      </c>
      <c r="BM356" s="203" t="s">
        <v>2466</v>
      </c>
    </row>
    <row r="357" s="2" customFormat="1" ht="16.5" customHeight="1">
      <c r="A357" s="34"/>
      <c r="B357" s="156"/>
      <c r="C357" s="192" t="s">
        <v>730</v>
      </c>
      <c r="D357" s="192" t="s">
        <v>177</v>
      </c>
      <c r="E357" s="193" t="s">
        <v>2467</v>
      </c>
      <c r="F357" s="194" t="s">
        <v>2468</v>
      </c>
      <c r="G357" s="195" t="s">
        <v>246</v>
      </c>
      <c r="H357" s="196">
        <v>8</v>
      </c>
      <c r="I357" s="197"/>
      <c r="J357" s="196">
        <f>ROUND(I357*H357,3)</f>
        <v>0</v>
      </c>
      <c r="K357" s="198"/>
      <c r="L357" s="35"/>
      <c r="M357" s="199" t="s">
        <v>1</v>
      </c>
      <c r="N357" s="200" t="s">
        <v>40</v>
      </c>
      <c r="O357" s="78"/>
      <c r="P357" s="201">
        <f>O357*H357</f>
        <v>0</v>
      </c>
      <c r="Q357" s="201">
        <v>0</v>
      </c>
      <c r="R357" s="201">
        <f>Q357*H357</f>
        <v>0</v>
      </c>
      <c r="S357" s="201">
        <v>0</v>
      </c>
      <c r="T357" s="202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3" t="s">
        <v>181</v>
      </c>
      <c r="AT357" s="203" t="s">
        <v>177</v>
      </c>
      <c r="AU357" s="203" t="s">
        <v>184</v>
      </c>
      <c r="AY357" s="15" t="s">
        <v>174</v>
      </c>
      <c r="BE357" s="204">
        <f>IF(N357="základná",J357,0)</f>
        <v>0</v>
      </c>
      <c r="BF357" s="204">
        <f>IF(N357="znížená",J357,0)</f>
        <v>0</v>
      </c>
      <c r="BG357" s="204">
        <f>IF(N357="zákl. prenesená",J357,0)</f>
        <v>0</v>
      </c>
      <c r="BH357" s="204">
        <f>IF(N357="zníž. prenesená",J357,0)</f>
        <v>0</v>
      </c>
      <c r="BI357" s="204">
        <f>IF(N357="nulová",J357,0)</f>
        <v>0</v>
      </c>
      <c r="BJ357" s="15" t="s">
        <v>152</v>
      </c>
      <c r="BK357" s="205">
        <f>ROUND(I357*H357,3)</f>
        <v>0</v>
      </c>
      <c r="BL357" s="15" t="s">
        <v>181</v>
      </c>
      <c r="BM357" s="203" t="s">
        <v>2469</v>
      </c>
    </row>
    <row r="358" s="2" customFormat="1" ht="21.75" customHeight="1">
      <c r="A358" s="34"/>
      <c r="B358" s="156"/>
      <c r="C358" s="211" t="s">
        <v>1075</v>
      </c>
      <c r="D358" s="211" t="s">
        <v>408</v>
      </c>
      <c r="E358" s="212" t="s">
        <v>2470</v>
      </c>
      <c r="F358" s="213" t="s">
        <v>2471</v>
      </c>
      <c r="G358" s="214" t="s">
        <v>246</v>
      </c>
      <c r="H358" s="215">
        <v>8</v>
      </c>
      <c r="I358" s="216"/>
      <c r="J358" s="215">
        <f>ROUND(I358*H358,3)</f>
        <v>0</v>
      </c>
      <c r="K358" s="217"/>
      <c r="L358" s="218"/>
      <c r="M358" s="219" t="s">
        <v>1</v>
      </c>
      <c r="N358" s="220" t="s">
        <v>40</v>
      </c>
      <c r="O358" s="78"/>
      <c r="P358" s="201">
        <f>O358*H358</f>
        <v>0</v>
      </c>
      <c r="Q358" s="201">
        <v>0</v>
      </c>
      <c r="R358" s="201">
        <f>Q358*H358</f>
        <v>0</v>
      </c>
      <c r="S358" s="201">
        <v>0</v>
      </c>
      <c r="T358" s="202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3" t="s">
        <v>191</v>
      </c>
      <c r="AT358" s="203" t="s">
        <v>408</v>
      </c>
      <c r="AU358" s="203" t="s">
        <v>184</v>
      </c>
      <c r="AY358" s="15" t="s">
        <v>174</v>
      </c>
      <c r="BE358" s="204">
        <f>IF(N358="základná",J358,0)</f>
        <v>0</v>
      </c>
      <c r="BF358" s="204">
        <f>IF(N358="znížená",J358,0)</f>
        <v>0</v>
      </c>
      <c r="BG358" s="204">
        <f>IF(N358="zákl. prenesená",J358,0)</f>
        <v>0</v>
      </c>
      <c r="BH358" s="204">
        <f>IF(N358="zníž. prenesená",J358,0)</f>
        <v>0</v>
      </c>
      <c r="BI358" s="204">
        <f>IF(N358="nulová",J358,0)</f>
        <v>0</v>
      </c>
      <c r="BJ358" s="15" t="s">
        <v>152</v>
      </c>
      <c r="BK358" s="205">
        <f>ROUND(I358*H358,3)</f>
        <v>0</v>
      </c>
      <c r="BL358" s="15" t="s">
        <v>181</v>
      </c>
      <c r="BM358" s="203" t="s">
        <v>2472</v>
      </c>
    </row>
    <row r="359" s="2" customFormat="1" ht="24.15" customHeight="1">
      <c r="A359" s="34"/>
      <c r="B359" s="156"/>
      <c r="C359" s="192" t="s">
        <v>733</v>
      </c>
      <c r="D359" s="192" t="s">
        <v>177</v>
      </c>
      <c r="E359" s="193" t="s">
        <v>2473</v>
      </c>
      <c r="F359" s="194" t="s">
        <v>2474</v>
      </c>
      <c r="G359" s="195" t="s">
        <v>246</v>
      </c>
      <c r="H359" s="196">
        <v>1</v>
      </c>
      <c r="I359" s="197"/>
      <c r="J359" s="196">
        <f>ROUND(I359*H359,3)</f>
        <v>0</v>
      </c>
      <c r="K359" s="198"/>
      <c r="L359" s="35"/>
      <c r="M359" s="199" t="s">
        <v>1</v>
      </c>
      <c r="N359" s="200" t="s">
        <v>40</v>
      </c>
      <c r="O359" s="78"/>
      <c r="P359" s="201">
        <f>O359*H359</f>
        <v>0</v>
      </c>
      <c r="Q359" s="201">
        <v>0</v>
      </c>
      <c r="R359" s="201">
        <f>Q359*H359</f>
        <v>0</v>
      </c>
      <c r="S359" s="201">
        <v>0</v>
      </c>
      <c r="T359" s="202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03" t="s">
        <v>181</v>
      </c>
      <c r="AT359" s="203" t="s">
        <v>177</v>
      </c>
      <c r="AU359" s="203" t="s">
        <v>184</v>
      </c>
      <c r="AY359" s="15" t="s">
        <v>174</v>
      </c>
      <c r="BE359" s="204">
        <f>IF(N359="základná",J359,0)</f>
        <v>0</v>
      </c>
      <c r="BF359" s="204">
        <f>IF(N359="znížená",J359,0)</f>
        <v>0</v>
      </c>
      <c r="BG359" s="204">
        <f>IF(N359="zákl. prenesená",J359,0)</f>
        <v>0</v>
      </c>
      <c r="BH359" s="204">
        <f>IF(N359="zníž. prenesená",J359,0)</f>
        <v>0</v>
      </c>
      <c r="BI359" s="204">
        <f>IF(N359="nulová",J359,0)</f>
        <v>0</v>
      </c>
      <c r="BJ359" s="15" t="s">
        <v>152</v>
      </c>
      <c r="BK359" s="205">
        <f>ROUND(I359*H359,3)</f>
        <v>0</v>
      </c>
      <c r="BL359" s="15" t="s">
        <v>181</v>
      </c>
      <c r="BM359" s="203" t="s">
        <v>1139</v>
      </c>
    </row>
    <row r="360" s="2" customFormat="1" ht="24.15" customHeight="1">
      <c r="A360" s="34"/>
      <c r="B360" s="156"/>
      <c r="C360" s="211" t="s">
        <v>1082</v>
      </c>
      <c r="D360" s="211" t="s">
        <v>408</v>
      </c>
      <c r="E360" s="212" t="s">
        <v>2475</v>
      </c>
      <c r="F360" s="213" t="s">
        <v>2476</v>
      </c>
      <c r="G360" s="214" t="s">
        <v>246</v>
      </c>
      <c r="H360" s="215">
        <v>1</v>
      </c>
      <c r="I360" s="216"/>
      <c r="J360" s="215">
        <f>ROUND(I360*H360,3)</f>
        <v>0</v>
      </c>
      <c r="K360" s="217"/>
      <c r="L360" s="218"/>
      <c r="M360" s="219" t="s">
        <v>1</v>
      </c>
      <c r="N360" s="220" t="s">
        <v>40</v>
      </c>
      <c r="O360" s="78"/>
      <c r="P360" s="201">
        <f>O360*H360</f>
        <v>0</v>
      </c>
      <c r="Q360" s="201">
        <v>0</v>
      </c>
      <c r="R360" s="201">
        <f>Q360*H360</f>
        <v>0</v>
      </c>
      <c r="S360" s="201">
        <v>0</v>
      </c>
      <c r="T360" s="202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203" t="s">
        <v>191</v>
      </c>
      <c r="AT360" s="203" t="s">
        <v>408</v>
      </c>
      <c r="AU360" s="203" t="s">
        <v>184</v>
      </c>
      <c r="AY360" s="15" t="s">
        <v>174</v>
      </c>
      <c r="BE360" s="204">
        <f>IF(N360="základná",J360,0)</f>
        <v>0</v>
      </c>
      <c r="BF360" s="204">
        <f>IF(N360="znížená",J360,0)</f>
        <v>0</v>
      </c>
      <c r="BG360" s="204">
        <f>IF(N360="zákl. prenesená",J360,0)</f>
        <v>0</v>
      </c>
      <c r="BH360" s="204">
        <f>IF(N360="zníž. prenesená",J360,0)</f>
        <v>0</v>
      </c>
      <c r="BI360" s="204">
        <f>IF(N360="nulová",J360,0)</f>
        <v>0</v>
      </c>
      <c r="BJ360" s="15" t="s">
        <v>152</v>
      </c>
      <c r="BK360" s="205">
        <f>ROUND(I360*H360,3)</f>
        <v>0</v>
      </c>
      <c r="BL360" s="15" t="s">
        <v>181</v>
      </c>
      <c r="BM360" s="203" t="s">
        <v>1142</v>
      </c>
    </row>
    <row r="361" s="2" customFormat="1" ht="16.5" customHeight="1">
      <c r="A361" s="34"/>
      <c r="B361" s="156"/>
      <c r="C361" s="211" t="s">
        <v>737</v>
      </c>
      <c r="D361" s="211" t="s">
        <v>408</v>
      </c>
      <c r="E361" s="212" t="s">
        <v>2477</v>
      </c>
      <c r="F361" s="213" t="s">
        <v>2478</v>
      </c>
      <c r="G361" s="214" t="s">
        <v>246</v>
      </c>
      <c r="H361" s="215">
        <v>1</v>
      </c>
      <c r="I361" s="216"/>
      <c r="J361" s="215">
        <f>ROUND(I361*H361,3)</f>
        <v>0</v>
      </c>
      <c r="K361" s="217"/>
      <c r="L361" s="218"/>
      <c r="M361" s="219" t="s">
        <v>1</v>
      </c>
      <c r="N361" s="220" t="s">
        <v>40</v>
      </c>
      <c r="O361" s="78"/>
      <c r="P361" s="201">
        <f>O361*H361</f>
        <v>0</v>
      </c>
      <c r="Q361" s="201">
        <v>0</v>
      </c>
      <c r="R361" s="201">
        <f>Q361*H361</f>
        <v>0</v>
      </c>
      <c r="S361" s="201">
        <v>0</v>
      </c>
      <c r="T361" s="202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3" t="s">
        <v>191</v>
      </c>
      <c r="AT361" s="203" t="s">
        <v>408</v>
      </c>
      <c r="AU361" s="203" t="s">
        <v>184</v>
      </c>
      <c r="AY361" s="15" t="s">
        <v>174</v>
      </c>
      <c r="BE361" s="204">
        <f>IF(N361="základná",J361,0)</f>
        <v>0</v>
      </c>
      <c r="BF361" s="204">
        <f>IF(N361="znížená",J361,0)</f>
        <v>0</v>
      </c>
      <c r="BG361" s="204">
        <f>IF(N361="zákl. prenesená",J361,0)</f>
        <v>0</v>
      </c>
      <c r="BH361" s="204">
        <f>IF(N361="zníž. prenesená",J361,0)</f>
        <v>0</v>
      </c>
      <c r="BI361" s="204">
        <f>IF(N361="nulová",J361,0)</f>
        <v>0</v>
      </c>
      <c r="BJ361" s="15" t="s">
        <v>152</v>
      </c>
      <c r="BK361" s="205">
        <f>ROUND(I361*H361,3)</f>
        <v>0</v>
      </c>
      <c r="BL361" s="15" t="s">
        <v>181</v>
      </c>
      <c r="BM361" s="203" t="s">
        <v>1150</v>
      </c>
    </row>
    <row r="362" s="2" customFormat="1" ht="16.5" customHeight="1">
      <c r="A362" s="34"/>
      <c r="B362" s="156"/>
      <c r="C362" s="211" t="s">
        <v>1089</v>
      </c>
      <c r="D362" s="211" t="s">
        <v>408</v>
      </c>
      <c r="E362" s="212" t="s">
        <v>2479</v>
      </c>
      <c r="F362" s="213" t="s">
        <v>2480</v>
      </c>
      <c r="G362" s="214" t="s">
        <v>246</v>
      </c>
      <c r="H362" s="215">
        <v>1</v>
      </c>
      <c r="I362" s="216"/>
      <c r="J362" s="215">
        <f>ROUND(I362*H362,3)</f>
        <v>0</v>
      </c>
      <c r="K362" s="217"/>
      <c r="L362" s="218"/>
      <c r="M362" s="219" t="s">
        <v>1</v>
      </c>
      <c r="N362" s="220" t="s">
        <v>40</v>
      </c>
      <c r="O362" s="78"/>
      <c r="P362" s="201">
        <f>O362*H362</f>
        <v>0</v>
      </c>
      <c r="Q362" s="201">
        <v>0</v>
      </c>
      <c r="R362" s="201">
        <f>Q362*H362</f>
        <v>0</v>
      </c>
      <c r="S362" s="201">
        <v>0</v>
      </c>
      <c r="T362" s="202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3" t="s">
        <v>191</v>
      </c>
      <c r="AT362" s="203" t="s">
        <v>408</v>
      </c>
      <c r="AU362" s="203" t="s">
        <v>184</v>
      </c>
      <c r="AY362" s="15" t="s">
        <v>174</v>
      </c>
      <c r="BE362" s="204">
        <f>IF(N362="základná",J362,0)</f>
        <v>0</v>
      </c>
      <c r="BF362" s="204">
        <f>IF(N362="znížená",J362,0)</f>
        <v>0</v>
      </c>
      <c r="BG362" s="204">
        <f>IF(N362="zákl. prenesená",J362,0)</f>
        <v>0</v>
      </c>
      <c r="BH362" s="204">
        <f>IF(N362="zníž. prenesená",J362,0)</f>
        <v>0</v>
      </c>
      <c r="BI362" s="204">
        <f>IF(N362="nulová",J362,0)</f>
        <v>0</v>
      </c>
      <c r="BJ362" s="15" t="s">
        <v>152</v>
      </c>
      <c r="BK362" s="205">
        <f>ROUND(I362*H362,3)</f>
        <v>0</v>
      </c>
      <c r="BL362" s="15" t="s">
        <v>181</v>
      </c>
      <c r="BM362" s="203" t="s">
        <v>1154</v>
      </c>
    </row>
    <row r="363" s="2" customFormat="1" ht="24.15" customHeight="1">
      <c r="A363" s="34"/>
      <c r="B363" s="156"/>
      <c r="C363" s="192" t="s">
        <v>740</v>
      </c>
      <c r="D363" s="192" t="s">
        <v>177</v>
      </c>
      <c r="E363" s="193" t="s">
        <v>2481</v>
      </c>
      <c r="F363" s="194" t="s">
        <v>2482</v>
      </c>
      <c r="G363" s="195" t="s">
        <v>246</v>
      </c>
      <c r="H363" s="196">
        <v>4</v>
      </c>
      <c r="I363" s="197"/>
      <c r="J363" s="196">
        <f>ROUND(I363*H363,3)</f>
        <v>0</v>
      </c>
      <c r="K363" s="198"/>
      <c r="L363" s="35"/>
      <c r="M363" s="199" t="s">
        <v>1</v>
      </c>
      <c r="N363" s="200" t="s">
        <v>40</v>
      </c>
      <c r="O363" s="78"/>
      <c r="P363" s="201">
        <f>O363*H363</f>
        <v>0</v>
      </c>
      <c r="Q363" s="201">
        <v>0</v>
      </c>
      <c r="R363" s="201">
        <f>Q363*H363</f>
        <v>0</v>
      </c>
      <c r="S363" s="201">
        <v>0</v>
      </c>
      <c r="T363" s="202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3" t="s">
        <v>181</v>
      </c>
      <c r="AT363" s="203" t="s">
        <v>177</v>
      </c>
      <c r="AU363" s="203" t="s">
        <v>184</v>
      </c>
      <c r="AY363" s="15" t="s">
        <v>174</v>
      </c>
      <c r="BE363" s="204">
        <f>IF(N363="základná",J363,0)</f>
        <v>0</v>
      </c>
      <c r="BF363" s="204">
        <f>IF(N363="znížená",J363,0)</f>
        <v>0</v>
      </c>
      <c r="BG363" s="204">
        <f>IF(N363="zákl. prenesená",J363,0)</f>
        <v>0</v>
      </c>
      <c r="BH363" s="204">
        <f>IF(N363="zníž. prenesená",J363,0)</f>
        <v>0</v>
      </c>
      <c r="BI363" s="204">
        <f>IF(N363="nulová",J363,0)</f>
        <v>0</v>
      </c>
      <c r="BJ363" s="15" t="s">
        <v>152</v>
      </c>
      <c r="BK363" s="205">
        <f>ROUND(I363*H363,3)</f>
        <v>0</v>
      </c>
      <c r="BL363" s="15" t="s">
        <v>181</v>
      </c>
      <c r="BM363" s="203" t="s">
        <v>1168</v>
      </c>
    </row>
    <row r="364" s="2" customFormat="1" ht="16.5" customHeight="1">
      <c r="A364" s="34"/>
      <c r="B364" s="156"/>
      <c r="C364" s="211" t="s">
        <v>1096</v>
      </c>
      <c r="D364" s="211" t="s">
        <v>408</v>
      </c>
      <c r="E364" s="212" t="s">
        <v>2455</v>
      </c>
      <c r="F364" s="213" t="s">
        <v>2456</v>
      </c>
      <c r="G364" s="214" t="s">
        <v>246</v>
      </c>
      <c r="H364" s="215">
        <v>4</v>
      </c>
      <c r="I364" s="216"/>
      <c r="J364" s="215">
        <f>ROUND(I364*H364,3)</f>
        <v>0</v>
      </c>
      <c r="K364" s="217"/>
      <c r="L364" s="218"/>
      <c r="M364" s="219" t="s">
        <v>1</v>
      </c>
      <c r="N364" s="220" t="s">
        <v>40</v>
      </c>
      <c r="O364" s="78"/>
      <c r="P364" s="201">
        <f>O364*H364</f>
        <v>0</v>
      </c>
      <c r="Q364" s="201">
        <v>0</v>
      </c>
      <c r="R364" s="201">
        <f>Q364*H364</f>
        <v>0</v>
      </c>
      <c r="S364" s="201">
        <v>0</v>
      </c>
      <c r="T364" s="202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03" t="s">
        <v>191</v>
      </c>
      <c r="AT364" s="203" t="s">
        <v>408</v>
      </c>
      <c r="AU364" s="203" t="s">
        <v>184</v>
      </c>
      <c r="AY364" s="15" t="s">
        <v>174</v>
      </c>
      <c r="BE364" s="204">
        <f>IF(N364="základná",J364,0)</f>
        <v>0</v>
      </c>
      <c r="BF364" s="204">
        <f>IF(N364="znížená",J364,0)</f>
        <v>0</v>
      </c>
      <c r="BG364" s="204">
        <f>IF(N364="zákl. prenesená",J364,0)</f>
        <v>0</v>
      </c>
      <c r="BH364" s="204">
        <f>IF(N364="zníž. prenesená",J364,0)</f>
        <v>0</v>
      </c>
      <c r="BI364" s="204">
        <f>IF(N364="nulová",J364,0)</f>
        <v>0</v>
      </c>
      <c r="BJ364" s="15" t="s">
        <v>152</v>
      </c>
      <c r="BK364" s="205">
        <f>ROUND(I364*H364,3)</f>
        <v>0</v>
      </c>
      <c r="BL364" s="15" t="s">
        <v>181</v>
      </c>
      <c r="BM364" s="203" t="s">
        <v>1174</v>
      </c>
    </row>
    <row r="365" s="2" customFormat="1" ht="24.15" customHeight="1">
      <c r="A365" s="34"/>
      <c r="B365" s="156"/>
      <c r="C365" s="211" t="s">
        <v>744</v>
      </c>
      <c r="D365" s="211" t="s">
        <v>408</v>
      </c>
      <c r="E365" s="212" t="s">
        <v>2483</v>
      </c>
      <c r="F365" s="213" t="s">
        <v>2484</v>
      </c>
      <c r="G365" s="214" t="s">
        <v>246</v>
      </c>
      <c r="H365" s="215">
        <v>4</v>
      </c>
      <c r="I365" s="216"/>
      <c r="J365" s="215">
        <f>ROUND(I365*H365,3)</f>
        <v>0</v>
      </c>
      <c r="K365" s="217"/>
      <c r="L365" s="218"/>
      <c r="M365" s="219" t="s">
        <v>1</v>
      </c>
      <c r="N365" s="220" t="s">
        <v>40</v>
      </c>
      <c r="O365" s="78"/>
      <c r="P365" s="201">
        <f>O365*H365</f>
        <v>0</v>
      </c>
      <c r="Q365" s="201">
        <v>0</v>
      </c>
      <c r="R365" s="201">
        <f>Q365*H365</f>
        <v>0</v>
      </c>
      <c r="S365" s="201">
        <v>0</v>
      </c>
      <c r="T365" s="202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3" t="s">
        <v>191</v>
      </c>
      <c r="AT365" s="203" t="s">
        <v>408</v>
      </c>
      <c r="AU365" s="203" t="s">
        <v>184</v>
      </c>
      <c r="AY365" s="15" t="s">
        <v>174</v>
      </c>
      <c r="BE365" s="204">
        <f>IF(N365="základná",J365,0)</f>
        <v>0</v>
      </c>
      <c r="BF365" s="204">
        <f>IF(N365="znížená",J365,0)</f>
        <v>0</v>
      </c>
      <c r="BG365" s="204">
        <f>IF(N365="zákl. prenesená",J365,0)</f>
        <v>0</v>
      </c>
      <c r="BH365" s="204">
        <f>IF(N365="zníž. prenesená",J365,0)</f>
        <v>0</v>
      </c>
      <c r="BI365" s="204">
        <f>IF(N365="nulová",J365,0)</f>
        <v>0</v>
      </c>
      <c r="BJ365" s="15" t="s">
        <v>152</v>
      </c>
      <c r="BK365" s="205">
        <f>ROUND(I365*H365,3)</f>
        <v>0</v>
      </c>
      <c r="BL365" s="15" t="s">
        <v>181</v>
      </c>
      <c r="BM365" s="203" t="s">
        <v>1178</v>
      </c>
    </row>
    <row r="366" s="2" customFormat="1" ht="24.15" customHeight="1">
      <c r="A366" s="34"/>
      <c r="B366" s="156"/>
      <c r="C366" s="192" t="s">
        <v>1103</v>
      </c>
      <c r="D366" s="192" t="s">
        <v>177</v>
      </c>
      <c r="E366" s="193" t="s">
        <v>2485</v>
      </c>
      <c r="F366" s="194" t="s">
        <v>2486</v>
      </c>
      <c r="G366" s="195" t="s">
        <v>246</v>
      </c>
      <c r="H366" s="196">
        <v>57</v>
      </c>
      <c r="I366" s="197"/>
      <c r="J366" s="196">
        <f>ROUND(I366*H366,3)</f>
        <v>0</v>
      </c>
      <c r="K366" s="198"/>
      <c r="L366" s="35"/>
      <c r="M366" s="199" t="s">
        <v>1</v>
      </c>
      <c r="N366" s="200" t="s">
        <v>40</v>
      </c>
      <c r="O366" s="78"/>
      <c r="P366" s="201">
        <f>O366*H366</f>
        <v>0</v>
      </c>
      <c r="Q366" s="201">
        <v>0</v>
      </c>
      <c r="R366" s="201">
        <f>Q366*H366</f>
        <v>0</v>
      </c>
      <c r="S366" s="201">
        <v>0</v>
      </c>
      <c r="T366" s="202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203" t="s">
        <v>181</v>
      </c>
      <c r="AT366" s="203" t="s">
        <v>177</v>
      </c>
      <c r="AU366" s="203" t="s">
        <v>184</v>
      </c>
      <c r="AY366" s="15" t="s">
        <v>174</v>
      </c>
      <c r="BE366" s="204">
        <f>IF(N366="základná",J366,0)</f>
        <v>0</v>
      </c>
      <c r="BF366" s="204">
        <f>IF(N366="znížená",J366,0)</f>
        <v>0</v>
      </c>
      <c r="BG366" s="204">
        <f>IF(N366="zákl. prenesená",J366,0)</f>
        <v>0</v>
      </c>
      <c r="BH366" s="204">
        <f>IF(N366="zníž. prenesená",J366,0)</f>
        <v>0</v>
      </c>
      <c r="BI366" s="204">
        <f>IF(N366="nulová",J366,0)</f>
        <v>0</v>
      </c>
      <c r="BJ366" s="15" t="s">
        <v>152</v>
      </c>
      <c r="BK366" s="205">
        <f>ROUND(I366*H366,3)</f>
        <v>0</v>
      </c>
      <c r="BL366" s="15" t="s">
        <v>181</v>
      </c>
      <c r="BM366" s="203" t="s">
        <v>1182</v>
      </c>
    </row>
    <row r="367" s="2" customFormat="1" ht="24.15" customHeight="1">
      <c r="A367" s="34"/>
      <c r="B367" s="156"/>
      <c r="C367" s="211" t="s">
        <v>747</v>
      </c>
      <c r="D367" s="211" t="s">
        <v>408</v>
      </c>
      <c r="E367" s="212" t="s">
        <v>2487</v>
      </c>
      <c r="F367" s="213" t="s">
        <v>2488</v>
      </c>
      <c r="G367" s="214" t="s">
        <v>246</v>
      </c>
      <c r="H367" s="215">
        <v>57</v>
      </c>
      <c r="I367" s="216"/>
      <c r="J367" s="215">
        <f>ROUND(I367*H367,3)</f>
        <v>0</v>
      </c>
      <c r="K367" s="217"/>
      <c r="L367" s="218"/>
      <c r="M367" s="219" t="s">
        <v>1</v>
      </c>
      <c r="N367" s="220" t="s">
        <v>40</v>
      </c>
      <c r="O367" s="78"/>
      <c r="P367" s="201">
        <f>O367*H367</f>
        <v>0</v>
      </c>
      <c r="Q367" s="201">
        <v>0</v>
      </c>
      <c r="R367" s="201">
        <f>Q367*H367</f>
        <v>0</v>
      </c>
      <c r="S367" s="201">
        <v>0</v>
      </c>
      <c r="T367" s="202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3" t="s">
        <v>191</v>
      </c>
      <c r="AT367" s="203" t="s">
        <v>408</v>
      </c>
      <c r="AU367" s="203" t="s">
        <v>184</v>
      </c>
      <c r="AY367" s="15" t="s">
        <v>174</v>
      </c>
      <c r="BE367" s="204">
        <f>IF(N367="základná",J367,0)</f>
        <v>0</v>
      </c>
      <c r="BF367" s="204">
        <f>IF(N367="znížená",J367,0)</f>
        <v>0</v>
      </c>
      <c r="BG367" s="204">
        <f>IF(N367="zákl. prenesená",J367,0)</f>
        <v>0</v>
      </c>
      <c r="BH367" s="204">
        <f>IF(N367="zníž. prenesená",J367,0)</f>
        <v>0</v>
      </c>
      <c r="BI367" s="204">
        <f>IF(N367="nulová",J367,0)</f>
        <v>0</v>
      </c>
      <c r="BJ367" s="15" t="s">
        <v>152</v>
      </c>
      <c r="BK367" s="205">
        <f>ROUND(I367*H367,3)</f>
        <v>0</v>
      </c>
      <c r="BL367" s="15" t="s">
        <v>181</v>
      </c>
      <c r="BM367" s="203" t="s">
        <v>1196</v>
      </c>
    </row>
    <row r="368" s="2" customFormat="1" ht="24.15" customHeight="1">
      <c r="A368" s="34"/>
      <c r="B368" s="156"/>
      <c r="C368" s="192" t="s">
        <v>1112</v>
      </c>
      <c r="D368" s="192" t="s">
        <v>177</v>
      </c>
      <c r="E368" s="193" t="s">
        <v>2489</v>
      </c>
      <c r="F368" s="194" t="s">
        <v>2490</v>
      </c>
      <c r="G368" s="195" t="s">
        <v>246</v>
      </c>
      <c r="H368" s="196">
        <v>11</v>
      </c>
      <c r="I368" s="197"/>
      <c r="J368" s="196">
        <f>ROUND(I368*H368,3)</f>
        <v>0</v>
      </c>
      <c r="K368" s="198"/>
      <c r="L368" s="35"/>
      <c r="M368" s="199" t="s">
        <v>1</v>
      </c>
      <c r="N368" s="200" t="s">
        <v>40</v>
      </c>
      <c r="O368" s="78"/>
      <c r="P368" s="201">
        <f>O368*H368</f>
        <v>0</v>
      </c>
      <c r="Q368" s="201">
        <v>0</v>
      </c>
      <c r="R368" s="201">
        <f>Q368*H368</f>
        <v>0</v>
      </c>
      <c r="S368" s="201">
        <v>0</v>
      </c>
      <c r="T368" s="202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3" t="s">
        <v>181</v>
      </c>
      <c r="AT368" s="203" t="s">
        <v>177</v>
      </c>
      <c r="AU368" s="203" t="s">
        <v>184</v>
      </c>
      <c r="AY368" s="15" t="s">
        <v>174</v>
      </c>
      <c r="BE368" s="204">
        <f>IF(N368="základná",J368,0)</f>
        <v>0</v>
      </c>
      <c r="BF368" s="204">
        <f>IF(N368="znížená",J368,0)</f>
        <v>0</v>
      </c>
      <c r="BG368" s="204">
        <f>IF(N368="zákl. prenesená",J368,0)</f>
        <v>0</v>
      </c>
      <c r="BH368" s="204">
        <f>IF(N368="zníž. prenesená",J368,0)</f>
        <v>0</v>
      </c>
      <c r="BI368" s="204">
        <f>IF(N368="nulová",J368,0)</f>
        <v>0</v>
      </c>
      <c r="BJ368" s="15" t="s">
        <v>152</v>
      </c>
      <c r="BK368" s="205">
        <f>ROUND(I368*H368,3)</f>
        <v>0</v>
      </c>
      <c r="BL368" s="15" t="s">
        <v>181</v>
      </c>
      <c r="BM368" s="203" t="s">
        <v>1200</v>
      </c>
    </row>
    <row r="369" s="2" customFormat="1" ht="24.15" customHeight="1">
      <c r="A369" s="34"/>
      <c r="B369" s="156"/>
      <c r="C369" s="211" t="s">
        <v>751</v>
      </c>
      <c r="D369" s="211" t="s">
        <v>408</v>
      </c>
      <c r="E369" s="212" t="s">
        <v>2491</v>
      </c>
      <c r="F369" s="213" t="s">
        <v>2492</v>
      </c>
      <c r="G369" s="214" t="s">
        <v>246</v>
      </c>
      <c r="H369" s="215">
        <v>11</v>
      </c>
      <c r="I369" s="216"/>
      <c r="J369" s="215">
        <f>ROUND(I369*H369,3)</f>
        <v>0</v>
      </c>
      <c r="K369" s="217"/>
      <c r="L369" s="218"/>
      <c r="M369" s="219" t="s">
        <v>1</v>
      </c>
      <c r="N369" s="220" t="s">
        <v>40</v>
      </c>
      <c r="O369" s="78"/>
      <c r="P369" s="201">
        <f>O369*H369</f>
        <v>0</v>
      </c>
      <c r="Q369" s="201">
        <v>0</v>
      </c>
      <c r="R369" s="201">
        <f>Q369*H369</f>
        <v>0</v>
      </c>
      <c r="S369" s="201">
        <v>0</v>
      </c>
      <c r="T369" s="202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3" t="s">
        <v>191</v>
      </c>
      <c r="AT369" s="203" t="s">
        <v>408</v>
      </c>
      <c r="AU369" s="203" t="s">
        <v>184</v>
      </c>
      <c r="AY369" s="15" t="s">
        <v>174</v>
      </c>
      <c r="BE369" s="204">
        <f>IF(N369="základná",J369,0)</f>
        <v>0</v>
      </c>
      <c r="BF369" s="204">
        <f>IF(N369="znížená",J369,0)</f>
        <v>0</v>
      </c>
      <c r="BG369" s="204">
        <f>IF(N369="zákl. prenesená",J369,0)</f>
        <v>0</v>
      </c>
      <c r="BH369" s="204">
        <f>IF(N369="zníž. prenesená",J369,0)</f>
        <v>0</v>
      </c>
      <c r="BI369" s="204">
        <f>IF(N369="nulová",J369,0)</f>
        <v>0</v>
      </c>
      <c r="BJ369" s="15" t="s">
        <v>152</v>
      </c>
      <c r="BK369" s="205">
        <f>ROUND(I369*H369,3)</f>
        <v>0</v>
      </c>
      <c r="BL369" s="15" t="s">
        <v>181</v>
      </c>
      <c r="BM369" s="203" t="s">
        <v>1206</v>
      </c>
    </row>
    <row r="370" s="2" customFormat="1" ht="37.8" customHeight="1">
      <c r="A370" s="34"/>
      <c r="B370" s="156"/>
      <c r="C370" s="192" t="s">
        <v>1121</v>
      </c>
      <c r="D370" s="192" t="s">
        <v>177</v>
      </c>
      <c r="E370" s="193" t="s">
        <v>2493</v>
      </c>
      <c r="F370" s="194" t="s">
        <v>2494</v>
      </c>
      <c r="G370" s="195" t="s">
        <v>246</v>
      </c>
      <c r="H370" s="196">
        <v>2</v>
      </c>
      <c r="I370" s="197"/>
      <c r="J370" s="196">
        <f>ROUND(I370*H370,3)</f>
        <v>0</v>
      </c>
      <c r="K370" s="198"/>
      <c r="L370" s="35"/>
      <c r="M370" s="199" t="s">
        <v>1</v>
      </c>
      <c r="N370" s="200" t="s">
        <v>40</v>
      </c>
      <c r="O370" s="78"/>
      <c r="P370" s="201">
        <f>O370*H370</f>
        <v>0</v>
      </c>
      <c r="Q370" s="201">
        <v>0</v>
      </c>
      <c r="R370" s="201">
        <f>Q370*H370</f>
        <v>0</v>
      </c>
      <c r="S370" s="201">
        <v>0</v>
      </c>
      <c r="T370" s="202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03" t="s">
        <v>181</v>
      </c>
      <c r="AT370" s="203" t="s">
        <v>177</v>
      </c>
      <c r="AU370" s="203" t="s">
        <v>184</v>
      </c>
      <c r="AY370" s="15" t="s">
        <v>174</v>
      </c>
      <c r="BE370" s="204">
        <f>IF(N370="základná",J370,0)</f>
        <v>0</v>
      </c>
      <c r="BF370" s="204">
        <f>IF(N370="znížená",J370,0)</f>
        <v>0</v>
      </c>
      <c r="BG370" s="204">
        <f>IF(N370="zákl. prenesená",J370,0)</f>
        <v>0</v>
      </c>
      <c r="BH370" s="204">
        <f>IF(N370="zníž. prenesená",J370,0)</f>
        <v>0</v>
      </c>
      <c r="BI370" s="204">
        <f>IF(N370="nulová",J370,0)</f>
        <v>0</v>
      </c>
      <c r="BJ370" s="15" t="s">
        <v>152</v>
      </c>
      <c r="BK370" s="205">
        <f>ROUND(I370*H370,3)</f>
        <v>0</v>
      </c>
      <c r="BL370" s="15" t="s">
        <v>181</v>
      </c>
      <c r="BM370" s="203" t="s">
        <v>1210</v>
      </c>
    </row>
    <row r="371" s="2" customFormat="1" ht="24.15" customHeight="1">
      <c r="A371" s="34"/>
      <c r="B371" s="156"/>
      <c r="C371" s="211" t="s">
        <v>754</v>
      </c>
      <c r="D371" s="211" t="s">
        <v>408</v>
      </c>
      <c r="E371" s="212" t="s">
        <v>2495</v>
      </c>
      <c r="F371" s="213" t="s">
        <v>2496</v>
      </c>
      <c r="G371" s="214" t="s">
        <v>246</v>
      </c>
      <c r="H371" s="215">
        <v>2</v>
      </c>
      <c r="I371" s="216"/>
      <c r="J371" s="215">
        <f>ROUND(I371*H371,3)</f>
        <v>0</v>
      </c>
      <c r="K371" s="217"/>
      <c r="L371" s="218"/>
      <c r="M371" s="219" t="s">
        <v>1</v>
      </c>
      <c r="N371" s="220" t="s">
        <v>40</v>
      </c>
      <c r="O371" s="78"/>
      <c r="P371" s="201">
        <f>O371*H371</f>
        <v>0</v>
      </c>
      <c r="Q371" s="201">
        <v>0</v>
      </c>
      <c r="R371" s="201">
        <f>Q371*H371</f>
        <v>0</v>
      </c>
      <c r="S371" s="201">
        <v>0</v>
      </c>
      <c r="T371" s="202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03" t="s">
        <v>191</v>
      </c>
      <c r="AT371" s="203" t="s">
        <v>408</v>
      </c>
      <c r="AU371" s="203" t="s">
        <v>184</v>
      </c>
      <c r="AY371" s="15" t="s">
        <v>174</v>
      </c>
      <c r="BE371" s="204">
        <f>IF(N371="základná",J371,0)</f>
        <v>0</v>
      </c>
      <c r="BF371" s="204">
        <f>IF(N371="znížená",J371,0)</f>
        <v>0</v>
      </c>
      <c r="BG371" s="204">
        <f>IF(N371="zákl. prenesená",J371,0)</f>
        <v>0</v>
      </c>
      <c r="BH371" s="204">
        <f>IF(N371="zníž. prenesená",J371,0)</f>
        <v>0</v>
      </c>
      <c r="BI371" s="204">
        <f>IF(N371="nulová",J371,0)</f>
        <v>0</v>
      </c>
      <c r="BJ371" s="15" t="s">
        <v>152</v>
      </c>
      <c r="BK371" s="205">
        <f>ROUND(I371*H371,3)</f>
        <v>0</v>
      </c>
      <c r="BL371" s="15" t="s">
        <v>181</v>
      </c>
      <c r="BM371" s="203" t="s">
        <v>1221</v>
      </c>
    </row>
    <row r="372" s="2" customFormat="1" ht="37.8" customHeight="1">
      <c r="A372" s="34"/>
      <c r="B372" s="156"/>
      <c r="C372" s="192" t="s">
        <v>1128</v>
      </c>
      <c r="D372" s="192" t="s">
        <v>177</v>
      </c>
      <c r="E372" s="193" t="s">
        <v>2497</v>
      </c>
      <c r="F372" s="194" t="s">
        <v>2498</v>
      </c>
      <c r="G372" s="195" t="s">
        <v>246</v>
      </c>
      <c r="H372" s="196">
        <v>2</v>
      </c>
      <c r="I372" s="197"/>
      <c r="J372" s="196">
        <f>ROUND(I372*H372,3)</f>
        <v>0</v>
      </c>
      <c r="K372" s="198"/>
      <c r="L372" s="35"/>
      <c r="M372" s="199" t="s">
        <v>1</v>
      </c>
      <c r="N372" s="200" t="s">
        <v>40</v>
      </c>
      <c r="O372" s="78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3" t="s">
        <v>181</v>
      </c>
      <c r="AT372" s="203" t="s">
        <v>177</v>
      </c>
      <c r="AU372" s="203" t="s">
        <v>184</v>
      </c>
      <c r="AY372" s="15" t="s">
        <v>174</v>
      </c>
      <c r="BE372" s="204">
        <f>IF(N372="základná",J372,0)</f>
        <v>0</v>
      </c>
      <c r="BF372" s="204">
        <f>IF(N372="znížená",J372,0)</f>
        <v>0</v>
      </c>
      <c r="BG372" s="204">
        <f>IF(N372="zákl. prenesená",J372,0)</f>
        <v>0</v>
      </c>
      <c r="BH372" s="204">
        <f>IF(N372="zníž. prenesená",J372,0)</f>
        <v>0</v>
      </c>
      <c r="BI372" s="204">
        <f>IF(N372="nulová",J372,0)</f>
        <v>0</v>
      </c>
      <c r="BJ372" s="15" t="s">
        <v>152</v>
      </c>
      <c r="BK372" s="205">
        <f>ROUND(I372*H372,3)</f>
        <v>0</v>
      </c>
      <c r="BL372" s="15" t="s">
        <v>181</v>
      </c>
      <c r="BM372" s="203" t="s">
        <v>1225</v>
      </c>
    </row>
    <row r="373" s="2" customFormat="1" ht="24.15" customHeight="1">
      <c r="A373" s="34"/>
      <c r="B373" s="156"/>
      <c r="C373" s="211" t="s">
        <v>758</v>
      </c>
      <c r="D373" s="211" t="s">
        <v>408</v>
      </c>
      <c r="E373" s="212" t="s">
        <v>2499</v>
      </c>
      <c r="F373" s="213" t="s">
        <v>2500</v>
      </c>
      <c r="G373" s="214" t="s">
        <v>246</v>
      </c>
      <c r="H373" s="215">
        <v>2</v>
      </c>
      <c r="I373" s="216"/>
      <c r="J373" s="215">
        <f>ROUND(I373*H373,3)</f>
        <v>0</v>
      </c>
      <c r="K373" s="217"/>
      <c r="L373" s="218"/>
      <c r="M373" s="219" t="s">
        <v>1</v>
      </c>
      <c r="N373" s="220" t="s">
        <v>40</v>
      </c>
      <c r="O373" s="78"/>
      <c r="P373" s="201">
        <f>O373*H373</f>
        <v>0</v>
      </c>
      <c r="Q373" s="201">
        <v>0</v>
      </c>
      <c r="R373" s="201">
        <f>Q373*H373</f>
        <v>0</v>
      </c>
      <c r="S373" s="201">
        <v>0</v>
      </c>
      <c r="T373" s="202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203" t="s">
        <v>191</v>
      </c>
      <c r="AT373" s="203" t="s">
        <v>408</v>
      </c>
      <c r="AU373" s="203" t="s">
        <v>184</v>
      </c>
      <c r="AY373" s="15" t="s">
        <v>174</v>
      </c>
      <c r="BE373" s="204">
        <f>IF(N373="základná",J373,0)</f>
        <v>0</v>
      </c>
      <c r="BF373" s="204">
        <f>IF(N373="znížená",J373,0)</f>
        <v>0</v>
      </c>
      <c r="BG373" s="204">
        <f>IF(N373="zákl. prenesená",J373,0)</f>
        <v>0</v>
      </c>
      <c r="BH373" s="204">
        <f>IF(N373="zníž. prenesená",J373,0)</f>
        <v>0</v>
      </c>
      <c r="BI373" s="204">
        <f>IF(N373="nulová",J373,0)</f>
        <v>0</v>
      </c>
      <c r="BJ373" s="15" t="s">
        <v>152</v>
      </c>
      <c r="BK373" s="205">
        <f>ROUND(I373*H373,3)</f>
        <v>0</v>
      </c>
      <c r="BL373" s="15" t="s">
        <v>181</v>
      </c>
      <c r="BM373" s="203" t="s">
        <v>1228</v>
      </c>
    </row>
    <row r="374" s="2" customFormat="1" ht="24.15" customHeight="1">
      <c r="A374" s="34"/>
      <c r="B374" s="156"/>
      <c r="C374" s="192" t="s">
        <v>1136</v>
      </c>
      <c r="D374" s="192" t="s">
        <v>177</v>
      </c>
      <c r="E374" s="193" t="s">
        <v>2501</v>
      </c>
      <c r="F374" s="194" t="s">
        <v>2502</v>
      </c>
      <c r="G374" s="195" t="s">
        <v>246</v>
      </c>
      <c r="H374" s="196">
        <v>6</v>
      </c>
      <c r="I374" s="197"/>
      <c r="J374" s="196">
        <f>ROUND(I374*H374,3)</f>
        <v>0</v>
      </c>
      <c r="K374" s="198"/>
      <c r="L374" s="35"/>
      <c r="M374" s="199" t="s">
        <v>1</v>
      </c>
      <c r="N374" s="200" t="s">
        <v>40</v>
      </c>
      <c r="O374" s="78"/>
      <c r="P374" s="201">
        <f>O374*H374</f>
        <v>0</v>
      </c>
      <c r="Q374" s="201">
        <v>0</v>
      </c>
      <c r="R374" s="201">
        <f>Q374*H374</f>
        <v>0</v>
      </c>
      <c r="S374" s="201">
        <v>0</v>
      </c>
      <c r="T374" s="202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3" t="s">
        <v>181</v>
      </c>
      <c r="AT374" s="203" t="s">
        <v>177</v>
      </c>
      <c r="AU374" s="203" t="s">
        <v>184</v>
      </c>
      <c r="AY374" s="15" t="s">
        <v>174</v>
      </c>
      <c r="BE374" s="204">
        <f>IF(N374="základná",J374,0)</f>
        <v>0</v>
      </c>
      <c r="BF374" s="204">
        <f>IF(N374="znížená",J374,0)</f>
        <v>0</v>
      </c>
      <c r="BG374" s="204">
        <f>IF(N374="zákl. prenesená",J374,0)</f>
        <v>0</v>
      </c>
      <c r="BH374" s="204">
        <f>IF(N374="zníž. prenesená",J374,0)</f>
        <v>0</v>
      </c>
      <c r="BI374" s="204">
        <f>IF(N374="nulová",J374,0)</f>
        <v>0</v>
      </c>
      <c r="BJ374" s="15" t="s">
        <v>152</v>
      </c>
      <c r="BK374" s="205">
        <f>ROUND(I374*H374,3)</f>
        <v>0</v>
      </c>
      <c r="BL374" s="15" t="s">
        <v>181</v>
      </c>
      <c r="BM374" s="203" t="s">
        <v>1232</v>
      </c>
    </row>
    <row r="375" s="2" customFormat="1" ht="21.75" customHeight="1">
      <c r="A375" s="34"/>
      <c r="B375" s="156"/>
      <c r="C375" s="211" t="s">
        <v>763</v>
      </c>
      <c r="D375" s="211" t="s">
        <v>408</v>
      </c>
      <c r="E375" s="212" t="s">
        <v>2503</v>
      </c>
      <c r="F375" s="213" t="s">
        <v>2504</v>
      </c>
      <c r="G375" s="214" t="s">
        <v>246</v>
      </c>
      <c r="H375" s="215">
        <v>4</v>
      </c>
      <c r="I375" s="216"/>
      <c r="J375" s="215">
        <f>ROUND(I375*H375,3)</f>
        <v>0</v>
      </c>
      <c r="K375" s="217"/>
      <c r="L375" s="218"/>
      <c r="M375" s="219" t="s">
        <v>1</v>
      </c>
      <c r="N375" s="220" t="s">
        <v>40</v>
      </c>
      <c r="O375" s="78"/>
      <c r="P375" s="201">
        <f>O375*H375</f>
        <v>0</v>
      </c>
      <c r="Q375" s="201">
        <v>0</v>
      </c>
      <c r="R375" s="201">
        <f>Q375*H375</f>
        <v>0</v>
      </c>
      <c r="S375" s="201">
        <v>0</v>
      </c>
      <c r="T375" s="202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03" t="s">
        <v>191</v>
      </c>
      <c r="AT375" s="203" t="s">
        <v>408</v>
      </c>
      <c r="AU375" s="203" t="s">
        <v>184</v>
      </c>
      <c r="AY375" s="15" t="s">
        <v>174</v>
      </c>
      <c r="BE375" s="204">
        <f>IF(N375="základná",J375,0)</f>
        <v>0</v>
      </c>
      <c r="BF375" s="204">
        <f>IF(N375="znížená",J375,0)</f>
        <v>0</v>
      </c>
      <c r="BG375" s="204">
        <f>IF(N375="zákl. prenesená",J375,0)</f>
        <v>0</v>
      </c>
      <c r="BH375" s="204">
        <f>IF(N375="zníž. prenesená",J375,0)</f>
        <v>0</v>
      </c>
      <c r="BI375" s="204">
        <f>IF(N375="nulová",J375,0)</f>
        <v>0</v>
      </c>
      <c r="BJ375" s="15" t="s">
        <v>152</v>
      </c>
      <c r="BK375" s="205">
        <f>ROUND(I375*H375,3)</f>
        <v>0</v>
      </c>
      <c r="BL375" s="15" t="s">
        <v>181</v>
      </c>
      <c r="BM375" s="203" t="s">
        <v>1235</v>
      </c>
    </row>
    <row r="376" s="2" customFormat="1" ht="24.15" customHeight="1">
      <c r="A376" s="34"/>
      <c r="B376" s="156"/>
      <c r="C376" s="211" t="s">
        <v>1144</v>
      </c>
      <c r="D376" s="211" t="s">
        <v>408</v>
      </c>
      <c r="E376" s="212" t="s">
        <v>2505</v>
      </c>
      <c r="F376" s="213" t="s">
        <v>2506</v>
      </c>
      <c r="G376" s="214" t="s">
        <v>246</v>
      </c>
      <c r="H376" s="215">
        <v>2</v>
      </c>
      <c r="I376" s="216"/>
      <c r="J376" s="215">
        <f>ROUND(I376*H376,3)</f>
        <v>0</v>
      </c>
      <c r="K376" s="217"/>
      <c r="L376" s="218"/>
      <c r="M376" s="219" t="s">
        <v>1</v>
      </c>
      <c r="N376" s="220" t="s">
        <v>40</v>
      </c>
      <c r="O376" s="78"/>
      <c r="P376" s="201">
        <f>O376*H376</f>
        <v>0</v>
      </c>
      <c r="Q376" s="201">
        <v>0</v>
      </c>
      <c r="R376" s="201">
        <f>Q376*H376</f>
        <v>0</v>
      </c>
      <c r="S376" s="201">
        <v>0</v>
      </c>
      <c r="T376" s="202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3" t="s">
        <v>191</v>
      </c>
      <c r="AT376" s="203" t="s">
        <v>408</v>
      </c>
      <c r="AU376" s="203" t="s">
        <v>184</v>
      </c>
      <c r="AY376" s="15" t="s">
        <v>174</v>
      </c>
      <c r="BE376" s="204">
        <f>IF(N376="základná",J376,0)</f>
        <v>0</v>
      </c>
      <c r="BF376" s="204">
        <f>IF(N376="znížená",J376,0)</f>
        <v>0</v>
      </c>
      <c r="BG376" s="204">
        <f>IF(N376="zákl. prenesená",J376,0)</f>
        <v>0</v>
      </c>
      <c r="BH376" s="204">
        <f>IF(N376="zníž. prenesená",J376,0)</f>
        <v>0</v>
      </c>
      <c r="BI376" s="204">
        <f>IF(N376="nulová",J376,0)</f>
        <v>0</v>
      </c>
      <c r="BJ376" s="15" t="s">
        <v>152</v>
      </c>
      <c r="BK376" s="205">
        <f>ROUND(I376*H376,3)</f>
        <v>0</v>
      </c>
      <c r="BL376" s="15" t="s">
        <v>181</v>
      </c>
      <c r="BM376" s="203" t="s">
        <v>2507</v>
      </c>
    </row>
    <row r="377" s="2" customFormat="1" ht="16.5" customHeight="1">
      <c r="A377" s="34"/>
      <c r="B377" s="156"/>
      <c r="C377" s="192" t="s">
        <v>767</v>
      </c>
      <c r="D377" s="192" t="s">
        <v>177</v>
      </c>
      <c r="E377" s="193" t="s">
        <v>2508</v>
      </c>
      <c r="F377" s="194" t="s">
        <v>2509</v>
      </c>
      <c r="G377" s="195" t="s">
        <v>246</v>
      </c>
      <c r="H377" s="196">
        <v>2</v>
      </c>
      <c r="I377" s="197"/>
      <c r="J377" s="196">
        <f>ROUND(I377*H377,3)</f>
        <v>0</v>
      </c>
      <c r="K377" s="198"/>
      <c r="L377" s="35"/>
      <c r="M377" s="199" t="s">
        <v>1</v>
      </c>
      <c r="N377" s="200" t="s">
        <v>40</v>
      </c>
      <c r="O377" s="78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3" t="s">
        <v>181</v>
      </c>
      <c r="AT377" s="203" t="s">
        <v>177</v>
      </c>
      <c r="AU377" s="203" t="s">
        <v>184</v>
      </c>
      <c r="AY377" s="15" t="s">
        <v>174</v>
      </c>
      <c r="BE377" s="204">
        <f>IF(N377="základná",J377,0)</f>
        <v>0</v>
      </c>
      <c r="BF377" s="204">
        <f>IF(N377="znížená",J377,0)</f>
        <v>0</v>
      </c>
      <c r="BG377" s="204">
        <f>IF(N377="zákl. prenesená",J377,0)</f>
        <v>0</v>
      </c>
      <c r="BH377" s="204">
        <f>IF(N377="zníž. prenesená",J377,0)</f>
        <v>0</v>
      </c>
      <c r="BI377" s="204">
        <f>IF(N377="nulová",J377,0)</f>
        <v>0</v>
      </c>
      <c r="BJ377" s="15" t="s">
        <v>152</v>
      </c>
      <c r="BK377" s="205">
        <f>ROUND(I377*H377,3)</f>
        <v>0</v>
      </c>
      <c r="BL377" s="15" t="s">
        <v>181</v>
      </c>
      <c r="BM377" s="203" t="s">
        <v>2510</v>
      </c>
    </row>
    <row r="378" s="2" customFormat="1" ht="37.8" customHeight="1">
      <c r="A378" s="34"/>
      <c r="B378" s="156"/>
      <c r="C378" s="211" t="s">
        <v>1151</v>
      </c>
      <c r="D378" s="211" t="s">
        <v>408</v>
      </c>
      <c r="E378" s="212" t="s">
        <v>2511</v>
      </c>
      <c r="F378" s="213" t="s">
        <v>2512</v>
      </c>
      <c r="G378" s="214" t="s">
        <v>246</v>
      </c>
      <c r="H378" s="215">
        <v>1</v>
      </c>
      <c r="I378" s="216"/>
      <c r="J378" s="215">
        <f>ROUND(I378*H378,3)</f>
        <v>0</v>
      </c>
      <c r="K378" s="217"/>
      <c r="L378" s="218"/>
      <c r="M378" s="219" t="s">
        <v>1</v>
      </c>
      <c r="N378" s="220" t="s">
        <v>40</v>
      </c>
      <c r="O378" s="78"/>
      <c r="P378" s="201">
        <f>O378*H378</f>
        <v>0</v>
      </c>
      <c r="Q378" s="201">
        <v>0</v>
      </c>
      <c r="R378" s="201">
        <f>Q378*H378</f>
        <v>0</v>
      </c>
      <c r="S378" s="201">
        <v>0</v>
      </c>
      <c r="T378" s="202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03" t="s">
        <v>191</v>
      </c>
      <c r="AT378" s="203" t="s">
        <v>408</v>
      </c>
      <c r="AU378" s="203" t="s">
        <v>184</v>
      </c>
      <c r="AY378" s="15" t="s">
        <v>174</v>
      </c>
      <c r="BE378" s="204">
        <f>IF(N378="základná",J378,0)</f>
        <v>0</v>
      </c>
      <c r="BF378" s="204">
        <f>IF(N378="znížená",J378,0)</f>
        <v>0</v>
      </c>
      <c r="BG378" s="204">
        <f>IF(N378="zákl. prenesená",J378,0)</f>
        <v>0</v>
      </c>
      <c r="BH378" s="204">
        <f>IF(N378="zníž. prenesená",J378,0)</f>
        <v>0</v>
      </c>
      <c r="BI378" s="204">
        <f>IF(N378="nulová",J378,0)</f>
        <v>0</v>
      </c>
      <c r="BJ378" s="15" t="s">
        <v>152</v>
      </c>
      <c r="BK378" s="205">
        <f>ROUND(I378*H378,3)</f>
        <v>0</v>
      </c>
      <c r="BL378" s="15" t="s">
        <v>181</v>
      </c>
      <c r="BM378" s="203" t="s">
        <v>2513</v>
      </c>
    </row>
    <row r="379" s="2" customFormat="1" ht="37.8" customHeight="1">
      <c r="A379" s="34"/>
      <c r="B379" s="156"/>
      <c r="C379" s="211" t="s">
        <v>771</v>
      </c>
      <c r="D379" s="211" t="s">
        <v>408</v>
      </c>
      <c r="E379" s="212" t="s">
        <v>2514</v>
      </c>
      <c r="F379" s="213" t="s">
        <v>2515</v>
      </c>
      <c r="G379" s="214" t="s">
        <v>246</v>
      </c>
      <c r="H379" s="215">
        <v>1</v>
      </c>
      <c r="I379" s="216"/>
      <c r="J379" s="215">
        <f>ROUND(I379*H379,3)</f>
        <v>0</v>
      </c>
      <c r="K379" s="217"/>
      <c r="L379" s="218"/>
      <c r="M379" s="219" t="s">
        <v>1</v>
      </c>
      <c r="N379" s="220" t="s">
        <v>40</v>
      </c>
      <c r="O379" s="78"/>
      <c r="P379" s="201">
        <f>O379*H379</f>
        <v>0</v>
      </c>
      <c r="Q379" s="201">
        <v>0</v>
      </c>
      <c r="R379" s="201">
        <f>Q379*H379</f>
        <v>0</v>
      </c>
      <c r="S379" s="201">
        <v>0</v>
      </c>
      <c r="T379" s="202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3" t="s">
        <v>191</v>
      </c>
      <c r="AT379" s="203" t="s">
        <v>408</v>
      </c>
      <c r="AU379" s="203" t="s">
        <v>184</v>
      </c>
      <c r="AY379" s="15" t="s">
        <v>174</v>
      </c>
      <c r="BE379" s="204">
        <f>IF(N379="základná",J379,0)</f>
        <v>0</v>
      </c>
      <c r="BF379" s="204">
        <f>IF(N379="znížená",J379,0)</f>
        <v>0</v>
      </c>
      <c r="BG379" s="204">
        <f>IF(N379="zákl. prenesená",J379,0)</f>
        <v>0</v>
      </c>
      <c r="BH379" s="204">
        <f>IF(N379="zníž. prenesená",J379,0)</f>
        <v>0</v>
      </c>
      <c r="BI379" s="204">
        <f>IF(N379="nulová",J379,0)</f>
        <v>0</v>
      </c>
      <c r="BJ379" s="15" t="s">
        <v>152</v>
      </c>
      <c r="BK379" s="205">
        <f>ROUND(I379*H379,3)</f>
        <v>0</v>
      </c>
      <c r="BL379" s="15" t="s">
        <v>181</v>
      </c>
      <c r="BM379" s="203" t="s">
        <v>2516</v>
      </c>
    </row>
    <row r="380" s="2" customFormat="1" ht="16.5" customHeight="1">
      <c r="A380" s="34"/>
      <c r="B380" s="156"/>
      <c r="C380" s="192" t="s">
        <v>1158</v>
      </c>
      <c r="D380" s="192" t="s">
        <v>177</v>
      </c>
      <c r="E380" s="193" t="s">
        <v>2517</v>
      </c>
      <c r="F380" s="194" t="s">
        <v>2518</v>
      </c>
      <c r="G380" s="195" t="s">
        <v>246</v>
      </c>
      <c r="H380" s="196">
        <v>3</v>
      </c>
      <c r="I380" s="197"/>
      <c r="J380" s="196">
        <f>ROUND(I380*H380,3)</f>
        <v>0</v>
      </c>
      <c r="K380" s="198"/>
      <c r="L380" s="35"/>
      <c r="M380" s="199" t="s">
        <v>1</v>
      </c>
      <c r="N380" s="200" t="s">
        <v>40</v>
      </c>
      <c r="O380" s="78"/>
      <c r="P380" s="201">
        <f>O380*H380</f>
        <v>0</v>
      </c>
      <c r="Q380" s="201">
        <v>0</v>
      </c>
      <c r="R380" s="201">
        <f>Q380*H380</f>
        <v>0</v>
      </c>
      <c r="S380" s="201">
        <v>0</v>
      </c>
      <c r="T380" s="202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3" t="s">
        <v>181</v>
      </c>
      <c r="AT380" s="203" t="s">
        <v>177</v>
      </c>
      <c r="AU380" s="203" t="s">
        <v>184</v>
      </c>
      <c r="AY380" s="15" t="s">
        <v>174</v>
      </c>
      <c r="BE380" s="204">
        <f>IF(N380="základná",J380,0)</f>
        <v>0</v>
      </c>
      <c r="BF380" s="204">
        <f>IF(N380="znížená",J380,0)</f>
        <v>0</v>
      </c>
      <c r="BG380" s="204">
        <f>IF(N380="zákl. prenesená",J380,0)</f>
        <v>0</v>
      </c>
      <c r="BH380" s="204">
        <f>IF(N380="zníž. prenesená",J380,0)</f>
        <v>0</v>
      </c>
      <c r="BI380" s="204">
        <f>IF(N380="nulová",J380,0)</f>
        <v>0</v>
      </c>
      <c r="BJ380" s="15" t="s">
        <v>152</v>
      </c>
      <c r="BK380" s="205">
        <f>ROUND(I380*H380,3)</f>
        <v>0</v>
      </c>
      <c r="BL380" s="15" t="s">
        <v>181</v>
      </c>
      <c r="BM380" s="203" t="s">
        <v>2519</v>
      </c>
    </row>
    <row r="381" s="2" customFormat="1" ht="16.5" customHeight="1">
      <c r="A381" s="34"/>
      <c r="B381" s="156"/>
      <c r="C381" s="211" t="s">
        <v>775</v>
      </c>
      <c r="D381" s="211" t="s">
        <v>408</v>
      </c>
      <c r="E381" s="212" t="s">
        <v>2520</v>
      </c>
      <c r="F381" s="213" t="s">
        <v>2521</v>
      </c>
      <c r="G381" s="214" t="s">
        <v>2522</v>
      </c>
      <c r="H381" s="215">
        <v>3</v>
      </c>
      <c r="I381" s="216"/>
      <c r="J381" s="215">
        <f>ROUND(I381*H381,3)</f>
        <v>0</v>
      </c>
      <c r="K381" s="217"/>
      <c r="L381" s="218"/>
      <c r="M381" s="219" t="s">
        <v>1</v>
      </c>
      <c r="N381" s="220" t="s">
        <v>40</v>
      </c>
      <c r="O381" s="78"/>
      <c r="P381" s="201">
        <f>O381*H381</f>
        <v>0</v>
      </c>
      <c r="Q381" s="201">
        <v>0</v>
      </c>
      <c r="R381" s="201">
        <f>Q381*H381</f>
        <v>0</v>
      </c>
      <c r="S381" s="201">
        <v>0</v>
      </c>
      <c r="T381" s="202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203" t="s">
        <v>191</v>
      </c>
      <c r="AT381" s="203" t="s">
        <v>408</v>
      </c>
      <c r="AU381" s="203" t="s">
        <v>184</v>
      </c>
      <c r="AY381" s="15" t="s">
        <v>174</v>
      </c>
      <c r="BE381" s="204">
        <f>IF(N381="základná",J381,0)</f>
        <v>0</v>
      </c>
      <c r="BF381" s="204">
        <f>IF(N381="znížená",J381,0)</f>
        <v>0</v>
      </c>
      <c r="BG381" s="204">
        <f>IF(N381="zákl. prenesená",J381,0)</f>
        <v>0</v>
      </c>
      <c r="BH381" s="204">
        <f>IF(N381="zníž. prenesená",J381,0)</f>
        <v>0</v>
      </c>
      <c r="BI381" s="204">
        <f>IF(N381="nulová",J381,0)</f>
        <v>0</v>
      </c>
      <c r="BJ381" s="15" t="s">
        <v>152</v>
      </c>
      <c r="BK381" s="205">
        <f>ROUND(I381*H381,3)</f>
        <v>0</v>
      </c>
      <c r="BL381" s="15" t="s">
        <v>181</v>
      </c>
      <c r="BM381" s="203" t="s">
        <v>2523</v>
      </c>
    </row>
    <row r="382" s="2" customFormat="1" ht="16.5" customHeight="1">
      <c r="A382" s="34"/>
      <c r="B382" s="156"/>
      <c r="C382" s="192" t="s">
        <v>1165</v>
      </c>
      <c r="D382" s="192" t="s">
        <v>177</v>
      </c>
      <c r="E382" s="193" t="s">
        <v>2524</v>
      </c>
      <c r="F382" s="194" t="s">
        <v>2525</v>
      </c>
      <c r="G382" s="195" t="s">
        <v>246</v>
      </c>
      <c r="H382" s="196">
        <v>2</v>
      </c>
      <c r="I382" s="197"/>
      <c r="J382" s="196">
        <f>ROUND(I382*H382,3)</f>
        <v>0</v>
      </c>
      <c r="K382" s="198"/>
      <c r="L382" s="35"/>
      <c r="M382" s="199" t="s">
        <v>1</v>
      </c>
      <c r="N382" s="200" t="s">
        <v>40</v>
      </c>
      <c r="O382" s="78"/>
      <c r="P382" s="201">
        <f>O382*H382</f>
        <v>0</v>
      </c>
      <c r="Q382" s="201">
        <v>0</v>
      </c>
      <c r="R382" s="201">
        <f>Q382*H382</f>
        <v>0</v>
      </c>
      <c r="S382" s="201">
        <v>0</v>
      </c>
      <c r="T382" s="202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3" t="s">
        <v>181</v>
      </c>
      <c r="AT382" s="203" t="s">
        <v>177</v>
      </c>
      <c r="AU382" s="203" t="s">
        <v>184</v>
      </c>
      <c r="AY382" s="15" t="s">
        <v>174</v>
      </c>
      <c r="BE382" s="204">
        <f>IF(N382="základná",J382,0)</f>
        <v>0</v>
      </c>
      <c r="BF382" s="204">
        <f>IF(N382="znížená",J382,0)</f>
        <v>0</v>
      </c>
      <c r="BG382" s="204">
        <f>IF(N382="zákl. prenesená",J382,0)</f>
        <v>0</v>
      </c>
      <c r="BH382" s="204">
        <f>IF(N382="zníž. prenesená",J382,0)</f>
        <v>0</v>
      </c>
      <c r="BI382" s="204">
        <f>IF(N382="nulová",J382,0)</f>
        <v>0</v>
      </c>
      <c r="BJ382" s="15" t="s">
        <v>152</v>
      </c>
      <c r="BK382" s="205">
        <f>ROUND(I382*H382,3)</f>
        <v>0</v>
      </c>
      <c r="BL382" s="15" t="s">
        <v>181</v>
      </c>
      <c r="BM382" s="203" t="s">
        <v>2526</v>
      </c>
    </row>
    <row r="383" s="2" customFormat="1" ht="37.8" customHeight="1">
      <c r="A383" s="34"/>
      <c r="B383" s="156"/>
      <c r="C383" s="211" t="s">
        <v>1171</v>
      </c>
      <c r="D383" s="211" t="s">
        <v>408</v>
      </c>
      <c r="E383" s="212" t="s">
        <v>2527</v>
      </c>
      <c r="F383" s="213" t="s">
        <v>2528</v>
      </c>
      <c r="G383" s="214" t="s">
        <v>246</v>
      </c>
      <c r="H383" s="215">
        <v>2</v>
      </c>
      <c r="I383" s="216"/>
      <c r="J383" s="215">
        <f>ROUND(I383*H383,3)</f>
        <v>0</v>
      </c>
      <c r="K383" s="217"/>
      <c r="L383" s="218"/>
      <c r="M383" s="219" t="s">
        <v>1</v>
      </c>
      <c r="N383" s="220" t="s">
        <v>40</v>
      </c>
      <c r="O383" s="78"/>
      <c r="P383" s="201">
        <f>O383*H383</f>
        <v>0</v>
      </c>
      <c r="Q383" s="201">
        <v>0</v>
      </c>
      <c r="R383" s="201">
        <f>Q383*H383</f>
        <v>0</v>
      </c>
      <c r="S383" s="201">
        <v>0</v>
      </c>
      <c r="T383" s="202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203" t="s">
        <v>191</v>
      </c>
      <c r="AT383" s="203" t="s">
        <v>408</v>
      </c>
      <c r="AU383" s="203" t="s">
        <v>184</v>
      </c>
      <c r="AY383" s="15" t="s">
        <v>174</v>
      </c>
      <c r="BE383" s="204">
        <f>IF(N383="základná",J383,0)</f>
        <v>0</v>
      </c>
      <c r="BF383" s="204">
        <f>IF(N383="znížená",J383,0)</f>
        <v>0</v>
      </c>
      <c r="BG383" s="204">
        <f>IF(N383="zákl. prenesená",J383,0)</f>
        <v>0</v>
      </c>
      <c r="BH383" s="204">
        <f>IF(N383="zníž. prenesená",J383,0)</f>
        <v>0</v>
      </c>
      <c r="BI383" s="204">
        <f>IF(N383="nulová",J383,0)</f>
        <v>0</v>
      </c>
      <c r="BJ383" s="15" t="s">
        <v>152</v>
      </c>
      <c r="BK383" s="205">
        <f>ROUND(I383*H383,3)</f>
        <v>0</v>
      </c>
      <c r="BL383" s="15" t="s">
        <v>181</v>
      </c>
      <c r="BM383" s="203" t="s">
        <v>2529</v>
      </c>
    </row>
    <row r="384" s="2" customFormat="1" ht="16.5" customHeight="1">
      <c r="A384" s="34"/>
      <c r="B384" s="156"/>
      <c r="C384" s="192" t="s">
        <v>1175</v>
      </c>
      <c r="D384" s="192" t="s">
        <v>177</v>
      </c>
      <c r="E384" s="193" t="s">
        <v>2530</v>
      </c>
      <c r="F384" s="194" t="s">
        <v>2531</v>
      </c>
      <c r="G384" s="195" t="s">
        <v>1301</v>
      </c>
      <c r="H384" s="196">
        <v>100</v>
      </c>
      <c r="I384" s="197"/>
      <c r="J384" s="196">
        <f>ROUND(I384*H384,3)</f>
        <v>0</v>
      </c>
      <c r="K384" s="198"/>
      <c r="L384" s="35"/>
      <c r="M384" s="199" t="s">
        <v>1</v>
      </c>
      <c r="N384" s="200" t="s">
        <v>40</v>
      </c>
      <c r="O384" s="78"/>
      <c r="P384" s="201">
        <f>O384*H384</f>
        <v>0</v>
      </c>
      <c r="Q384" s="201">
        <v>0</v>
      </c>
      <c r="R384" s="201">
        <f>Q384*H384</f>
        <v>0</v>
      </c>
      <c r="S384" s="201">
        <v>0</v>
      </c>
      <c r="T384" s="202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3" t="s">
        <v>181</v>
      </c>
      <c r="AT384" s="203" t="s">
        <v>177</v>
      </c>
      <c r="AU384" s="203" t="s">
        <v>184</v>
      </c>
      <c r="AY384" s="15" t="s">
        <v>174</v>
      </c>
      <c r="BE384" s="204">
        <f>IF(N384="základná",J384,0)</f>
        <v>0</v>
      </c>
      <c r="BF384" s="204">
        <f>IF(N384="znížená",J384,0)</f>
        <v>0</v>
      </c>
      <c r="BG384" s="204">
        <f>IF(N384="zákl. prenesená",J384,0)</f>
        <v>0</v>
      </c>
      <c r="BH384" s="204">
        <f>IF(N384="zníž. prenesená",J384,0)</f>
        <v>0</v>
      </c>
      <c r="BI384" s="204">
        <f>IF(N384="nulová",J384,0)</f>
        <v>0</v>
      </c>
      <c r="BJ384" s="15" t="s">
        <v>152</v>
      </c>
      <c r="BK384" s="205">
        <f>ROUND(I384*H384,3)</f>
        <v>0</v>
      </c>
      <c r="BL384" s="15" t="s">
        <v>181</v>
      </c>
      <c r="BM384" s="203" t="s">
        <v>2532</v>
      </c>
    </row>
    <row r="385" s="2" customFormat="1" ht="49.05" customHeight="1">
      <c r="A385" s="34"/>
      <c r="B385" s="156"/>
      <c r="C385" s="211" t="s">
        <v>1179</v>
      </c>
      <c r="D385" s="211" t="s">
        <v>408</v>
      </c>
      <c r="E385" s="212" t="s">
        <v>2533</v>
      </c>
      <c r="F385" s="213" t="s">
        <v>2534</v>
      </c>
      <c r="G385" s="214" t="s">
        <v>1301</v>
      </c>
      <c r="H385" s="215">
        <v>100</v>
      </c>
      <c r="I385" s="216"/>
      <c r="J385" s="215">
        <f>ROUND(I385*H385,3)</f>
        <v>0</v>
      </c>
      <c r="K385" s="217"/>
      <c r="L385" s="218"/>
      <c r="M385" s="219" t="s">
        <v>1</v>
      </c>
      <c r="N385" s="220" t="s">
        <v>40</v>
      </c>
      <c r="O385" s="78"/>
      <c r="P385" s="201">
        <f>O385*H385</f>
        <v>0</v>
      </c>
      <c r="Q385" s="201">
        <v>0</v>
      </c>
      <c r="R385" s="201">
        <f>Q385*H385</f>
        <v>0</v>
      </c>
      <c r="S385" s="201">
        <v>0</v>
      </c>
      <c r="T385" s="202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203" t="s">
        <v>191</v>
      </c>
      <c r="AT385" s="203" t="s">
        <v>408</v>
      </c>
      <c r="AU385" s="203" t="s">
        <v>184</v>
      </c>
      <c r="AY385" s="15" t="s">
        <v>174</v>
      </c>
      <c r="BE385" s="204">
        <f>IF(N385="základná",J385,0)</f>
        <v>0</v>
      </c>
      <c r="BF385" s="204">
        <f>IF(N385="znížená",J385,0)</f>
        <v>0</v>
      </c>
      <c r="BG385" s="204">
        <f>IF(N385="zákl. prenesená",J385,0)</f>
        <v>0</v>
      </c>
      <c r="BH385" s="204">
        <f>IF(N385="zníž. prenesená",J385,0)</f>
        <v>0</v>
      </c>
      <c r="BI385" s="204">
        <f>IF(N385="nulová",J385,0)</f>
        <v>0</v>
      </c>
      <c r="BJ385" s="15" t="s">
        <v>152</v>
      </c>
      <c r="BK385" s="205">
        <f>ROUND(I385*H385,3)</f>
        <v>0</v>
      </c>
      <c r="BL385" s="15" t="s">
        <v>181</v>
      </c>
      <c r="BM385" s="203" t="s">
        <v>2535</v>
      </c>
    </row>
    <row r="386" s="2" customFormat="1" ht="24.15" customHeight="1">
      <c r="A386" s="34"/>
      <c r="B386" s="156"/>
      <c r="C386" s="192" t="s">
        <v>1185</v>
      </c>
      <c r="D386" s="192" t="s">
        <v>177</v>
      </c>
      <c r="E386" s="193" t="s">
        <v>2536</v>
      </c>
      <c r="F386" s="194" t="s">
        <v>2537</v>
      </c>
      <c r="G386" s="195" t="s">
        <v>180</v>
      </c>
      <c r="H386" s="196">
        <v>2</v>
      </c>
      <c r="I386" s="197"/>
      <c r="J386" s="196">
        <f>ROUND(I386*H386,3)</f>
        <v>0</v>
      </c>
      <c r="K386" s="198"/>
      <c r="L386" s="35"/>
      <c r="M386" s="199" t="s">
        <v>1</v>
      </c>
      <c r="N386" s="200" t="s">
        <v>40</v>
      </c>
      <c r="O386" s="78"/>
      <c r="P386" s="201">
        <f>O386*H386</f>
        <v>0</v>
      </c>
      <c r="Q386" s="201">
        <v>0</v>
      </c>
      <c r="R386" s="201">
        <f>Q386*H386</f>
        <v>0</v>
      </c>
      <c r="S386" s="201">
        <v>0</v>
      </c>
      <c r="T386" s="202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3" t="s">
        <v>181</v>
      </c>
      <c r="AT386" s="203" t="s">
        <v>177</v>
      </c>
      <c r="AU386" s="203" t="s">
        <v>184</v>
      </c>
      <c r="AY386" s="15" t="s">
        <v>174</v>
      </c>
      <c r="BE386" s="204">
        <f>IF(N386="základná",J386,0)</f>
        <v>0</v>
      </c>
      <c r="BF386" s="204">
        <f>IF(N386="znížená",J386,0)</f>
        <v>0</v>
      </c>
      <c r="BG386" s="204">
        <f>IF(N386="zákl. prenesená",J386,0)</f>
        <v>0</v>
      </c>
      <c r="BH386" s="204">
        <f>IF(N386="zníž. prenesená",J386,0)</f>
        <v>0</v>
      </c>
      <c r="BI386" s="204">
        <f>IF(N386="nulová",J386,0)</f>
        <v>0</v>
      </c>
      <c r="BJ386" s="15" t="s">
        <v>152</v>
      </c>
      <c r="BK386" s="205">
        <f>ROUND(I386*H386,3)</f>
        <v>0</v>
      </c>
      <c r="BL386" s="15" t="s">
        <v>181</v>
      </c>
      <c r="BM386" s="203" t="s">
        <v>2538</v>
      </c>
    </row>
    <row r="387" s="2" customFormat="1" ht="24.15" customHeight="1">
      <c r="A387" s="34"/>
      <c r="B387" s="156"/>
      <c r="C387" s="211" t="s">
        <v>1189</v>
      </c>
      <c r="D387" s="211" t="s">
        <v>408</v>
      </c>
      <c r="E387" s="212" t="s">
        <v>2539</v>
      </c>
      <c r="F387" s="213" t="s">
        <v>2540</v>
      </c>
      <c r="G387" s="214" t="s">
        <v>246</v>
      </c>
      <c r="H387" s="215">
        <v>20</v>
      </c>
      <c r="I387" s="216"/>
      <c r="J387" s="215">
        <f>ROUND(I387*H387,3)</f>
        <v>0</v>
      </c>
      <c r="K387" s="217"/>
      <c r="L387" s="218"/>
      <c r="M387" s="219" t="s">
        <v>1</v>
      </c>
      <c r="N387" s="220" t="s">
        <v>40</v>
      </c>
      <c r="O387" s="78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3" t="s">
        <v>191</v>
      </c>
      <c r="AT387" s="203" t="s">
        <v>408</v>
      </c>
      <c r="AU387" s="203" t="s">
        <v>184</v>
      </c>
      <c r="AY387" s="15" t="s">
        <v>174</v>
      </c>
      <c r="BE387" s="204">
        <f>IF(N387="základná",J387,0)</f>
        <v>0</v>
      </c>
      <c r="BF387" s="204">
        <f>IF(N387="znížená",J387,0)</f>
        <v>0</v>
      </c>
      <c r="BG387" s="204">
        <f>IF(N387="zákl. prenesená",J387,0)</f>
        <v>0</v>
      </c>
      <c r="BH387" s="204">
        <f>IF(N387="zníž. prenesená",J387,0)</f>
        <v>0</v>
      </c>
      <c r="BI387" s="204">
        <f>IF(N387="nulová",J387,0)</f>
        <v>0</v>
      </c>
      <c r="BJ387" s="15" t="s">
        <v>152</v>
      </c>
      <c r="BK387" s="205">
        <f>ROUND(I387*H387,3)</f>
        <v>0</v>
      </c>
      <c r="BL387" s="15" t="s">
        <v>181</v>
      </c>
      <c r="BM387" s="203" t="s">
        <v>2541</v>
      </c>
    </row>
    <row r="388" s="2" customFormat="1" ht="16.5" customHeight="1">
      <c r="A388" s="34"/>
      <c r="B388" s="156"/>
      <c r="C388" s="211" t="s">
        <v>1193</v>
      </c>
      <c r="D388" s="211" t="s">
        <v>408</v>
      </c>
      <c r="E388" s="212" t="s">
        <v>2542</v>
      </c>
      <c r="F388" s="213" t="s">
        <v>2543</v>
      </c>
      <c r="G388" s="214" t="s">
        <v>246</v>
      </c>
      <c r="H388" s="215">
        <v>200</v>
      </c>
      <c r="I388" s="216"/>
      <c r="J388" s="215">
        <f>ROUND(I388*H388,3)</f>
        <v>0</v>
      </c>
      <c r="K388" s="217"/>
      <c r="L388" s="218"/>
      <c r="M388" s="219" t="s">
        <v>1</v>
      </c>
      <c r="N388" s="220" t="s">
        <v>40</v>
      </c>
      <c r="O388" s="78"/>
      <c r="P388" s="201">
        <f>O388*H388</f>
        <v>0</v>
      </c>
      <c r="Q388" s="201">
        <v>0</v>
      </c>
      <c r="R388" s="201">
        <f>Q388*H388</f>
        <v>0</v>
      </c>
      <c r="S388" s="201">
        <v>0</v>
      </c>
      <c r="T388" s="202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203" t="s">
        <v>191</v>
      </c>
      <c r="AT388" s="203" t="s">
        <v>408</v>
      </c>
      <c r="AU388" s="203" t="s">
        <v>184</v>
      </c>
      <c r="AY388" s="15" t="s">
        <v>174</v>
      </c>
      <c r="BE388" s="204">
        <f>IF(N388="základná",J388,0)</f>
        <v>0</v>
      </c>
      <c r="BF388" s="204">
        <f>IF(N388="znížená",J388,0)</f>
        <v>0</v>
      </c>
      <c r="BG388" s="204">
        <f>IF(N388="zákl. prenesená",J388,0)</f>
        <v>0</v>
      </c>
      <c r="BH388" s="204">
        <f>IF(N388="zníž. prenesená",J388,0)</f>
        <v>0</v>
      </c>
      <c r="BI388" s="204">
        <f>IF(N388="nulová",J388,0)</f>
        <v>0</v>
      </c>
      <c r="BJ388" s="15" t="s">
        <v>152</v>
      </c>
      <c r="BK388" s="205">
        <f>ROUND(I388*H388,3)</f>
        <v>0</v>
      </c>
      <c r="BL388" s="15" t="s">
        <v>181</v>
      </c>
      <c r="BM388" s="203" t="s">
        <v>2544</v>
      </c>
    </row>
    <row r="389" s="12" customFormat="1" ht="20.88" customHeight="1">
      <c r="A389" s="12"/>
      <c r="B389" s="179"/>
      <c r="C389" s="12"/>
      <c r="D389" s="180" t="s">
        <v>73</v>
      </c>
      <c r="E389" s="190" t="s">
        <v>2545</v>
      </c>
      <c r="F389" s="190" t="s">
        <v>2546</v>
      </c>
      <c r="G389" s="12"/>
      <c r="H389" s="12"/>
      <c r="I389" s="182"/>
      <c r="J389" s="191">
        <f>BK389</f>
        <v>0</v>
      </c>
      <c r="K389" s="12"/>
      <c r="L389" s="179"/>
      <c r="M389" s="184"/>
      <c r="N389" s="185"/>
      <c r="O389" s="185"/>
      <c r="P389" s="186">
        <f>SUM(P390:P410)</f>
        <v>0</v>
      </c>
      <c r="Q389" s="185"/>
      <c r="R389" s="186">
        <f>SUM(R390:R410)</f>
        <v>0</v>
      </c>
      <c r="S389" s="185"/>
      <c r="T389" s="187">
        <f>SUM(T390:T410)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80" t="s">
        <v>82</v>
      </c>
      <c r="AT389" s="188" t="s">
        <v>73</v>
      </c>
      <c r="AU389" s="188" t="s">
        <v>152</v>
      </c>
      <c r="AY389" s="180" t="s">
        <v>174</v>
      </c>
      <c r="BK389" s="189">
        <f>SUM(BK390:BK410)</f>
        <v>0</v>
      </c>
    </row>
    <row r="390" s="2" customFormat="1" ht="33" customHeight="1">
      <c r="A390" s="34"/>
      <c r="B390" s="156"/>
      <c r="C390" s="192" t="s">
        <v>1197</v>
      </c>
      <c r="D390" s="192" t="s">
        <v>177</v>
      </c>
      <c r="E390" s="193" t="s">
        <v>2547</v>
      </c>
      <c r="F390" s="194" t="s">
        <v>2548</v>
      </c>
      <c r="G390" s="195" t="s">
        <v>246</v>
      </c>
      <c r="H390" s="196">
        <v>236</v>
      </c>
      <c r="I390" s="197"/>
      <c r="J390" s="196">
        <f>ROUND(I390*H390,3)</f>
        <v>0</v>
      </c>
      <c r="K390" s="198"/>
      <c r="L390" s="35"/>
      <c r="M390" s="199" t="s">
        <v>1</v>
      </c>
      <c r="N390" s="200" t="s">
        <v>40</v>
      </c>
      <c r="O390" s="78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3" t="s">
        <v>181</v>
      </c>
      <c r="AT390" s="203" t="s">
        <v>177</v>
      </c>
      <c r="AU390" s="203" t="s">
        <v>184</v>
      </c>
      <c r="AY390" s="15" t="s">
        <v>174</v>
      </c>
      <c r="BE390" s="204">
        <f>IF(N390="základná",J390,0)</f>
        <v>0</v>
      </c>
      <c r="BF390" s="204">
        <f>IF(N390="znížená",J390,0)</f>
        <v>0</v>
      </c>
      <c r="BG390" s="204">
        <f>IF(N390="zákl. prenesená",J390,0)</f>
        <v>0</v>
      </c>
      <c r="BH390" s="204">
        <f>IF(N390="zníž. prenesená",J390,0)</f>
        <v>0</v>
      </c>
      <c r="BI390" s="204">
        <f>IF(N390="nulová",J390,0)</f>
        <v>0</v>
      </c>
      <c r="BJ390" s="15" t="s">
        <v>152</v>
      </c>
      <c r="BK390" s="205">
        <f>ROUND(I390*H390,3)</f>
        <v>0</v>
      </c>
      <c r="BL390" s="15" t="s">
        <v>181</v>
      </c>
      <c r="BM390" s="203" t="s">
        <v>2549</v>
      </c>
    </row>
    <row r="391" s="2" customFormat="1" ht="49.05" customHeight="1">
      <c r="A391" s="34"/>
      <c r="B391" s="156"/>
      <c r="C391" s="211" t="s">
        <v>1203</v>
      </c>
      <c r="D391" s="211" t="s">
        <v>408</v>
      </c>
      <c r="E391" s="212" t="s">
        <v>2550</v>
      </c>
      <c r="F391" s="213" t="s">
        <v>2551</v>
      </c>
      <c r="G391" s="214" t="s">
        <v>246</v>
      </c>
      <c r="H391" s="215">
        <v>8</v>
      </c>
      <c r="I391" s="216"/>
      <c r="J391" s="215">
        <f>ROUND(I391*H391,3)</f>
        <v>0</v>
      </c>
      <c r="K391" s="217"/>
      <c r="L391" s="218"/>
      <c r="M391" s="219" t="s">
        <v>1</v>
      </c>
      <c r="N391" s="220" t="s">
        <v>40</v>
      </c>
      <c r="O391" s="78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203" t="s">
        <v>191</v>
      </c>
      <c r="AT391" s="203" t="s">
        <v>408</v>
      </c>
      <c r="AU391" s="203" t="s">
        <v>184</v>
      </c>
      <c r="AY391" s="15" t="s">
        <v>174</v>
      </c>
      <c r="BE391" s="204">
        <f>IF(N391="základná",J391,0)</f>
        <v>0</v>
      </c>
      <c r="BF391" s="204">
        <f>IF(N391="znížená",J391,0)</f>
        <v>0</v>
      </c>
      <c r="BG391" s="204">
        <f>IF(N391="zákl. prenesená",J391,0)</f>
        <v>0</v>
      </c>
      <c r="BH391" s="204">
        <f>IF(N391="zníž. prenesená",J391,0)</f>
        <v>0</v>
      </c>
      <c r="BI391" s="204">
        <f>IF(N391="nulová",J391,0)</f>
        <v>0</v>
      </c>
      <c r="BJ391" s="15" t="s">
        <v>152</v>
      </c>
      <c r="BK391" s="205">
        <f>ROUND(I391*H391,3)</f>
        <v>0</v>
      </c>
      <c r="BL391" s="15" t="s">
        <v>181</v>
      </c>
      <c r="BM391" s="203" t="s">
        <v>2552</v>
      </c>
    </row>
    <row r="392" s="2" customFormat="1" ht="37.8" customHeight="1">
      <c r="A392" s="34"/>
      <c r="B392" s="156"/>
      <c r="C392" s="211" t="s">
        <v>1207</v>
      </c>
      <c r="D392" s="211" t="s">
        <v>408</v>
      </c>
      <c r="E392" s="212" t="s">
        <v>2553</v>
      </c>
      <c r="F392" s="213" t="s">
        <v>2554</v>
      </c>
      <c r="G392" s="214" t="s">
        <v>246</v>
      </c>
      <c r="H392" s="215">
        <v>10</v>
      </c>
      <c r="I392" s="216"/>
      <c r="J392" s="215">
        <f>ROUND(I392*H392,3)</f>
        <v>0</v>
      </c>
      <c r="K392" s="217"/>
      <c r="L392" s="218"/>
      <c r="M392" s="219" t="s">
        <v>1</v>
      </c>
      <c r="N392" s="220" t="s">
        <v>40</v>
      </c>
      <c r="O392" s="78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03" t="s">
        <v>191</v>
      </c>
      <c r="AT392" s="203" t="s">
        <v>408</v>
      </c>
      <c r="AU392" s="203" t="s">
        <v>184</v>
      </c>
      <c r="AY392" s="15" t="s">
        <v>174</v>
      </c>
      <c r="BE392" s="204">
        <f>IF(N392="základná",J392,0)</f>
        <v>0</v>
      </c>
      <c r="BF392" s="204">
        <f>IF(N392="znížená",J392,0)</f>
        <v>0</v>
      </c>
      <c r="BG392" s="204">
        <f>IF(N392="zákl. prenesená",J392,0)</f>
        <v>0</v>
      </c>
      <c r="BH392" s="204">
        <f>IF(N392="zníž. prenesená",J392,0)</f>
        <v>0</v>
      </c>
      <c r="BI392" s="204">
        <f>IF(N392="nulová",J392,0)</f>
        <v>0</v>
      </c>
      <c r="BJ392" s="15" t="s">
        <v>152</v>
      </c>
      <c r="BK392" s="205">
        <f>ROUND(I392*H392,3)</f>
        <v>0</v>
      </c>
      <c r="BL392" s="15" t="s">
        <v>181</v>
      </c>
      <c r="BM392" s="203" t="s">
        <v>2555</v>
      </c>
    </row>
    <row r="393" s="2" customFormat="1" ht="49.05" customHeight="1">
      <c r="A393" s="34"/>
      <c r="B393" s="156"/>
      <c r="C393" s="211" t="s">
        <v>1212</v>
      </c>
      <c r="D393" s="211" t="s">
        <v>408</v>
      </c>
      <c r="E393" s="212" t="s">
        <v>2556</v>
      </c>
      <c r="F393" s="213" t="s">
        <v>2557</v>
      </c>
      <c r="G393" s="214" t="s">
        <v>246</v>
      </c>
      <c r="H393" s="215">
        <v>81</v>
      </c>
      <c r="I393" s="216"/>
      <c r="J393" s="215">
        <f>ROUND(I393*H393,3)</f>
        <v>0</v>
      </c>
      <c r="K393" s="217"/>
      <c r="L393" s="218"/>
      <c r="M393" s="219" t="s">
        <v>1</v>
      </c>
      <c r="N393" s="220" t="s">
        <v>40</v>
      </c>
      <c r="O393" s="78"/>
      <c r="P393" s="201">
        <f>O393*H393</f>
        <v>0</v>
      </c>
      <c r="Q393" s="201">
        <v>0</v>
      </c>
      <c r="R393" s="201">
        <f>Q393*H393</f>
        <v>0</v>
      </c>
      <c r="S393" s="201">
        <v>0</v>
      </c>
      <c r="T393" s="202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203" t="s">
        <v>191</v>
      </c>
      <c r="AT393" s="203" t="s">
        <v>408</v>
      </c>
      <c r="AU393" s="203" t="s">
        <v>184</v>
      </c>
      <c r="AY393" s="15" t="s">
        <v>174</v>
      </c>
      <c r="BE393" s="204">
        <f>IF(N393="základná",J393,0)</f>
        <v>0</v>
      </c>
      <c r="BF393" s="204">
        <f>IF(N393="znížená",J393,0)</f>
        <v>0</v>
      </c>
      <c r="BG393" s="204">
        <f>IF(N393="zákl. prenesená",J393,0)</f>
        <v>0</v>
      </c>
      <c r="BH393" s="204">
        <f>IF(N393="zníž. prenesená",J393,0)</f>
        <v>0</v>
      </c>
      <c r="BI393" s="204">
        <f>IF(N393="nulová",J393,0)</f>
        <v>0</v>
      </c>
      <c r="BJ393" s="15" t="s">
        <v>152</v>
      </c>
      <c r="BK393" s="205">
        <f>ROUND(I393*H393,3)</f>
        <v>0</v>
      </c>
      <c r="BL393" s="15" t="s">
        <v>181</v>
      </c>
      <c r="BM393" s="203" t="s">
        <v>2558</v>
      </c>
    </row>
    <row r="394" s="2" customFormat="1" ht="37.8" customHeight="1">
      <c r="A394" s="34"/>
      <c r="B394" s="156"/>
      <c r="C394" s="211" t="s">
        <v>1218</v>
      </c>
      <c r="D394" s="211" t="s">
        <v>408</v>
      </c>
      <c r="E394" s="212" t="s">
        <v>2559</v>
      </c>
      <c r="F394" s="213" t="s">
        <v>2560</v>
      </c>
      <c r="G394" s="214" t="s">
        <v>246</v>
      </c>
      <c r="H394" s="215">
        <v>52</v>
      </c>
      <c r="I394" s="216"/>
      <c r="J394" s="215">
        <f>ROUND(I394*H394,3)</f>
        <v>0</v>
      </c>
      <c r="K394" s="217"/>
      <c r="L394" s="218"/>
      <c r="M394" s="219" t="s">
        <v>1</v>
      </c>
      <c r="N394" s="220" t="s">
        <v>40</v>
      </c>
      <c r="O394" s="78"/>
      <c r="P394" s="201">
        <f>O394*H394</f>
        <v>0</v>
      </c>
      <c r="Q394" s="201">
        <v>0</v>
      </c>
      <c r="R394" s="201">
        <f>Q394*H394</f>
        <v>0</v>
      </c>
      <c r="S394" s="201">
        <v>0</v>
      </c>
      <c r="T394" s="202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203" t="s">
        <v>191</v>
      </c>
      <c r="AT394" s="203" t="s">
        <v>408</v>
      </c>
      <c r="AU394" s="203" t="s">
        <v>184</v>
      </c>
      <c r="AY394" s="15" t="s">
        <v>174</v>
      </c>
      <c r="BE394" s="204">
        <f>IF(N394="základná",J394,0)</f>
        <v>0</v>
      </c>
      <c r="BF394" s="204">
        <f>IF(N394="znížená",J394,0)</f>
        <v>0</v>
      </c>
      <c r="BG394" s="204">
        <f>IF(N394="zákl. prenesená",J394,0)</f>
        <v>0</v>
      </c>
      <c r="BH394" s="204">
        <f>IF(N394="zníž. prenesená",J394,0)</f>
        <v>0</v>
      </c>
      <c r="BI394" s="204">
        <f>IF(N394="nulová",J394,0)</f>
        <v>0</v>
      </c>
      <c r="BJ394" s="15" t="s">
        <v>152</v>
      </c>
      <c r="BK394" s="205">
        <f>ROUND(I394*H394,3)</f>
        <v>0</v>
      </c>
      <c r="BL394" s="15" t="s">
        <v>181</v>
      </c>
      <c r="BM394" s="203" t="s">
        <v>2561</v>
      </c>
    </row>
    <row r="395" s="2" customFormat="1" ht="49.05" customHeight="1">
      <c r="A395" s="34"/>
      <c r="B395" s="156"/>
      <c r="C395" s="211" t="s">
        <v>1222</v>
      </c>
      <c r="D395" s="211" t="s">
        <v>408</v>
      </c>
      <c r="E395" s="212" t="s">
        <v>2562</v>
      </c>
      <c r="F395" s="213" t="s">
        <v>2563</v>
      </c>
      <c r="G395" s="214" t="s">
        <v>246</v>
      </c>
      <c r="H395" s="215">
        <v>10</v>
      </c>
      <c r="I395" s="216"/>
      <c r="J395" s="215">
        <f>ROUND(I395*H395,3)</f>
        <v>0</v>
      </c>
      <c r="K395" s="217"/>
      <c r="L395" s="218"/>
      <c r="M395" s="219" t="s">
        <v>1</v>
      </c>
      <c r="N395" s="220" t="s">
        <v>40</v>
      </c>
      <c r="O395" s="78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3" t="s">
        <v>191</v>
      </c>
      <c r="AT395" s="203" t="s">
        <v>408</v>
      </c>
      <c r="AU395" s="203" t="s">
        <v>184</v>
      </c>
      <c r="AY395" s="15" t="s">
        <v>174</v>
      </c>
      <c r="BE395" s="204">
        <f>IF(N395="základná",J395,0)</f>
        <v>0</v>
      </c>
      <c r="BF395" s="204">
        <f>IF(N395="znížená",J395,0)</f>
        <v>0</v>
      </c>
      <c r="BG395" s="204">
        <f>IF(N395="zákl. prenesená",J395,0)</f>
        <v>0</v>
      </c>
      <c r="BH395" s="204">
        <f>IF(N395="zníž. prenesená",J395,0)</f>
        <v>0</v>
      </c>
      <c r="BI395" s="204">
        <f>IF(N395="nulová",J395,0)</f>
        <v>0</v>
      </c>
      <c r="BJ395" s="15" t="s">
        <v>152</v>
      </c>
      <c r="BK395" s="205">
        <f>ROUND(I395*H395,3)</f>
        <v>0</v>
      </c>
      <c r="BL395" s="15" t="s">
        <v>181</v>
      </c>
      <c r="BM395" s="203" t="s">
        <v>2564</v>
      </c>
    </row>
    <row r="396" s="2" customFormat="1" ht="44.25" customHeight="1">
      <c r="A396" s="34"/>
      <c r="B396" s="156"/>
      <c r="C396" s="211" t="s">
        <v>778</v>
      </c>
      <c r="D396" s="211" t="s">
        <v>408</v>
      </c>
      <c r="E396" s="212" t="s">
        <v>2565</v>
      </c>
      <c r="F396" s="213" t="s">
        <v>2566</v>
      </c>
      <c r="G396" s="214" t="s">
        <v>246</v>
      </c>
      <c r="H396" s="215">
        <v>4</v>
      </c>
      <c r="I396" s="216"/>
      <c r="J396" s="215">
        <f>ROUND(I396*H396,3)</f>
        <v>0</v>
      </c>
      <c r="K396" s="217"/>
      <c r="L396" s="218"/>
      <c r="M396" s="219" t="s">
        <v>1</v>
      </c>
      <c r="N396" s="220" t="s">
        <v>40</v>
      </c>
      <c r="O396" s="78"/>
      <c r="P396" s="201">
        <f>O396*H396</f>
        <v>0</v>
      </c>
      <c r="Q396" s="201">
        <v>0</v>
      </c>
      <c r="R396" s="201">
        <f>Q396*H396</f>
        <v>0</v>
      </c>
      <c r="S396" s="201">
        <v>0</v>
      </c>
      <c r="T396" s="202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203" t="s">
        <v>191</v>
      </c>
      <c r="AT396" s="203" t="s">
        <v>408</v>
      </c>
      <c r="AU396" s="203" t="s">
        <v>184</v>
      </c>
      <c r="AY396" s="15" t="s">
        <v>174</v>
      </c>
      <c r="BE396" s="204">
        <f>IF(N396="základná",J396,0)</f>
        <v>0</v>
      </c>
      <c r="BF396" s="204">
        <f>IF(N396="znížená",J396,0)</f>
        <v>0</v>
      </c>
      <c r="BG396" s="204">
        <f>IF(N396="zákl. prenesená",J396,0)</f>
        <v>0</v>
      </c>
      <c r="BH396" s="204">
        <f>IF(N396="zníž. prenesená",J396,0)</f>
        <v>0</v>
      </c>
      <c r="BI396" s="204">
        <f>IF(N396="nulová",J396,0)</f>
        <v>0</v>
      </c>
      <c r="BJ396" s="15" t="s">
        <v>152</v>
      </c>
      <c r="BK396" s="205">
        <f>ROUND(I396*H396,3)</f>
        <v>0</v>
      </c>
      <c r="BL396" s="15" t="s">
        <v>181</v>
      </c>
      <c r="BM396" s="203" t="s">
        <v>2567</v>
      </c>
    </row>
    <row r="397" s="2" customFormat="1" ht="37.8" customHeight="1">
      <c r="A397" s="34"/>
      <c r="B397" s="156"/>
      <c r="C397" s="211" t="s">
        <v>1229</v>
      </c>
      <c r="D397" s="211" t="s">
        <v>408</v>
      </c>
      <c r="E397" s="212" t="s">
        <v>2568</v>
      </c>
      <c r="F397" s="213" t="s">
        <v>2569</v>
      </c>
      <c r="G397" s="214" t="s">
        <v>246</v>
      </c>
      <c r="H397" s="215">
        <v>11</v>
      </c>
      <c r="I397" s="216"/>
      <c r="J397" s="215">
        <f>ROUND(I397*H397,3)</f>
        <v>0</v>
      </c>
      <c r="K397" s="217"/>
      <c r="L397" s="218"/>
      <c r="M397" s="219" t="s">
        <v>1</v>
      </c>
      <c r="N397" s="220" t="s">
        <v>40</v>
      </c>
      <c r="O397" s="78"/>
      <c r="P397" s="201">
        <f>O397*H397</f>
        <v>0</v>
      </c>
      <c r="Q397" s="201">
        <v>0</v>
      </c>
      <c r="R397" s="201">
        <f>Q397*H397</f>
        <v>0</v>
      </c>
      <c r="S397" s="201">
        <v>0</v>
      </c>
      <c r="T397" s="202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203" t="s">
        <v>191</v>
      </c>
      <c r="AT397" s="203" t="s">
        <v>408</v>
      </c>
      <c r="AU397" s="203" t="s">
        <v>184</v>
      </c>
      <c r="AY397" s="15" t="s">
        <v>174</v>
      </c>
      <c r="BE397" s="204">
        <f>IF(N397="základná",J397,0)</f>
        <v>0</v>
      </c>
      <c r="BF397" s="204">
        <f>IF(N397="znížená",J397,0)</f>
        <v>0</v>
      </c>
      <c r="BG397" s="204">
        <f>IF(N397="zákl. prenesená",J397,0)</f>
        <v>0</v>
      </c>
      <c r="BH397" s="204">
        <f>IF(N397="zníž. prenesená",J397,0)</f>
        <v>0</v>
      </c>
      <c r="BI397" s="204">
        <f>IF(N397="nulová",J397,0)</f>
        <v>0</v>
      </c>
      <c r="BJ397" s="15" t="s">
        <v>152</v>
      </c>
      <c r="BK397" s="205">
        <f>ROUND(I397*H397,3)</f>
        <v>0</v>
      </c>
      <c r="BL397" s="15" t="s">
        <v>181</v>
      </c>
      <c r="BM397" s="203" t="s">
        <v>2570</v>
      </c>
    </row>
    <row r="398" s="2" customFormat="1" ht="37.8" customHeight="1">
      <c r="A398" s="34"/>
      <c r="B398" s="156"/>
      <c r="C398" s="211" t="s">
        <v>782</v>
      </c>
      <c r="D398" s="211" t="s">
        <v>408</v>
      </c>
      <c r="E398" s="212" t="s">
        <v>2571</v>
      </c>
      <c r="F398" s="213" t="s">
        <v>2572</v>
      </c>
      <c r="G398" s="214" t="s">
        <v>246</v>
      </c>
      <c r="H398" s="215">
        <v>4</v>
      </c>
      <c r="I398" s="216"/>
      <c r="J398" s="215">
        <f>ROUND(I398*H398,3)</f>
        <v>0</v>
      </c>
      <c r="K398" s="217"/>
      <c r="L398" s="218"/>
      <c r="M398" s="219" t="s">
        <v>1</v>
      </c>
      <c r="N398" s="220" t="s">
        <v>40</v>
      </c>
      <c r="O398" s="78"/>
      <c r="P398" s="201">
        <f>O398*H398</f>
        <v>0</v>
      </c>
      <c r="Q398" s="201">
        <v>0</v>
      </c>
      <c r="R398" s="201">
        <f>Q398*H398</f>
        <v>0</v>
      </c>
      <c r="S398" s="201">
        <v>0</v>
      </c>
      <c r="T398" s="202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03" t="s">
        <v>191</v>
      </c>
      <c r="AT398" s="203" t="s">
        <v>408</v>
      </c>
      <c r="AU398" s="203" t="s">
        <v>184</v>
      </c>
      <c r="AY398" s="15" t="s">
        <v>174</v>
      </c>
      <c r="BE398" s="204">
        <f>IF(N398="základná",J398,0)</f>
        <v>0</v>
      </c>
      <c r="BF398" s="204">
        <f>IF(N398="znížená",J398,0)</f>
        <v>0</v>
      </c>
      <c r="BG398" s="204">
        <f>IF(N398="zákl. prenesená",J398,0)</f>
        <v>0</v>
      </c>
      <c r="BH398" s="204">
        <f>IF(N398="zníž. prenesená",J398,0)</f>
        <v>0</v>
      </c>
      <c r="BI398" s="204">
        <f>IF(N398="nulová",J398,0)</f>
        <v>0</v>
      </c>
      <c r="BJ398" s="15" t="s">
        <v>152</v>
      </c>
      <c r="BK398" s="205">
        <f>ROUND(I398*H398,3)</f>
        <v>0</v>
      </c>
      <c r="BL398" s="15" t="s">
        <v>181</v>
      </c>
      <c r="BM398" s="203" t="s">
        <v>2573</v>
      </c>
    </row>
    <row r="399" s="2" customFormat="1" ht="37.8" customHeight="1">
      <c r="A399" s="34"/>
      <c r="B399" s="156"/>
      <c r="C399" s="211" t="s">
        <v>2574</v>
      </c>
      <c r="D399" s="211" t="s">
        <v>408</v>
      </c>
      <c r="E399" s="212" t="s">
        <v>2575</v>
      </c>
      <c r="F399" s="213" t="s">
        <v>2576</v>
      </c>
      <c r="G399" s="214" t="s">
        <v>246</v>
      </c>
      <c r="H399" s="215">
        <v>6</v>
      </c>
      <c r="I399" s="216"/>
      <c r="J399" s="215">
        <f>ROUND(I399*H399,3)</f>
        <v>0</v>
      </c>
      <c r="K399" s="217"/>
      <c r="L399" s="218"/>
      <c r="M399" s="219" t="s">
        <v>1</v>
      </c>
      <c r="N399" s="220" t="s">
        <v>40</v>
      </c>
      <c r="O399" s="78"/>
      <c r="P399" s="201">
        <f>O399*H399</f>
        <v>0</v>
      </c>
      <c r="Q399" s="201">
        <v>0</v>
      </c>
      <c r="R399" s="201">
        <f>Q399*H399</f>
        <v>0</v>
      </c>
      <c r="S399" s="201">
        <v>0</v>
      </c>
      <c r="T399" s="202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203" t="s">
        <v>191</v>
      </c>
      <c r="AT399" s="203" t="s">
        <v>408</v>
      </c>
      <c r="AU399" s="203" t="s">
        <v>184</v>
      </c>
      <c r="AY399" s="15" t="s">
        <v>174</v>
      </c>
      <c r="BE399" s="204">
        <f>IF(N399="základná",J399,0)</f>
        <v>0</v>
      </c>
      <c r="BF399" s="204">
        <f>IF(N399="znížená",J399,0)</f>
        <v>0</v>
      </c>
      <c r="BG399" s="204">
        <f>IF(N399="zákl. prenesená",J399,0)</f>
        <v>0</v>
      </c>
      <c r="BH399" s="204">
        <f>IF(N399="zníž. prenesená",J399,0)</f>
        <v>0</v>
      </c>
      <c r="BI399" s="204">
        <f>IF(N399="nulová",J399,0)</f>
        <v>0</v>
      </c>
      <c r="BJ399" s="15" t="s">
        <v>152</v>
      </c>
      <c r="BK399" s="205">
        <f>ROUND(I399*H399,3)</f>
        <v>0</v>
      </c>
      <c r="BL399" s="15" t="s">
        <v>181</v>
      </c>
      <c r="BM399" s="203" t="s">
        <v>2577</v>
      </c>
    </row>
    <row r="400" s="2" customFormat="1" ht="16.5" customHeight="1">
      <c r="A400" s="34"/>
      <c r="B400" s="156"/>
      <c r="C400" s="211" t="s">
        <v>785</v>
      </c>
      <c r="D400" s="211" t="s">
        <v>408</v>
      </c>
      <c r="E400" s="212" t="s">
        <v>2578</v>
      </c>
      <c r="F400" s="213" t="s">
        <v>2579</v>
      </c>
      <c r="G400" s="214" t="s">
        <v>246</v>
      </c>
      <c r="H400" s="215">
        <v>9</v>
      </c>
      <c r="I400" s="216"/>
      <c r="J400" s="215">
        <f>ROUND(I400*H400,3)</f>
        <v>0</v>
      </c>
      <c r="K400" s="217"/>
      <c r="L400" s="218"/>
      <c r="M400" s="219" t="s">
        <v>1</v>
      </c>
      <c r="N400" s="220" t="s">
        <v>40</v>
      </c>
      <c r="O400" s="78"/>
      <c r="P400" s="201">
        <f>O400*H400</f>
        <v>0</v>
      </c>
      <c r="Q400" s="201">
        <v>0</v>
      </c>
      <c r="R400" s="201">
        <f>Q400*H400</f>
        <v>0</v>
      </c>
      <c r="S400" s="201">
        <v>0</v>
      </c>
      <c r="T400" s="202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203" t="s">
        <v>191</v>
      </c>
      <c r="AT400" s="203" t="s">
        <v>408</v>
      </c>
      <c r="AU400" s="203" t="s">
        <v>184</v>
      </c>
      <c r="AY400" s="15" t="s">
        <v>174</v>
      </c>
      <c r="BE400" s="204">
        <f>IF(N400="základná",J400,0)</f>
        <v>0</v>
      </c>
      <c r="BF400" s="204">
        <f>IF(N400="znížená",J400,0)</f>
        <v>0</v>
      </c>
      <c r="BG400" s="204">
        <f>IF(N400="zákl. prenesená",J400,0)</f>
        <v>0</v>
      </c>
      <c r="BH400" s="204">
        <f>IF(N400="zníž. prenesená",J400,0)</f>
        <v>0</v>
      </c>
      <c r="BI400" s="204">
        <f>IF(N400="nulová",J400,0)</f>
        <v>0</v>
      </c>
      <c r="BJ400" s="15" t="s">
        <v>152</v>
      </c>
      <c r="BK400" s="205">
        <f>ROUND(I400*H400,3)</f>
        <v>0</v>
      </c>
      <c r="BL400" s="15" t="s">
        <v>181</v>
      </c>
      <c r="BM400" s="203" t="s">
        <v>2580</v>
      </c>
    </row>
    <row r="401" s="2" customFormat="1" ht="24.15" customHeight="1">
      <c r="A401" s="34"/>
      <c r="B401" s="156"/>
      <c r="C401" s="211" t="s">
        <v>2581</v>
      </c>
      <c r="D401" s="211" t="s">
        <v>408</v>
      </c>
      <c r="E401" s="212" t="s">
        <v>2582</v>
      </c>
      <c r="F401" s="213" t="s">
        <v>2583</v>
      </c>
      <c r="G401" s="214" t="s">
        <v>246</v>
      </c>
      <c r="H401" s="215">
        <v>30</v>
      </c>
      <c r="I401" s="216"/>
      <c r="J401" s="215">
        <f>ROUND(I401*H401,3)</f>
        <v>0</v>
      </c>
      <c r="K401" s="217"/>
      <c r="L401" s="218"/>
      <c r="M401" s="219" t="s">
        <v>1</v>
      </c>
      <c r="N401" s="220" t="s">
        <v>40</v>
      </c>
      <c r="O401" s="78"/>
      <c r="P401" s="201">
        <f>O401*H401</f>
        <v>0</v>
      </c>
      <c r="Q401" s="201">
        <v>0</v>
      </c>
      <c r="R401" s="201">
        <f>Q401*H401</f>
        <v>0</v>
      </c>
      <c r="S401" s="201">
        <v>0</v>
      </c>
      <c r="T401" s="202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203" t="s">
        <v>191</v>
      </c>
      <c r="AT401" s="203" t="s">
        <v>408</v>
      </c>
      <c r="AU401" s="203" t="s">
        <v>184</v>
      </c>
      <c r="AY401" s="15" t="s">
        <v>174</v>
      </c>
      <c r="BE401" s="204">
        <f>IF(N401="základná",J401,0)</f>
        <v>0</v>
      </c>
      <c r="BF401" s="204">
        <f>IF(N401="znížená",J401,0)</f>
        <v>0</v>
      </c>
      <c r="BG401" s="204">
        <f>IF(N401="zákl. prenesená",J401,0)</f>
        <v>0</v>
      </c>
      <c r="BH401" s="204">
        <f>IF(N401="zníž. prenesená",J401,0)</f>
        <v>0</v>
      </c>
      <c r="BI401" s="204">
        <f>IF(N401="nulová",J401,0)</f>
        <v>0</v>
      </c>
      <c r="BJ401" s="15" t="s">
        <v>152</v>
      </c>
      <c r="BK401" s="205">
        <f>ROUND(I401*H401,3)</f>
        <v>0</v>
      </c>
      <c r="BL401" s="15" t="s">
        <v>181</v>
      </c>
      <c r="BM401" s="203" t="s">
        <v>2584</v>
      </c>
    </row>
    <row r="402" s="2" customFormat="1" ht="16.5" customHeight="1">
      <c r="A402" s="34"/>
      <c r="B402" s="156"/>
      <c r="C402" s="211" t="s">
        <v>789</v>
      </c>
      <c r="D402" s="211" t="s">
        <v>408</v>
      </c>
      <c r="E402" s="212" t="s">
        <v>2585</v>
      </c>
      <c r="F402" s="213" t="s">
        <v>2586</v>
      </c>
      <c r="G402" s="214" t="s">
        <v>246</v>
      </c>
      <c r="H402" s="215">
        <v>11</v>
      </c>
      <c r="I402" s="216"/>
      <c r="J402" s="215">
        <f>ROUND(I402*H402,3)</f>
        <v>0</v>
      </c>
      <c r="K402" s="217"/>
      <c r="L402" s="218"/>
      <c r="M402" s="219" t="s">
        <v>1</v>
      </c>
      <c r="N402" s="220" t="s">
        <v>40</v>
      </c>
      <c r="O402" s="78"/>
      <c r="P402" s="201">
        <f>O402*H402</f>
        <v>0</v>
      </c>
      <c r="Q402" s="201">
        <v>0</v>
      </c>
      <c r="R402" s="201">
        <f>Q402*H402</f>
        <v>0</v>
      </c>
      <c r="S402" s="201">
        <v>0</v>
      </c>
      <c r="T402" s="202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3" t="s">
        <v>191</v>
      </c>
      <c r="AT402" s="203" t="s">
        <v>408</v>
      </c>
      <c r="AU402" s="203" t="s">
        <v>184</v>
      </c>
      <c r="AY402" s="15" t="s">
        <v>174</v>
      </c>
      <c r="BE402" s="204">
        <f>IF(N402="základná",J402,0)</f>
        <v>0</v>
      </c>
      <c r="BF402" s="204">
        <f>IF(N402="znížená",J402,0)</f>
        <v>0</v>
      </c>
      <c r="BG402" s="204">
        <f>IF(N402="zákl. prenesená",J402,0)</f>
        <v>0</v>
      </c>
      <c r="BH402" s="204">
        <f>IF(N402="zníž. prenesená",J402,0)</f>
        <v>0</v>
      </c>
      <c r="BI402" s="204">
        <f>IF(N402="nulová",J402,0)</f>
        <v>0</v>
      </c>
      <c r="BJ402" s="15" t="s">
        <v>152</v>
      </c>
      <c r="BK402" s="205">
        <f>ROUND(I402*H402,3)</f>
        <v>0</v>
      </c>
      <c r="BL402" s="15" t="s">
        <v>181</v>
      </c>
      <c r="BM402" s="203" t="s">
        <v>2587</v>
      </c>
    </row>
    <row r="403" s="2" customFormat="1" ht="21.75" customHeight="1">
      <c r="A403" s="34"/>
      <c r="B403" s="156"/>
      <c r="C403" s="192" t="s">
        <v>2588</v>
      </c>
      <c r="D403" s="192" t="s">
        <v>177</v>
      </c>
      <c r="E403" s="193" t="s">
        <v>2589</v>
      </c>
      <c r="F403" s="194" t="s">
        <v>2590</v>
      </c>
      <c r="G403" s="195" t="s">
        <v>246</v>
      </c>
      <c r="H403" s="196">
        <v>11</v>
      </c>
      <c r="I403" s="197"/>
      <c r="J403" s="196">
        <f>ROUND(I403*H403,3)</f>
        <v>0</v>
      </c>
      <c r="K403" s="198"/>
      <c r="L403" s="35"/>
      <c r="M403" s="199" t="s">
        <v>1</v>
      </c>
      <c r="N403" s="200" t="s">
        <v>40</v>
      </c>
      <c r="O403" s="78"/>
      <c r="P403" s="201">
        <f>O403*H403</f>
        <v>0</v>
      </c>
      <c r="Q403" s="201">
        <v>0</v>
      </c>
      <c r="R403" s="201">
        <f>Q403*H403</f>
        <v>0</v>
      </c>
      <c r="S403" s="201">
        <v>0</v>
      </c>
      <c r="T403" s="202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203" t="s">
        <v>181</v>
      </c>
      <c r="AT403" s="203" t="s">
        <v>177</v>
      </c>
      <c r="AU403" s="203" t="s">
        <v>184</v>
      </c>
      <c r="AY403" s="15" t="s">
        <v>174</v>
      </c>
      <c r="BE403" s="204">
        <f>IF(N403="základná",J403,0)</f>
        <v>0</v>
      </c>
      <c r="BF403" s="204">
        <f>IF(N403="znížená",J403,0)</f>
        <v>0</v>
      </c>
      <c r="BG403" s="204">
        <f>IF(N403="zákl. prenesená",J403,0)</f>
        <v>0</v>
      </c>
      <c r="BH403" s="204">
        <f>IF(N403="zníž. prenesená",J403,0)</f>
        <v>0</v>
      </c>
      <c r="BI403" s="204">
        <f>IF(N403="nulová",J403,0)</f>
        <v>0</v>
      </c>
      <c r="BJ403" s="15" t="s">
        <v>152</v>
      </c>
      <c r="BK403" s="205">
        <f>ROUND(I403*H403,3)</f>
        <v>0</v>
      </c>
      <c r="BL403" s="15" t="s">
        <v>181</v>
      </c>
      <c r="BM403" s="203" t="s">
        <v>2591</v>
      </c>
    </row>
    <row r="404" s="2" customFormat="1" ht="24.15" customHeight="1">
      <c r="A404" s="34"/>
      <c r="B404" s="156"/>
      <c r="C404" s="192" t="s">
        <v>793</v>
      </c>
      <c r="D404" s="192" t="s">
        <v>177</v>
      </c>
      <c r="E404" s="193" t="s">
        <v>2592</v>
      </c>
      <c r="F404" s="194" t="s">
        <v>2593</v>
      </c>
      <c r="G404" s="195" t="s">
        <v>246</v>
      </c>
      <c r="H404" s="196">
        <v>225</v>
      </c>
      <c r="I404" s="197"/>
      <c r="J404" s="196">
        <f>ROUND(I404*H404,3)</f>
        <v>0</v>
      </c>
      <c r="K404" s="198"/>
      <c r="L404" s="35"/>
      <c r="M404" s="199" t="s">
        <v>1</v>
      </c>
      <c r="N404" s="200" t="s">
        <v>40</v>
      </c>
      <c r="O404" s="78"/>
      <c r="P404" s="201">
        <f>O404*H404</f>
        <v>0</v>
      </c>
      <c r="Q404" s="201">
        <v>0</v>
      </c>
      <c r="R404" s="201">
        <f>Q404*H404</f>
        <v>0</v>
      </c>
      <c r="S404" s="201">
        <v>0</v>
      </c>
      <c r="T404" s="202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03" t="s">
        <v>181</v>
      </c>
      <c r="AT404" s="203" t="s">
        <v>177</v>
      </c>
      <c r="AU404" s="203" t="s">
        <v>184</v>
      </c>
      <c r="AY404" s="15" t="s">
        <v>174</v>
      </c>
      <c r="BE404" s="204">
        <f>IF(N404="základná",J404,0)</f>
        <v>0</v>
      </c>
      <c r="BF404" s="204">
        <f>IF(N404="znížená",J404,0)</f>
        <v>0</v>
      </c>
      <c r="BG404" s="204">
        <f>IF(N404="zákl. prenesená",J404,0)</f>
        <v>0</v>
      </c>
      <c r="BH404" s="204">
        <f>IF(N404="zníž. prenesená",J404,0)</f>
        <v>0</v>
      </c>
      <c r="BI404" s="204">
        <f>IF(N404="nulová",J404,0)</f>
        <v>0</v>
      </c>
      <c r="BJ404" s="15" t="s">
        <v>152</v>
      </c>
      <c r="BK404" s="205">
        <f>ROUND(I404*H404,3)</f>
        <v>0</v>
      </c>
      <c r="BL404" s="15" t="s">
        <v>181</v>
      </c>
      <c r="BM404" s="203" t="s">
        <v>2594</v>
      </c>
    </row>
    <row r="405" s="2" customFormat="1" ht="24.15" customHeight="1">
      <c r="A405" s="34"/>
      <c r="B405" s="156"/>
      <c r="C405" s="192" t="s">
        <v>2595</v>
      </c>
      <c r="D405" s="192" t="s">
        <v>177</v>
      </c>
      <c r="E405" s="193" t="s">
        <v>2596</v>
      </c>
      <c r="F405" s="194" t="s">
        <v>2597</v>
      </c>
      <c r="G405" s="195" t="s">
        <v>246</v>
      </c>
      <c r="H405" s="196">
        <v>18</v>
      </c>
      <c r="I405" s="197"/>
      <c r="J405" s="196">
        <f>ROUND(I405*H405,3)</f>
        <v>0</v>
      </c>
      <c r="K405" s="198"/>
      <c r="L405" s="35"/>
      <c r="M405" s="199" t="s">
        <v>1</v>
      </c>
      <c r="N405" s="200" t="s">
        <v>40</v>
      </c>
      <c r="O405" s="78"/>
      <c r="P405" s="201">
        <f>O405*H405</f>
        <v>0</v>
      </c>
      <c r="Q405" s="201">
        <v>0</v>
      </c>
      <c r="R405" s="201">
        <f>Q405*H405</f>
        <v>0</v>
      </c>
      <c r="S405" s="201">
        <v>0</v>
      </c>
      <c r="T405" s="202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203" t="s">
        <v>181</v>
      </c>
      <c r="AT405" s="203" t="s">
        <v>177</v>
      </c>
      <c r="AU405" s="203" t="s">
        <v>184</v>
      </c>
      <c r="AY405" s="15" t="s">
        <v>174</v>
      </c>
      <c r="BE405" s="204">
        <f>IF(N405="základná",J405,0)</f>
        <v>0</v>
      </c>
      <c r="BF405" s="204">
        <f>IF(N405="znížená",J405,0)</f>
        <v>0</v>
      </c>
      <c r="BG405" s="204">
        <f>IF(N405="zákl. prenesená",J405,0)</f>
        <v>0</v>
      </c>
      <c r="BH405" s="204">
        <f>IF(N405="zníž. prenesená",J405,0)</f>
        <v>0</v>
      </c>
      <c r="BI405" s="204">
        <f>IF(N405="nulová",J405,0)</f>
        <v>0</v>
      </c>
      <c r="BJ405" s="15" t="s">
        <v>152</v>
      </c>
      <c r="BK405" s="205">
        <f>ROUND(I405*H405,3)</f>
        <v>0</v>
      </c>
      <c r="BL405" s="15" t="s">
        <v>181</v>
      </c>
      <c r="BM405" s="203" t="s">
        <v>2598</v>
      </c>
    </row>
    <row r="406" s="2" customFormat="1" ht="24.15" customHeight="1">
      <c r="A406" s="34"/>
      <c r="B406" s="156"/>
      <c r="C406" s="192" t="s">
        <v>797</v>
      </c>
      <c r="D406" s="192" t="s">
        <v>177</v>
      </c>
      <c r="E406" s="193" t="s">
        <v>2599</v>
      </c>
      <c r="F406" s="194" t="s">
        <v>2600</v>
      </c>
      <c r="G406" s="195" t="s">
        <v>382</v>
      </c>
      <c r="H406" s="196">
        <v>250</v>
      </c>
      <c r="I406" s="197"/>
      <c r="J406" s="196">
        <f>ROUND(I406*H406,3)</f>
        <v>0</v>
      </c>
      <c r="K406" s="198"/>
      <c r="L406" s="35"/>
      <c r="M406" s="199" t="s">
        <v>1</v>
      </c>
      <c r="N406" s="200" t="s">
        <v>40</v>
      </c>
      <c r="O406" s="78"/>
      <c r="P406" s="201">
        <f>O406*H406</f>
        <v>0</v>
      </c>
      <c r="Q406" s="201">
        <v>0</v>
      </c>
      <c r="R406" s="201">
        <f>Q406*H406</f>
        <v>0</v>
      </c>
      <c r="S406" s="201">
        <v>0</v>
      </c>
      <c r="T406" s="202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203" t="s">
        <v>181</v>
      </c>
      <c r="AT406" s="203" t="s">
        <v>177</v>
      </c>
      <c r="AU406" s="203" t="s">
        <v>184</v>
      </c>
      <c r="AY406" s="15" t="s">
        <v>174</v>
      </c>
      <c r="BE406" s="204">
        <f>IF(N406="základná",J406,0)</f>
        <v>0</v>
      </c>
      <c r="BF406" s="204">
        <f>IF(N406="znížená",J406,0)</f>
        <v>0</v>
      </c>
      <c r="BG406" s="204">
        <f>IF(N406="zákl. prenesená",J406,0)</f>
        <v>0</v>
      </c>
      <c r="BH406" s="204">
        <f>IF(N406="zníž. prenesená",J406,0)</f>
        <v>0</v>
      </c>
      <c r="BI406" s="204">
        <f>IF(N406="nulová",J406,0)</f>
        <v>0</v>
      </c>
      <c r="BJ406" s="15" t="s">
        <v>152</v>
      </c>
      <c r="BK406" s="205">
        <f>ROUND(I406*H406,3)</f>
        <v>0</v>
      </c>
      <c r="BL406" s="15" t="s">
        <v>181</v>
      </c>
      <c r="BM406" s="203" t="s">
        <v>2601</v>
      </c>
    </row>
    <row r="407" s="2" customFormat="1" ht="16.5" customHeight="1">
      <c r="A407" s="34"/>
      <c r="B407" s="156"/>
      <c r="C407" s="211" t="s">
        <v>2602</v>
      </c>
      <c r="D407" s="211" t="s">
        <v>408</v>
      </c>
      <c r="E407" s="212" t="s">
        <v>2603</v>
      </c>
      <c r="F407" s="213" t="s">
        <v>2604</v>
      </c>
      <c r="G407" s="214" t="s">
        <v>382</v>
      </c>
      <c r="H407" s="215">
        <v>250</v>
      </c>
      <c r="I407" s="216"/>
      <c r="J407" s="215">
        <f>ROUND(I407*H407,3)</f>
        <v>0</v>
      </c>
      <c r="K407" s="217"/>
      <c r="L407" s="218"/>
      <c r="M407" s="219" t="s">
        <v>1</v>
      </c>
      <c r="N407" s="220" t="s">
        <v>40</v>
      </c>
      <c r="O407" s="78"/>
      <c r="P407" s="201">
        <f>O407*H407</f>
        <v>0</v>
      </c>
      <c r="Q407" s="201">
        <v>0</v>
      </c>
      <c r="R407" s="201">
        <f>Q407*H407</f>
        <v>0</v>
      </c>
      <c r="S407" s="201">
        <v>0</v>
      </c>
      <c r="T407" s="202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03" t="s">
        <v>191</v>
      </c>
      <c r="AT407" s="203" t="s">
        <v>408</v>
      </c>
      <c r="AU407" s="203" t="s">
        <v>184</v>
      </c>
      <c r="AY407" s="15" t="s">
        <v>174</v>
      </c>
      <c r="BE407" s="204">
        <f>IF(N407="základná",J407,0)</f>
        <v>0</v>
      </c>
      <c r="BF407" s="204">
        <f>IF(N407="znížená",J407,0)</f>
        <v>0</v>
      </c>
      <c r="BG407" s="204">
        <f>IF(N407="zákl. prenesená",J407,0)</f>
        <v>0</v>
      </c>
      <c r="BH407" s="204">
        <f>IF(N407="zníž. prenesená",J407,0)</f>
        <v>0</v>
      </c>
      <c r="BI407" s="204">
        <f>IF(N407="nulová",J407,0)</f>
        <v>0</v>
      </c>
      <c r="BJ407" s="15" t="s">
        <v>152</v>
      </c>
      <c r="BK407" s="205">
        <f>ROUND(I407*H407,3)</f>
        <v>0</v>
      </c>
      <c r="BL407" s="15" t="s">
        <v>181</v>
      </c>
      <c r="BM407" s="203" t="s">
        <v>2605</v>
      </c>
    </row>
    <row r="408" s="2" customFormat="1" ht="24.15" customHeight="1">
      <c r="A408" s="34"/>
      <c r="B408" s="156"/>
      <c r="C408" s="192" t="s">
        <v>800</v>
      </c>
      <c r="D408" s="192" t="s">
        <v>177</v>
      </c>
      <c r="E408" s="193" t="s">
        <v>2606</v>
      </c>
      <c r="F408" s="194" t="s">
        <v>2607</v>
      </c>
      <c r="G408" s="195" t="s">
        <v>246</v>
      </c>
      <c r="H408" s="196">
        <v>18</v>
      </c>
      <c r="I408" s="197"/>
      <c r="J408" s="196">
        <f>ROUND(I408*H408,3)</f>
        <v>0</v>
      </c>
      <c r="K408" s="198"/>
      <c r="L408" s="35"/>
      <c r="M408" s="199" t="s">
        <v>1</v>
      </c>
      <c r="N408" s="200" t="s">
        <v>40</v>
      </c>
      <c r="O408" s="78"/>
      <c r="P408" s="201">
        <f>O408*H408</f>
        <v>0</v>
      </c>
      <c r="Q408" s="201">
        <v>0</v>
      </c>
      <c r="R408" s="201">
        <f>Q408*H408</f>
        <v>0</v>
      </c>
      <c r="S408" s="201">
        <v>0</v>
      </c>
      <c r="T408" s="202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203" t="s">
        <v>181</v>
      </c>
      <c r="AT408" s="203" t="s">
        <v>177</v>
      </c>
      <c r="AU408" s="203" t="s">
        <v>184</v>
      </c>
      <c r="AY408" s="15" t="s">
        <v>174</v>
      </c>
      <c r="BE408" s="204">
        <f>IF(N408="základná",J408,0)</f>
        <v>0</v>
      </c>
      <c r="BF408" s="204">
        <f>IF(N408="znížená",J408,0)</f>
        <v>0</v>
      </c>
      <c r="BG408" s="204">
        <f>IF(N408="zákl. prenesená",J408,0)</f>
        <v>0</v>
      </c>
      <c r="BH408" s="204">
        <f>IF(N408="zníž. prenesená",J408,0)</f>
        <v>0</v>
      </c>
      <c r="BI408" s="204">
        <f>IF(N408="nulová",J408,0)</f>
        <v>0</v>
      </c>
      <c r="BJ408" s="15" t="s">
        <v>152</v>
      </c>
      <c r="BK408" s="205">
        <f>ROUND(I408*H408,3)</f>
        <v>0</v>
      </c>
      <c r="BL408" s="15" t="s">
        <v>181</v>
      </c>
      <c r="BM408" s="203" t="s">
        <v>2608</v>
      </c>
    </row>
    <row r="409" s="2" customFormat="1" ht="33" customHeight="1">
      <c r="A409" s="34"/>
      <c r="B409" s="156"/>
      <c r="C409" s="211" t="s">
        <v>2609</v>
      </c>
      <c r="D409" s="211" t="s">
        <v>408</v>
      </c>
      <c r="E409" s="212" t="s">
        <v>2610</v>
      </c>
      <c r="F409" s="213" t="s">
        <v>2611</v>
      </c>
      <c r="G409" s="214" t="s">
        <v>246</v>
      </c>
      <c r="H409" s="215">
        <v>18</v>
      </c>
      <c r="I409" s="216"/>
      <c r="J409" s="215">
        <f>ROUND(I409*H409,3)</f>
        <v>0</v>
      </c>
      <c r="K409" s="217"/>
      <c r="L409" s="218"/>
      <c r="M409" s="219" t="s">
        <v>1</v>
      </c>
      <c r="N409" s="220" t="s">
        <v>40</v>
      </c>
      <c r="O409" s="78"/>
      <c r="P409" s="201">
        <f>O409*H409</f>
        <v>0</v>
      </c>
      <c r="Q409" s="201">
        <v>0</v>
      </c>
      <c r="R409" s="201">
        <f>Q409*H409</f>
        <v>0</v>
      </c>
      <c r="S409" s="201">
        <v>0</v>
      </c>
      <c r="T409" s="202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203" t="s">
        <v>191</v>
      </c>
      <c r="AT409" s="203" t="s">
        <v>408</v>
      </c>
      <c r="AU409" s="203" t="s">
        <v>184</v>
      </c>
      <c r="AY409" s="15" t="s">
        <v>174</v>
      </c>
      <c r="BE409" s="204">
        <f>IF(N409="základná",J409,0)</f>
        <v>0</v>
      </c>
      <c r="BF409" s="204">
        <f>IF(N409="znížená",J409,0)</f>
        <v>0</v>
      </c>
      <c r="BG409" s="204">
        <f>IF(N409="zákl. prenesená",J409,0)</f>
        <v>0</v>
      </c>
      <c r="BH409" s="204">
        <f>IF(N409="zníž. prenesená",J409,0)</f>
        <v>0</v>
      </c>
      <c r="BI409" s="204">
        <f>IF(N409="nulová",J409,0)</f>
        <v>0</v>
      </c>
      <c r="BJ409" s="15" t="s">
        <v>152</v>
      </c>
      <c r="BK409" s="205">
        <f>ROUND(I409*H409,3)</f>
        <v>0</v>
      </c>
      <c r="BL409" s="15" t="s">
        <v>181</v>
      </c>
      <c r="BM409" s="203" t="s">
        <v>2612</v>
      </c>
    </row>
    <row r="410" s="2" customFormat="1" ht="44.25" customHeight="1">
      <c r="A410" s="34"/>
      <c r="B410" s="156"/>
      <c r="C410" s="211" t="s">
        <v>807</v>
      </c>
      <c r="D410" s="211" t="s">
        <v>408</v>
      </c>
      <c r="E410" s="212" t="s">
        <v>2613</v>
      </c>
      <c r="F410" s="213" t="s">
        <v>2614</v>
      </c>
      <c r="G410" s="214" t="s">
        <v>246</v>
      </c>
      <c r="H410" s="215">
        <v>18</v>
      </c>
      <c r="I410" s="216"/>
      <c r="J410" s="215">
        <f>ROUND(I410*H410,3)</f>
        <v>0</v>
      </c>
      <c r="K410" s="217"/>
      <c r="L410" s="218"/>
      <c r="M410" s="219" t="s">
        <v>1</v>
      </c>
      <c r="N410" s="220" t="s">
        <v>40</v>
      </c>
      <c r="O410" s="78"/>
      <c r="P410" s="201">
        <f>O410*H410</f>
        <v>0</v>
      </c>
      <c r="Q410" s="201">
        <v>0</v>
      </c>
      <c r="R410" s="201">
        <f>Q410*H410</f>
        <v>0</v>
      </c>
      <c r="S410" s="201">
        <v>0</v>
      </c>
      <c r="T410" s="202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203" t="s">
        <v>191</v>
      </c>
      <c r="AT410" s="203" t="s">
        <v>408</v>
      </c>
      <c r="AU410" s="203" t="s">
        <v>184</v>
      </c>
      <c r="AY410" s="15" t="s">
        <v>174</v>
      </c>
      <c r="BE410" s="204">
        <f>IF(N410="základná",J410,0)</f>
        <v>0</v>
      </c>
      <c r="BF410" s="204">
        <f>IF(N410="znížená",J410,0)</f>
        <v>0</v>
      </c>
      <c r="BG410" s="204">
        <f>IF(N410="zákl. prenesená",J410,0)</f>
        <v>0</v>
      </c>
      <c r="BH410" s="204">
        <f>IF(N410="zníž. prenesená",J410,0)</f>
        <v>0</v>
      </c>
      <c r="BI410" s="204">
        <f>IF(N410="nulová",J410,0)</f>
        <v>0</v>
      </c>
      <c r="BJ410" s="15" t="s">
        <v>152</v>
      </c>
      <c r="BK410" s="205">
        <f>ROUND(I410*H410,3)</f>
        <v>0</v>
      </c>
      <c r="BL410" s="15" t="s">
        <v>181</v>
      </c>
      <c r="BM410" s="203" t="s">
        <v>2615</v>
      </c>
    </row>
    <row r="411" s="12" customFormat="1" ht="20.88" customHeight="1">
      <c r="A411" s="12"/>
      <c r="B411" s="179"/>
      <c r="C411" s="12"/>
      <c r="D411" s="180" t="s">
        <v>73</v>
      </c>
      <c r="E411" s="190" t="s">
        <v>2616</v>
      </c>
      <c r="F411" s="190" t="s">
        <v>2617</v>
      </c>
      <c r="G411" s="12"/>
      <c r="H411" s="12"/>
      <c r="I411" s="182"/>
      <c r="J411" s="191">
        <f>BK411</f>
        <v>0</v>
      </c>
      <c r="K411" s="12"/>
      <c r="L411" s="179"/>
      <c r="M411" s="184"/>
      <c r="N411" s="185"/>
      <c r="O411" s="185"/>
      <c r="P411" s="186">
        <f>SUM(P412:P422)</f>
        <v>0</v>
      </c>
      <c r="Q411" s="185"/>
      <c r="R411" s="186">
        <f>SUM(R412:R422)</f>
        <v>0</v>
      </c>
      <c r="S411" s="185"/>
      <c r="T411" s="187">
        <f>SUM(T412:T422)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80" t="s">
        <v>82</v>
      </c>
      <c r="AT411" s="188" t="s">
        <v>73</v>
      </c>
      <c r="AU411" s="188" t="s">
        <v>152</v>
      </c>
      <c r="AY411" s="180" t="s">
        <v>174</v>
      </c>
      <c r="BK411" s="189">
        <f>SUM(BK412:BK422)</f>
        <v>0</v>
      </c>
    </row>
    <row r="412" s="2" customFormat="1" ht="24.15" customHeight="1">
      <c r="A412" s="34"/>
      <c r="B412" s="156"/>
      <c r="C412" s="192" t="s">
        <v>2618</v>
      </c>
      <c r="D412" s="192" t="s">
        <v>177</v>
      </c>
      <c r="E412" s="193" t="s">
        <v>2619</v>
      </c>
      <c r="F412" s="194" t="s">
        <v>2620</v>
      </c>
      <c r="G412" s="195" t="s">
        <v>246</v>
      </c>
      <c r="H412" s="196">
        <v>70</v>
      </c>
      <c r="I412" s="197"/>
      <c r="J412" s="196">
        <f>ROUND(I412*H412,3)</f>
        <v>0</v>
      </c>
      <c r="K412" s="198"/>
      <c r="L412" s="35"/>
      <c r="M412" s="199" t="s">
        <v>1</v>
      </c>
      <c r="N412" s="200" t="s">
        <v>40</v>
      </c>
      <c r="O412" s="78"/>
      <c r="P412" s="201">
        <f>O412*H412</f>
        <v>0</v>
      </c>
      <c r="Q412" s="201">
        <v>0</v>
      </c>
      <c r="R412" s="201">
        <f>Q412*H412</f>
        <v>0</v>
      </c>
      <c r="S412" s="201">
        <v>0</v>
      </c>
      <c r="T412" s="202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203" t="s">
        <v>181</v>
      </c>
      <c r="AT412" s="203" t="s">
        <v>177</v>
      </c>
      <c r="AU412" s="203" t="s">
        <v>184</v>
      </c>
      <c r="AY412" s="15" t="s">
        <v>174</v>
      </c>
      <c r="BE412" s="204">
        <f>IF(N412="základná",J412,0)</f>
        <v>0</v>
      </c>
      <c r="BF412" s="204">
        <f>IF(N412="znížená",J412,0)</f>
        <v>0</v>
      </c>
      <c r="BG412" s="204">
        <f>IF(N412="zákl. prenesená",J412,0)</f>
        <v>0</v>
      </c>
      <c r="BH412" s="204">
        <f>IF(N412="zníž. prenesená",J412,0)</f>
        <v>0</v>
      </c>
      <c r="BI412" s="204">
        <f>IF(N412="nulová",J412,0)</f>
        <v>0</v>
      </c>
      <c r="BJ412" s="15" t="s">
        <v>152</v>
      </c>
      <c r="BK412" s="205">
        <f>ROUND(I412*H412,3)</f>
        <v>0</v>
      </c>
      <c r="BL412" s="15" t="s">
        <v>181</v>
      </c>
      <c r="BM412" s="203" t="s">
        <v>2621</v>
      </c>
    </row>
    <row r="413" s="2" customFormat="1" ht="24.15" customHeight="1">
      <c r="A413" s="34"/>
      <c r="B413" s="156"/>
      <c r="C413" s="192" t="s">
        <v>811</v>
      </c>
      <c r="D413" s="192" t="s">
        <v>177</v>
      </c>
      <c r="E413" s="193" t="s">
        <v>2622</v>
      </c>
      <c r="F413" s="194" t="s">
        <v>2623</v>
      </c>
      <c r="G413" s="195" t="s">
        <v>246</v>
      </c>
      <c r="H413" s="196">
        <v>103</v>
      </c>
      <c r="I413" s="197"/>
      <c r="J413" s="196">
        <f>ROUND(I413*H413,3)</f>
        <v>0</v>
      </c>
      <c r="K413" s="198"/>
      <c r="L413" s="35"/>
      <c r="M413" s="199" t="s">
        <v>1</v>
      </c>
      <c r="N413" s="200" t="s">
        <v>40</v>
      </c>
      <c r="O413" s="78"/>
      <c r="P413" s="201">
        <f>O413*H413</f>
        <v>0</v>
      </c>
      <c r="Q413" s="201">
        <v>0</v>
      </c>
      <c r="R413" s="201">
        <f>Q413*H413</f>
        <v>0</v>
      </c>
      <c r="S413" s="201">
        <v>0</v>
      </c>
      <c r="T413" s="202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03" t="s">
        <v>181</v>
      </c>
      <c r="AT413" s="203" t="s">
        <v>177</v>
      </c>
      <c r="AU413" s="203" t="s">
        <v>184</v>
      </c>
      <c r="AY413" s="15" t="s">
        <v>174</v>
      </c>
      <c r="BE413" s="204">
        <f>IF(N413="základná",J413,0)</f>
        <v>0</v>
      </c>
      <c r="BF413" s="204">
        <f>IF(N413="znížená",J413,0)</f>
        <v>0</v>
      </c>
      <c r="BG413" s="204">
        <f>IF(N413="zákl. prenesená",J413,0)</f>
        <v>0</v>
      </c>
      <c r="BH413" s="204">
        <f>IF(N413="zníž. prenesená",J413,0)</f>
        <v>0</v>
      </c>
      <c r="BI413" s="204">
        <f>IF(N413="nulová",J413,0)</f>
        <v>0</v>
      </c>
      <c r="BJ413" s="15" t="s">
        <v>152</v>
      </c>
      <c r="BK413" s="205">
        <f>ROUND(I413*H413,3)</f>
        <v>0</v>
      </c>
      <c r="BL413" s="15" t="s">
        <v>181</v>
      </c>
      <c r="BM413" s="203" t="s">
        <v>2624</v>
      </c>
    </row>
    <row r="414" s="2" customFormat="1" ht="37.8" customHeight="1">
      <c r="A414" s="34"/>
      <c r="B414" s="156"/>
      <c r="C414" s="211" t="s">
        <v>2625</v>
      </c>
      <c r="D414" s="211" t="s">
        <v>408</v>
      </c>
      <c r="E414" s="212" t="s">
        <v>2626</v>
      </c>
      <c r="F414" s="213" t="s">
        <v>2627</v>
      </c>
      <c r="G414" s="214" t="s">
        <v>246</v>
      </c>
      <c r="H414" s="215">
        <v>79</v>
      </c>
      <c r="I414" s="216"/>
      <c r="J414" s="215">
        <f>ROUND(I414*H414,3)</f>
        <v>0</v>
      </c>
      <c r="K414" s="217"/>
      <c r="L414" s="218"/>
      <c r="M414" s="219" t="s">
        <v>1</v>
      </c>
      <c r="N414" s="220" t="s">
        <v>40</v>
      </c>
      <c r="O414" s="78"/>
      <c r="P414" s="201">
        <f>O414*H414</f>
        <v>0</v>
      </c>
      <c r="Q414" s="201">
        <v>0</v>
      </c>
      <c r="R414" s="201">
        <f>Q414*H414</f>
        <v>0</v>
      </c>
      <c r="S414" s="201">
        <v>0</v>
      </c>
      <c r="T414" s="202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203" t="s">
        <v>191</v>
      </c>
      <c r="AT414" s="203" t="s">
        <v>408</v>
      </c>
      <c r="AU414" s="203" t="s">
        <v>184</v>
      </c>
      <c r="AY414" s="15" t="s">
        <v>174</v>
      </c>
      <c r="BE414" s="204">
        <f>IF(N414="základná",J414,0)</f>
        <v>0</v>
      </c>
      <c r="BF414" s="204">
        <f>IF(N414="znížená",J414,0)</f>
        <v>0</v>
      </c>
      <c r="BG414" s="204">
        <f>IF(N414="zákl. prenesená",J414,0)</f>
        <v>0</v>
      </c>
      <c r="BH414" s="204">
        <f>IF(N414="zníž. prenesená",J414,0)</f>
        <v>0</v>
      </c>
      <c r="BI414" s="204">
        <f>IF(N414="nulová",J414,0)</f>
        <v>0</v>
      </c>
      <c r="BJ414" s="15" t="s">
        <v>152</v>
      </c>
      <c r="BK414" s="205">
        <f>ROUND(I414*H414,3)</f>
        <v>0</v>
      </c>
      <c r="BL414" s="15" t="s">
        <v>181</v>
      </c>
      <c r="BM414" s="203" t="s">
        <v>2628</v>
      </c>
    </row>
    <row r="415" s="2" customFormat="1" ht="37.8" customHeight="1">
      <c r="A415" s="34"/>
      <c r="B415" s="156"/>
      <c r="C415" s="211" t="s">
        <v>814</v>
      </c>
      <c r="D415" s="211" t="s">
        <v>408</v>
      </c>
      <c r="E415" s="212" t="s">
        <v>2629</v>
      </c>
      <c r="F415" s="213" t="s">
        <v>2630</v>
      </c>
      <c r="G415" s="214" t="s">
        <v>246</v>
      </c>
      <c r="H415" s="215">
        <v>5</v>
      </c>
      <c r="I415" s="216"/>
      <c r="J415" s="215">
        <f>ROUND(I415*H415,3)</f>
        <v>0</v>
      </c>
      <c r="K415" s="217"/>
      <c r="L415" s="218"/>
      <c r="M415" s="219" t="s">
        <v>1</v>
      </c>
      <c r="N415" s="220" t="s">
        <v>40</v>
      </c>
      <c r="O415" s="78"/>
      <c r="P415" s="201">
        <f>O415*H415</f>
        <v>0</v>
      </c>
      <c r="Q415" s="201">
        <v>0</v>
      </c>
      <c r="R415" s="201">
        <f>Q415*H415</f>
        <v>0</v>
      </c>
      <c r="S415" s="201">
        <v>0</v>
      </c>
      <c r="T415" s="202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203" t="s">
        <v>191</v>
      </c>
      <c r="AT415" s="203" t="s">
        <v>408</v>
      </c>
      <c r="AU415" s="203" t="s">
        <v>184</v>
      </c>
      <c r="AY415" s="15" t="s">
        <v>174</v>
      </c>
      <c r="BE415" s="204">
        <f>IF(N415="základná",J415,0)</f>
        <v>0</v>
      </c>
      <c r="BF415" s="204">
        <f>IF(N415="znížená",J415,0)</f>
        <v>0</v>
      </c>
      <c r="BG415" s="204">
        <f>IF(N415="zákl. prenesená",J415,0)</f>
        <v>0</v>
      </c>
      <c r="BH415" s="204">
        <f>IF(N415="zníž. prenesená",J415,0)</f>
        <v>0</v>
      </c>
      <c r="BI415" s="204">
        <f>IF(N415="nulová",J415,0)</f>
        <v>0</v>
      </c>
      <c r="BJ415" s="15" t="s">
        <v>152</v>
      </c>
      <c r="BK415" s="205">
        <f>ROUND(I415*H415,3)</f>
        <v>0</v>
      </c>
      <c r="BL415" s="15" t="s">
        <v>181</v>
      </c>
      <c r="BM415" s="203" t="s">
        <v>2631</v>
      </c>
    </row>
    <row r="416" s="2" customFormat="1" ht="37.8" customHeight="1">
      <c r="A416" s="34"/>
      <c r="B416" s="156"/>
      <c r="C416" s="211" t="s">
        <v>2632</v>
      </c>
      <c r="D416" s="211" t="s">
        <v>408</v>
      </c>
      <c r="E416" s="212" t="s">
        <v>2633</v>
      </c>
      <c r="F416" s="213" t="s">
        <v>2634</v>
      </c>
      <c r="G416" s="214" t="s">
        <v>246</v>
      </c>
      <c r="H416" s="215">
        <v>6</v>
      </c>
      <c r="I416" s="216"/>
      <c r="J416" s="215">
        <f>ROUND(I416*H416,3)</f>
        <v>0</v>
      </c>
      <c r="K416" s="217"/>
      <c r="L416" s="218"/>
      <c r="M416" s="219" t="s">
        <v>1</v>
      </c>
      <c r="N416" s="220" t="s">
        <v>40</v>
      </c>
      <c r="O416" s="78"/>
      <c r="P416" s="201">
        <f>O416*H416</f>
        <v>0</v>
      </c>
      <c r="Q416" s="201">
        <v>0</v>
      </c>
      <c r="R416" s="201">
        <f>Q416*H416</f>
        <v>0</v>
      </c>
      <c r="S416" s="201">
        <v>0</v>
      </c>
      <c r="T416" s="202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203" t="s">
        <v>191</v>
      </c>
      <c r="AT416" s="203" t="s">
        <v>408</v>
      </c>
      <c r="AU416" s="203" t="s">
        <v>184</v>
      </c>
      <c r="AY416" s="15" t="s">
        <v>174</v>
      </c>
      <c r="BE416" s="204">
        <f>IF(N416="základná",J416,0)</f>
        <v>0</v>
      </c>
      <c r="BF416" s="204">
        <f>IF(N416="znížená",J416,0)</f>
        <v>0</v>
      </c>
      <c r="BG416" s="204">
        <f>IF(N416="zákl. prenesená",J416,0)</f>
        <v>0</v>
      </c>
      <c r="BH416" s="204">
        <f>IF(N416="zníž. prenesená",J416,0)</f>
        <v>0</v>
      </c>
      <c r="BI416" s="204">
        <f>IF(N416="nulová",J416,0)</f>
        <v>0</v>
      </c>
      <c r="BJ416" s="15" t="s">
        <v>152</v>
      </c>
      <c r="BK416" s="205">
        <f>ROUND(I416*H416,3)</f>
        <v>0</v>
      </c>
      <c r="BL416" s="15" t="s">
        <v>181</v>
      </c>
      <c r="BM416" s="203" t="s">
        <v>2635</v>
      </c>
    </row>
    <row r="417" s="2" customFormat="1" ht="44.25" customHeight="1">
      <c r="A417" s="34"/>
      <c r="B417" s="156"/>
      <c r="C417" s="211" t="s">
        <v>818</v>
      </c>
      <c r="D417" s="211" t="s">
        <v>408</v>
      </c>
      <c r="E417" s="212" t="s">
        <v>2636</v>
      </c>
      <c r="F417" s="213" t="s">
        <v>2637</v>
      </c>
      <c r="G417" s="214" t="s">
        <v>246</v>
      </c>
      <c r="H417" s="215">
        <v>7</v>
      </c>
      <c r="I417" s="216"/>
      <c r="J417" s="215">
        <f>ROUND(I417*H417,3)</f>
        <v>0</v>
      </c>
      <c r="K417" s="217"/>
      <c r="L417" s="218"/>
      <c r="M417" s="219" t="s">
        <v>1</v>
      </c>
      <c r="N417" s="220" t="s">
        <v>40</v>
      </c>
      <c r="O417" s="78"/>
      <c r="P417" s="201">
        <f>O417*H417</f>
        <v>0</v>
      </c>
      <c r="Q417" s="201">
        <v>0</v>
      </c>
      <c r="R417" s="201">
        <f>Q417*H417</f>
        <v>0</v>
      </c>
      <c r="S417" s="201">
        <v>0</v>
      </c>
      <c r="T417" s="202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203" t="s">
        <v>191</v>
      </c>
      <c r="AT417" s="203" t="s">
        <v>408</v>
      </c>
      <c r="AU417" s="203" t="s">
        <v>184</v>
      </c>
      <c r="AY417" s="15" t="s">
        <v>174</v>
      </c>
      <c r="BE417" s="204">
        <f>IF(N417="základná",J417,0)</f>
        <v>0</v>
      </c>
      <c r="BF417" s="204">
        <f>IF(N417="znížená",J417,0)</f>
        <v>0</v>
      </c>
      <c r="BG417" s="204">
        <f>IF(N417="zákl. prenesená",J417,0)</f>
        <v>0</v>
      </c>
      <c r="BH417" s="204">
        <f>IF(N417="zníž. prenesená",J417,0)</f>
        <v>0</v>
      </c>
      <c r="BI417" s="204">
        <f>IF(N417="nulová",J417,0)</f>
        <v>0</v>
      </c>
      <c r="BJ417" s="15" t="s">
        <v>152</v>
      </c>
      <c r="BK417" s="205">
        <f>ROUND(I417*H417,3)</f>
        <v>0</v>
      </c>
      <c r="BL417" s="15" t="s">
        <v>181</v>
      </c>
      <c r="BM417" s="203" t="s">
        <v>2638</v>
      </c>
    </row>
    <row r="418" s="2" customFormat="1" ht="37.8" customHeight="1">
      <c r="A418" s="34"/>
      <c r="B418" s="156"/>
      <c r="C418" s="211" t="s">
        <v>2639</v>
      </c>
      <c r="D418" s="211" t="s">
        <v>408</v>
      </c>
      <c r="E418" s="212" t="s">
        <v>2640</v>
      </c>
      <c r="F418" s="213" t="s">
        <v>2641</v>
      </c>
      <c r="G418" s="214" t="s">
        <v>246</v>
      </c>
      <c r="H418" s="215">
        <v>6</v>
      </c>
      <c r="I418" s="216"/>
      <c r="J418" s="215">
        <f>ROUND(I418*H418,3)</f>
        <v>0</v>
      </c>
      <c r="K418" s="217"/>
      <c r="L418" s="218"/>
      <c r="M418" s="219" t="s">
        <v>1</v>
      </c>
      <c r="N418" s="220" t="s">
        <v>40</v>
      </c>
      <c r="O418" s="78"/>
      <c r="P418" s="201">
        <f>O418*H418</f>
        <v>0</v>
      </c>
      <c r="Q418" s="201">
        <v>0</v>
      </c>
      <c r="R418" s="201">
        <f>Q418*H418</f>
        <v>0</v>
      </c>
      <c r="S418" s="201">
        <v>0</v>
      </c>
      <c r="T418" s="202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203" t="s">
        <v>191</v>
      </c>
      <c r="AT418" s="203" t="s">
        <v>408</v>
      </c>
      <c r="AU418" s="203" t="s">
        <v>184</v>
      </c>
      <c r="AY418" s="15" t="s">
        <v>174</v>
      </c>
      <c r="BE418" s="204">
        <f>IF(N418="základná",J418,0)</f>
        <v>0</v>
      </c>
      <c r="BF418" s="204">
        <f>IF(N418="znížená",J418,0)</f>
        <v>0</v>
      </c>
      <c r="BG418" s="204">
        <f>IF(N418="zákl. prenesená",J418,0)</f>
        <v>0</v>
      </c>
      <c r="BH418" s="204">
        <f>IF(N418="zníž. prenesená",J418,0)</f>
        <v>0</v>
      </c>
      <c r="BI418" s="204">
        <f>IF(N418="nulová",J418,0)</f>
        <v>0</v>
      </c>
      <c r="BJ418" s="15" t="s">
        <v>152</v>
      </c>
      <c r="BK418" s="205">
        <f>ROUND(I418*H418,3)</f>
        <v>0</v>
      </c>
      <c r="BL418" s="15" t="s">
        <v>181</v>
      </c>
      <c r="BM418" s="203" t="s">
        <v>2642</v>
      </c>
    </row>
    <row r="419" s="2" customFormat="1" ht="24.15" customHeight="1">
      <c r="A419" s="34"/>
      <c r="B419" s="156"/>
      <c r="C419" s="192" t="s">
        <v>825</v>
      </c>
      <c r="D419" s="192" t="s">
        <v>177</v>
      </c>
      <c r="E419" s="193" t="s">
        <v>2643</v>
      </c>
      <c r="F419" s="194" t="s">
        <v>2644</v>
      </c>
      <c r="G419" s="195" t="s">
        <v>246</v>
      </c>
      <c r="H419" s="196">
        <v>96</v>
      </c>
      <c r="I419" s="197"/>
      <c r="J419" s="196">
        <f>ROUND(I419*H419,3)</f>
        <v>0</v>
      </c>
      <c r="K419" s="198"/>
      <c r="L419" s="35"/>
      <c r="M419" s="199" t="s">
        <v>1</v>
      </c>
      <c r="N419" s="200" t="s">
        <v>40</v>
      </c>
      <c r="O419" s="78"/>
      <c r="P419" s="201">
        <f>O419*H419</f>
        <v>0</v>
      </c>
      <c r="Q419" s="201">
        <v>0</v>
      </c>
      <c r="R419" s="201">
        <f>Q419*H419</f>
        <v>0</v>
      </c>
      <c r="S419" s="201">
        <v>0</v>
      </c>
      <c r="T419" s="202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203" t="s">
        <v>181</v>
      </c>
      <c r="AT419" s="203" t="s">
        <v>177</v>
      </c>
      <c r="AU419" s="203" t="s">
        <v>184</v>
      </c>
      <c r="AY419" s="15" t="s">
        <v>174</v>
      </c>
      <c r="BE419" s="204">
        <f>IF(N419="základná",J419,0)</f>
        <v>0</v>
      </c>
      <c r="BF419" s="204">
        <f>IF(N419="znížená",J419,0)</f>
        <v>0</v>
      </c>
      <c r="BG419" s="204">
        <f>IF(N419="zákl. prenesená",J419,0)</f>
        <v>0</v>
      </c>
      <c r="BH419" s="204">
        <f>IF(N419="zníž. prenesená",J419,0)</f>
        <v>0</v>
      </c>
      <c r="BI419" s="204">
        <f>IF(N419="nulová",J419,0)</f>
        <v>0</v>
      </c>
      <c r="BJ419" s="15" t="s">
        <v>152</v>
      </c>
      <c r="BK419" s="205">
        <f>ROUND(I419*H419,3)</f>
        <v>0</v>
      </c>
      <c r="BL419" s="15" t="s">
        <v>181</v>
      </c>
      <c r="BM419" s="203" t="s">
        <v>2645</v>
      </c>
    </row>
    <row r="420" s="2" customFormat="1" ht="24.15" customHeight="1">
      <c r="A420" s="34"/>
      <c r="B420" s="156"/>
      <c r="C420" s="211" t="s">
        <v>2646</v>
      </c>
      <c r="D420" s="211" t="s">
        <v>408</v>
      </c>
      <c r="E420" s="212" t="s">
        <v>2647</v>
      </c>
      <c r="F420" s="213" t="s">
        <v>2648</v>
      </c>
      <c r="G420" s="214" t="s">
        <v>246</v>
      </c>
      <c r="H420" s="215">
        <v>96</v>
      </c>
      <c r="I420" s="216"/>
      <c r="J420" s="215">
        <f>ROUND(I420*H420,3)</f>
        <v>0</v>
      </c>
      <c r="K420" s="217"/>
      <c r="L420" s="218"/>
      <c r="M420" s="219" t="s">
        <v>1</v>
      </c>
      <c r="N420" s="220" t="s">
        <v>40</v>
      </c>
      <c r="O420" s="78"/>
      <c r="P420" s="201">
        <f>O420*H420</f>
        <v>0</v>
      </c>
      <c r="Q420" s="201">
        <v>0</v>
      </c>
      <c r="R420" s="201">
        <f>Q420*H420</f>
        <v>0</v>
      </c>
      <c r="S420" s="201">
        <v>0</v>
      </c>
      <c r="T420" s="202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203" t="s">
        <v>191</v>
      </c>
      <c r="AT420" s="203" t="s">
        <v>408</v>
      </c>
      <c r="AU420" s="203" t="s">
        <v>184</v>
      </c>
      <c r="AY420" s="15" t="s">
        <v>174</v>
      </c>
      <c r="BE420" s="204">
        <f>IF(N420="základná",J420,0)</f>
        <v>0</v>
      </c>
      <c r="BF420" s="204">
        <f>IF(N420="znížená",J420,0)</f>
        <v>0</v>
      </c>
      <c r="BG420" s="204">
        <f>IF(N420="zákl. prenesená",J420,0)</f>
        <v>0</v>
      </c>
      <c r="BH420" s="204">
        <f>IF(N420="zníž. prenesená",J420,0)</f>
        <v>0</v>
      </c>
      <c r="BI420" s="204">
        <f>IF(N420="nulová",J420,0)</f>
        <v>0</v>
      </c>
      <c r="BJ420" s="15" t="s">
        <v>152</v>
      </c>
      <c r="BK420" s="205">
        <f>ROUND(I420*H420,3)</f>
        <v>0</v>
      </c>
      <c r="BL420" s="15" t="s">
        <v>181</v>
      </c>
      <c r="BM420" s="203" t="s">
        <v>2649</v>
      </c>
    </row>
    <row r="421" s="2" customFormat="1" ht="21.75" customHeight="1">
      <c r="A421" s="34"/>
      <c r="B421" s="156"/>
      <c r="C421" s="192" t="s">
        <v>828</v>
      </c>
      <c r="D421" s="192" t="s">
        <v>177</v>
      </c>
      <c r="E421" s="193" t="s">
        <v>2650</v>
      </c>
      <c r="F421" s="194" t="s">
        <v>2651</v>
      </c>
      <c r="G421" s="195" t="s">
        <v>246</v>
      </c>
      <c r="H421" s="196">
        <v>96</v>
      </c>
      <c r="I421" s="197"/>
      <c r="J421" s="196">
        <f>ROUND(I421*H421,3)</f>
        <v>0</v>
      </c>
      <c r="K421" s="198"/>
      <c r="L421" s="35"/>
      <c r="M421" s="199" t="s">
        <v>1</v>
      </c>
      <c r="N421" s="200" t="s">
        <v>40</v>
      </c>
      <c r="O421" s="78"/>
      <c r="P421" s="201">
        <f>O421*H421</f>
        <v>0</v>
      </c>
      <c r="Q421" s="201">
        <v>0</v>
      </c>
      <c r="R421" s="201">
        <f>Q421*H421</f>
        <v>0</v>
      </c>
      <c r="S421" s="201">
        <v>0</v>
      </c>
      <c r="T421" s="202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203" t="s">
        <v>181</v>
      </c>
      <c r="AT421" s="203" t="s">
        <v>177</v>
      </c>
      <c r="AU421" s="203" t="s">
        <v>184</v>
      </c>
      <c r="AY421" s="15" t="s">
        <v>174</v>
      </c>
      <c r="BE421" s="204">
        <f>IF(N421="základná",J421,0)</f>
        <v>0</v>
      </c>
      <c r="BF421" s="204">
        <f>IF(N421="znížená",J421,0)</f>
        <v>0</v>
      </c>
      <c r="BG421" s="204">
        <f>IF(N421="zákl. prenesená",J421,0)</f>
        <v>0</v>
      </c>
      <c r="BH421" s="204">
        <f>IF(N421="zníž. prenesená",J421,0)</f>
        <v>0</v>
      </c>
      <c r="BI421" s="204">
        <f>IF(N421="nulová",J421,0)</f>
        <v>0</v>
      </c>
      <c r="BJ421" s="15" t="s">
        <v>152</v>
      </c>
      <c r="BK421" s="205">
        <f>ROUND(I421*H421,3)</f>
        <v>0</v>
      </c>
      <c r="BL421" s="15" t="s">
        <v>181</v>
      </c>
      <c r="BM421" s="203" t="s">
        <v>2652</v>
      </c>
    </row>
    <row r="422" s="2" customFormat="1" ht="24.15" customHeight="1">
      <c r="A422" s="34"/>
      <c r="B422" s="156"/>
      <c r="C422" s="192" t="s">
        <v>2653</v>
      </c>
      <c r="D422" s="192" t="s">
        <v>177</v>
      </c>
      <c r="E422" s="193" t="s">
        <v>2654</v>
      </c>
      <c r="F422" s="194" t="s">
        <v>2655</v>
      </c>
      <c r="G422" s="195" t="s">
        <v>246</v>
      </c>
      <c r="H422" s="196">
        <v>96</v>
      </c>
      <c r="I422" s="197"/>
      <c r="J422" s="196">
        <f>ROUND(I422*H422,3)</f>
        <v>0</v>
      </c>
      <c r="K422" s="198"/>
      <c r="L422" s="35"/>
      <c r="M422" s="199" t="s">
        <v>1</v>
      </c>
      <c r="N422" s="200" t="s">
        <v>40</v>
      </c>
      <c r="O422" s="78"/>
      <c r="P422" s="201">
        <f>O422*H422</f>
        <v>0</v>
      </c>
      <c r="Q422" s="201">
        <v>0</v>
      </c>
      <c r="R422" s="201">
        <f>Q422*H422</f>
        <v>0</v>
      </c>
      <c r="S422" s="201">
        <v>0</v>
      </c>
      <c r="T422" s="202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203" t="s">
        <v>181</v>
      </c>
      <c r="AT422" s="203" t="s">
        <v>177</v>
      </c>
      <c r="AU422" s="203" t="s">
        <v>184</v>
      </c>
      <c r="AY422" s="15" t="s">
        <v>174</v>
      </c>
      <c r="BE422" s="204">
        <f>IF(N422="základná",J422,0)</f>
        <v>0</v>
      </c>
      <c r="BF422" s="204">
        <f>IF(N422="znížená",J422,0)</f>
        <v>0</v>
      </c>
      <c r="BG422" s="204">
        <f>IF(N422="zákl. prenesená",J422,0)</f>
        <v>0</v>
      </c>
      <c r="BH422" s="204">
        <f>IF(N422="zníž. prenesená",J422,0)</f>
        <v>0</v>
      </c>
      <c r="BI422" s="204">
        <f>IF(N422="nulová",J422,0)</f>
        <v>0</v>
      </c>
      <c r="BJ422" s="15" t="s">
        <v>152</v>
      </c>
      <c r="BK422" s="205">
        <f>ROUND(I422*H422,3)</f>
        <v>0</v>
      </c>
      <c r="BL422" s="15" t="s">
        <v>181</v>
      </c>
      <c r="BM422" s="203" t="s">
        <v>2656</v>
      </c>
    </row>
    <row r="423" s="12" customFormat="1" ht="20.88" customHeight="1">
      <c r="A423" s="12"/>
      <c r="B423" s="179"/>
      <c r="C423" s="12"/>
      <c r="D423" s="180" t="s">
        <v>73</v>
      </c>
      <c r="E423" s="190" t="s">
        <v>2657</v>
      </c>
      <c r="F423" s="190" t="s">
        <v>2658</v>
      </c>
      <c r="G423" s="12"/>
      <c r="H423" s="12"/>
      <c r="I423" s="182"/>
      <c r="J423" s="191">
        <f>BK423</f>
        <v>0</v>
      </c>
      <c r="K423" s="12"/>
      <c r="L423" s="179"/>
      <c r="M423" s="184"/>
      <c r="N423" s="185"/>
      <c r="O423" s="185"/>
      <c r="P423" s="186">
        <f>SUM(P424:P443)</f>
        <v>0</v>
      </c>
      <c r="Q423" s="185"/>
      <c r="R423" s="186">
        <f>SUM(R424:R443)</f>
        <v>0</v>
      </c>
      <c r="S423" s="185"/>
      <c r="T423" s="187">
        <f>SUM(T424:T443)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80" t="s">
        <v>82</v>
      </c>
      <c r="AT423" s="188" t="s">
        <v>73</v>
      </c>
      <c r="AU423" s="188" t="s">
        <v>152</v>
      </c>
      <c r="AY423" s="180" t="s">
        <v>174</v>
      </c>
      <c r="BK423" s="189">
        <f>SUM(BK424:BK443)</f>
        <v>0</v>
      </c>
    </row>
    <row r="424" s="2" customFormat="1" ht="24.15" customHeight="1">
      <c r="A424" s="34"/>
      <c r="B424" s="156"/>
      <c r="C424" s="192" t="s">
        <v>833</v>
      </c>
      <c r="D424" s="192" t="s">
        <v>177</v>
      </c>
      <c r="E424" s="193" t="s">
        <v>2659</v>
      </c>
      <c r="F424" s="194" t="s">
        <v>2660</v>
      </c>
      <c r="G424" s="195" t="s">
        <v>241</v>
      </c>
      <c r="H424" s="196">
        <v>1500</v>
      </c>
      <c r="I424" s="197"/>
      <c r="J424" s="196">
        <f>ROUND(I424*H424,3)</f>
        <v>0</v>
      </c>
      <c r="K424" s="198"/>
      <c r="L424" s="35"/>
      <c r="M424" s="199" t="s">
        <v>1</v>
      </c>
      <c r="N424" s="200" t="s">
        <v>40</v>
      </c>
      <c r="O424" s="78"/>
      <c r="P424" s="201">
        <f>O424*H424</f>
        <v>0</v>
      </c>
      <c r="Q424" s="201">
        <v>0</v>
      </c>
      <c r="R424" s="201">
        <f>Q424*H424</f>
        <v>0</v>
      </c>
      <c r="S424" s="201">
        <v>0</v>
      </c>
      <c r="T424" s="202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203" t="s">
        <v>181</v>
      </c>
      <c r="AT424" s="203" t="s">
        <v>177</v>
      </c>
      <c r="AU424" s="203" t="s">
        <v>184</v>
      </c>
      <c r="AY424" s="15" t="s">
        <v>174</v>
      </c>
      <c r="BE424" s="204">
        <f>IF(N424="základná",J424,0)</f>
        <v>0</v>
      </c>
      <c r="BF424" s="204">
        <f>IF(N424="znížená",J424,0)</f>
        <v>0</v>
      </c>
      <c r="BG424" s="204">
        <f>IF(N424="zákl. prenesená",J424,0)</f>
        <v>0</v>
      </c>
      <c r="BH424" s="204">
        <f>IF(N424="zníž. prenesená",J424,0)</f>
        <v>0</v>
      </c>
      <c r="BI424" s="204">
        <f>IF(N424="nulová",J424,0)</f>
        <v>0</v>
      </c>
      <c r="BJ424" s="15" t="s">
        <v>152</v>
      </c>
      <c r="BK424" s="205">
        <f>ROUND(I424*H424,3)</f>
        <v>0</v>
      </c>
      <c r="BL424" s="15" t="s">
        <v>181</v>
      </c>
      <c r="BM424" s="203" t="s">
        <v>2661</v>
      </c>
    </row>
    <row r="425" s="2" customFormat="1" ht="37.8" customHeight="1">
      <c r="A425" s="34"/>
      <c r="B425" s="156"/>
      <c r="C425" s="211" t="s">
        <v>2662</v>
      </c>
      <c r="D425" s="211" t="s">
        <v>408</v>
      </c>
      <c r="E425" s="212" t="s">
        <v>2663</v>
      </c>
      <c r="F425" s="213" t="s">
        <v>2664</v>
      </c>
      <c r="G425" s="214" t="s">
        <v>241</v>
      </c>
      <c r="H425" s="215">
        <v>1500</v>
      </c>
      <c r="I425" s="216"/>
      <c r="J425" s="215">
        <f>ROUND(I425*H425,3)</f>
        <v>0</v>
      </c>
      <c r="K425" s="217"/>
      <c r="L425" s="218"/>
      <c r="M425" s="219" t="s">
        <v>1</v>
      </c>
      <c r="N425" s="220" t="s">
        <v>40</v>
      </c>
      <c r="O425" s="78"/>
      <c r="P425" s="201">
        <f>O425*H425</f>
        <v>0</v>
      </c>
      <c r="Q425" s="201">
        <v>0</v>
      </c>
      <c r="R425" s="201">
        <f>Q425*H425</f>
        <v>0</v>
      </c>
      <c r="S425" s="201">
        <v>0</v>
      </c>
      <c r="T425" s="202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203" t="s">
        <v>191</v>
      </c>
      <c r="AT425" s="203" t="s">
        <v>408</v>
      </c>
      <c r="AU425" s="203" t="s">
        <v>184</v>
      </c>
      <c r="AY425" s="15" t="s">
        <v>174</v>
      </c>
      <c r="BE425" s="204">
        <f>IF(N425="základná",J425,0)</f>
        <v>0</v>
      </c>
      <c r="BF425" s="204">
        <f>IF(N425="znížená",J425,0)</f>
        <v>0</v>
      </c>
      <c r="BG425" s="204">
        <f>IF(N425="zákl. prenesená",J425,0)</f>
        <v>0</v>
      </c>
      <c r="BH425" s="204">
        <f>IF(N425="zníž. prenesená",J425,0)</f>
        <v>0</v>
      </c>
      <c r="BI425" s="204">
        <f>IF(N425="nulová",J425,0)</f>
        <v>0</v>
      </c>
      <c r="BJ425" s="15" t="s">
        <v>152</v>
      </c>
      <c r="BK425" s="205">
        <f>ROUND(I425*H425,3)</f>
        <v>0</v>
      </c>
      <c r="BL425" s="15" t="s">
        <v>181</v>
      </c>
      <c r="BM425" s="203" t="s">
        <v>2665</v>
      </c>
    </row>
    <row r="426" s="2" customFormat="1" ht="24.15" customHeight="1">
      <c r="A426" s="34"/>
      <c r="B426" s="156"/>
      <c r="C426" s="192" t="s">
        <v>836</v>
      </c>
      <c r="D426" s="192" t="s">
        <v>177</v>
      </c>
      <c r="E426" s="193" t="s">
        <v>2666</v>
      </c>
      <c r="F426" s="194" t="s">
        <v>2667</v>
      </c>
      <c r="G426" s="195" t="s">
        <v>241</v>
      </c>
      <c r="H426" s="196">
        <v>1000</v>
      </c>
      <c r="I426" s="197"/>
      <c r="J426" s="196">
        <f>ROUND(I426*H426,3)</f>
        <v>0</v>
      </c>
      <c r="K426" s="198"/>
      <c r="L426" s="35"/>
      <c r="M426" s="199" t="s">
        <v>1</v>
      </c>
      <c r="N426" s="200" t="s">
        <v>40</v>
      </c>
      <c r="O426" s="78"/>
      <c r="P426" s="201">
        <f>O426*H426</f>
        <v>0</v>
      </c>
      <c r="Q426" s="201">
        <v>0</v>
      </c>
      <c r="R426" s="201">
        <f>Q426*H426</f>
        <v>0</v>
      </c>
      <c r="S426" s="201">
        <v>0</v>
      </c>
      <c r="T426" s="202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03" t="s">
        <v>181</v>
      </c>
      <c r="AT426" s="203" t="s">
        <v>177</v>
      </c>
      <c r="AU426" s="203" t="s">
        <v>184</v>
      </c>
      <c r="AY426" s="15" t="s">
        <v>174</v>
      </c>
      <c r="BE426" s="204">
        <f>IF(N426="základná",J426,0)</f>
        <v>0</v>
      </c>
      <c r="BF426" s="204">
        <f>IF(N426="znížená",J426,0)</f>
        <v>0</v>
      </c>
      <c r="BG426" s="204">
        <f>IF(N426="zákl. prenesená",J426,0)</f>
        <v>0</v>
      </c>
      <c r="BH426" s="204">
        <f>IF(N426="zníž. prenesená",J426,0)</f>
        <v>0</v>
      </c>
      <c r="BI426" s="204">
        <f>IF(N426="nulová",J426,0)</f>
        <v>0</v>
      </c>
      <c r="BJ426" s="15" t="s">
        <v>152</v>
      </c>
      <c r="BK426" s="205">
        <f>ROUND(I426*H426,3)</f>
        <v>0</v>
      </c>
      <c r="BL426" s="15" t="s">
        <v>181</v>
      </c>
      <c r="BM426" s="203" t="s">
        <v>2668</v>
      </c>
    </row>
    <row r="427" s="2" customFormat="1" ht="24.15" customHeight="1">
      <c r="A427" s="34"/>
      <c r="B427" s="156"/>
      <c r="C427" s="211" t="s">
        <v>2669</v>
      </c>
      <c r="D427" s="211" t="s">
        <v>408</v>
      </c>
      <c r="E427" s="212" t="s">
        <v>2670</v>
      </c>
      <c r="F427" s="213" t="s">
        <v>2671</v>
      </c>
      <c r="G427" s="214" t="s">
        <v>246</v>
      </c>
      <c r="H427" s="215">
        <v>10</v>
      </c>
      <c r="I427" s="216"/>
      <c r="J427" s="215">
        <f>ROUND(I427*H427,3)</f>
        <v>0</v>
      </c>
      <c r="K427" s="217"/>
      <c r="L427" s="218"/>
      <c r="M427" s="219" t="s">
        <v>1</v>
      </c>
      <c r="N427" s="220" t="s">
        <v>40</v>
      </c>
      <c r="O427" s="78"/>
      <c r="P427" s="201">
        <f>O427*H427</f>
        <v>0</v>
      </c>
      <c r="Q427" s="201">
        <v>0</v>
      </c>
      <c r="R427" s="201">
        <f>Q427*H427</f>
        <v>0</v>
      </c>
      <c r="S427" s="201">
        <v>0</v>
      </c>
      <c r="T427" s="202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203" t="s">
        <v>191</v>
      </c>
      <c r="AT427" s="203" t="s">
        <v>408</v>
      </c>
      <c r="AU427" s="203" t="s">
        <v>184</v>
      </c>
      <c r="AY427" s="15" t="s">
        <v>174</v>
      </c>
      <c r="BE427" s="204">
        <f>IF(N427="základná",J427,0)</f>
        <v>0</v>
      </c>
      <c r="BF427" s="204">
        <f>IF(N427="znížená",J427,0)</f>
        <v>0</v>
      </c>
      <c r="BG427" s="204">
        <f>IF(N427="zákl. prenesená",J427,0)</f>
        <v>0</v>
      </c>
      <c r="BH427" s="204">
        <f>IF(N427="zníž. prenesená",J427,0)</f>
        <v>0</v>
      </c>
      <c r="BI427" s="204">
        <f>IF(N427="nulová",J427,0)</f>
        <v>0</v>
      </c>
      <c r="BJ427" s="15" t="s">
        <v>152</v>
      </c>
      <c r="BK427" s="205">
        <f>ROUND(I427*H427,3)</f>
        <v>0</v>
      </c>
      <c r="BL427" s="15" t="s">
        <v>181</v>
      </c>
      <c r="BM427" s="203" t="s">
        <v>2672</v>
      </c>
    </row>
    <row r="428" s="2" customFormat="1" ht="37.8" customHeight="1">
      <c r="A428" s="34"/>
      <c r="B428" s="156"/>
      <c r="C428" s="211" t="s">
        <v>843</v>
      </c>
      <c r="D428" s="211" t="s">
        <v>408</v>
      </c>
      <c r="E428" s="212" t="s">
        <v>2673</v>
      </c>
      <c r="F428" s="213" t="s">
        <v>2674</v>
      </c>
      <c r="G428" s="214" t="s">
        <v>241</v>
      </c>
      <c r="H428" s="215">
        <v>1000</v>
      </c>
      <c r="I428" s="216"/>
      <c r="J428" s="215">
        <f>ROUND(I428*H428,3)</f>
        <v>0</v>
      </c>
      <c r="K428" s="217"/>
      <c r="L428" s="218"/>
      <c r="M428" s="219" t="s">
        <v>1</v>
      </c>
      <c r="N428" s="220" t="s">
        <v>40</v>
      </c>
      <c r="O428" s="78"/>
      <c r="P428" s="201">
        <f>O428*H428</f>
        <v>0</v>
      </c>
      <c r="Q428" s="201">
        <v>0</v>
      </c>
      <c r="R428" s="201">
        <f>Q428*H428</f>
        <v>0</v>
      </c>
      <c r="S428" s="201">
        <v>0</v>
      </c>
      <c r="T428" s="202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203" t="s">
        <v>191</v>
      </c>
      <c r="AT428" s="203" t="s">
        <v>408</v>
      </c>
      <c r="AU428" s="203" t="s">
        <v>184</v>
      </c>
      <c r="AY428" s="15" t="s">
        <v>174</v>
      </c>
      <c r="BE428" s="204">
        <f>IF(N428="základná",J428,0)</f>
        <v>0</v>
      </c>
      <c r="BF428" s="204">
        <f>IF(N428="znížená",J428,0)</f>
        <v>0</v>
      </c>
      <c r="BG428" s="204">
        <f>IF(N428="zákl. prenesená",J428,0)</f>
        <v>0</v>
      </c>
      <c r="BH428" s="204">
        <f>IF(N428="zníž. prenesená",J428,0)</f>
        <v>0</v>
      </c>
      <c r="BI428" s="204">
        <f>IF(N428="nulová",J428,0)</f>
        <v>0</v>
      </c>
      <c r="BJ428" s="15" t="s">
        <v>152</v>
      </c>
      <c r="BK428" s="205">
        <f>ROUND(I428*H428,3)</f>
        <v>0</v>
      </c>
      <c r="BL428" s="15" t="s">
        <v>181</v>
      </c>
      <c r="BM428" s="203" t="s">
        <v>2675</v>
      </c>
    </row>
    <row r="429" s="2" customFormat="1" ht="24.15" customHeight="1">
      <c r="A429" s="34"/>
      <c r="B429" s="156"/>
      <c r="C429" s="192" t="s">
        <v>2676</v>
      </c>
      <c r="D429" s="192" t="s">
        <v>177</v>
      </c>
      <c r="E429" s="193" t="s">
        <v>2677</v>
      </c>
      <c r="F429" s="194" t="s">
        <v>2678</v>
      </c>
      <c r="G429" s="195" t="s">
        <v>241</v>
      </c>
      <c r="H429" s="196">
        <v>500</v>
      </c>
      <c r="I429" s="197"/>
      <c r="J429" s="196">
        <f>ROUND(I429*H429,3)</f>
        <v>0</v>
      </c>
      <c r="K429" s="198"/>
      <c r="L429" s="35"/>
      <c r="M429" s="199" t="s">
        <v>1</v>
      </c>
      <c r="N429" s="200" t="s">
        <v>40</v>
      </c>
      <c r="O429" s="78"/>
      <c r="P429" s="201">
        <f>O429*H429</f>
        <v>0</v>
      </c>
      <c r="Q429" s="201">
        <v>0</v>
      </c>
      <c r="R429" s="201">
        <f>Q429*H429</f>
        <v>0</v>
      </c>
      <c r="S429" s="201">
        <v>0</v>
      </c>
      <c r="T429" s="202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203" t="s">
        <v>181</v>
      </c>
      <c r="AT429" s="203" t="s">
        <v>177</v>
      </c>
      <c r="AU429" s="203" t="s">
        <v>184</v>
      </c>
      <c r="AY429" s="15" t="s">
        <v>174</v>
      </c>
      <c r="BE429" s="204">
        <f>IF(N429="základná",J429,0)</f>
        <v>0</v>
      </c>
      <c r="BF429" s="204">
        <f>IF(N429="znížená",J429,0)</f>
        <v>0</v>
      </c>
      <c r="BG429" s="204">
        <f>IF(N429="zákl. prenesená",J429,0)</f>
        <v>0</v>
      </c>
      <c r="BH429" s="204">
        <f>IF(N429="zníž. prenesená",J429,0)</f>
        <v>0</v>
      </c>
      <c r="BI429" s="204">
        <f>IF(N429="nulová",J429,0)</f>
        <v>0</v>
      </c>
      <c r="BJ429" s="15" t="s">
        <v>152</v>
      </c>
      <c r="BK429" s="205">
        <f>ROUND(I429*H429,3)</f>
        <v>0</v>
      </c>
      <c r="BL429" s="15" t="s">
        <v>181</v>
      </c>
      <c r="BM429" s="203" t="s">
        <v>2679</v>
      </c>
    </row>
    <row r="430" s="2" customFormat="1" ht="24.15" customHeight="1">
      <c r="A430" s="34"/>
      <c r="B430" s="156"/>
      <c r="C430" s="211" t="s">
        <v>892</v>
      </c>
      <c r="D430" s="211" t="s">
        <v>408</v>
      </c>
      <c r="E430" s="212" t="s">
        <v>2680</v>
      </c>
      <c r="F430" s="213" t="s">
        <v>2681</v>
      </c>
      <c r="G430" s="214" t="s">
        <v>241</v>
      </c>
      <c r="H430" s="215">
        <v>500</v>
      </c>
      <c r="I430" s="216"/>
      <c r="J430" s="215">
        <f>ROUND(I430*H430,3)</f>
        <v>0</v>
      </c>
      <c r="K430" s="217"/>
      <c r="L430" s="218"/>
      <c r="M430" s="219" t="s">
        <v>1</v>
      </c>
      <c r="N430" s="220" t="s">
        <v>40</v>
      </c>
      <c r="O430" s="78"/>
      <c r="P430" s="201">
        <f>O430*H430</f>
        <v>0</v>
      </c>
      <c r="Q430" s="201">
        <v>0</v>
      </c>
      <c r="R430" s="201">
        <f>Q430*H430</f>
        <v>0</v>
      </c>
      <c r="S430" s="201">
        <v>0</v>
      </c>
      <c r="T430" s="202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3" t="s">
        <v>191</v>
      </c>
      <c r="AT430" s="203" t="s">
        <v>408</v>
      </c>
      <c r="AU430" s="203" t="s">
        <v>184</v>
      </c>
      <c r="AY430" s="15" t="s">
        <v>174</v>
      </c>
      <c r="BE430" s="204">
        <f>IF(N430="základná",J430,0)</f>
        <v>0</v>
      </c>
      <c r="BF430" s="204">
        <f>IF(N430="znížená",J430,0)</f>
        <v>0</v>
      </c>
      <c r="BG430" s="204">
        <f>IF(N430="zákl. prenesená",J430,0)</f>
        <v>0</v>
      </c>
      <c r="BH430" s="204">
        <f>IF(N430="zníž. prenesená",J430,0)</f>
        <v>0</v>
      </c>
      <c r="BI430" s="204">
        <f>IF(N430="nulová",J430,0)</f>
        <v>0</v>
      </c>
      <c r="BJ430" s="15" t="s">
        <v>152</v>
      </c>
      <c r="BK430" s="205">
        <f>ROUND(I430*H430,3)</f>
        <v>0</v>
      </c>
      <c r="BL430" s="15" t="s">
        <v>181</v>
      </c>
      <c r="BM430" s="203" t="s">
        <v>2682</v>
      </c>
    </row>
    <row r="431" s="2" customFormat="1" ht="49.05" customHeight="1">
      <c r="A431" s="34"/>
      <c r="B431" s="156"/>
      <c r="C431" s="192" t="s">
        <v>2683</v>
      </c>
      <c r="D431" s="192" t="s">
        <v>177</v>
      </c>
      <c r="E431" s="193" t="s">
        <v>2684</v>
      </c>
      <c r="F431" s="194" t="s">
        <v>2685</v>
      </c>
      <c r="G431" s="195" t="s">
        <v>241</v>
      </c>
      <c r="H431" s="196">
        <v>90</v>
      </c>
      <c r="I431" s="197"/>
      <c r="J431" s="196">
        <f>ROUND(I431*H431,3)</f>
        <v>0</v>
      </c>
      <c r="K431" s="198"/>
      <c r="L431" s="35"/>
      <c r="M431" s="199" t="s">
        <v>1</v>
      </c>
      <c r="N431" s="200" t="s">
        <v>40</v>
      </c>
      <c r="O431" s="78"/>
      <c r="P431" s="201">
        <f>O431*H431</f>
        <v>0</v>
      </c>
      <c r="Q431" s="201">
        <v>0</v>
      </c>
      <c r="R431" s="201">
        <f>Q431*H431</f>
        <v>0</v>
      </c>
      <c r="S431" s="201">
        <v>0</v>
      </c>
      <c r="T431" s="202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203" t="s">
        <v>181</v>
      </c>
      <c r="AT431" s="203" t="s">
        <v>177</v>
      </c>
      <c r="AU431" s="203" t="s">
        <v>184</v>
      </c>
      <c r="AY431" s="15" t="s">
        <v>174</v>
      </c>
      <c r="BE431" s="204">
        <f>IF(N431="základná",J431,0)</f>
        <v>0</v>
      </c>
      <c r="BF431" s="204">
        <f>IF(N431="znížená",J431,0)</f>
        <v>0</v>
      </c>
      <c r="BG431" s="204">
        <f>IF(N431="zákl. prenesená",J431,0)</f>
        <v>0</v>
      </c>
      <c r="BH431" s="204">
        <f>IF(N431="zníž. prenesená",J431,0)</f>
        <v>0</v>
      </c>
      <c r="BI431" s="204">
        <f>IF(N431="nulová",J431,0)</f>
        <v>0</v>
      </c>
      <c r="BJ431" s="15" t="s">
        <v>152</v>
      </c>
      <c r="BK431" s="205">
        <f>ROUND(I431*H431,3)</f>
        <v>0</v>
      </c>
      <c r="BL431" s="15" t="s">
        <v>181</v>
      </c>
      <c r="BM431" s="203" t="s">
        <v>2686</v>
      </c>
    </row>
    <row r="432" s="2" customFormat="1" ht="21.75" customHeight="1">
      <c r="A432" s="34"/>
      <c r="B432" s="156"/>
      <c r="C432" s="211" t="s">
        <v>896</v>
      </c>
      <c r="D432" s="211" t="s">
        <v>408</v>
      </c>
      <c r="E432" s="212" t="s">
        <v>2687</v>
      </c>
      <c r="F432" s="213" t="s">
        <v>2688</v>
      </c>
      <c r="G432" s="214" t="s">
        <v>241</v>
      </c>
      <c r="H432" s="215">
        <v>90</v>
      </c>
      <c r="I432" s="216"/>
      <c r="J432" s="215">
        <f>ROUND(I432*H432,3)</f>
        <v>0</v>
      </c>
      <c r="K432" s="217"/>
      <c r="L432" s="218"/>
      <c r="M432" s="219" t="s">
        <v>1</v>
      </c>
      <c r="N432" s="220" t="s">
        <v>40</v>
      </c>
      <c r="O432" s="78"/>
      <c r="P432" s="201">
        <f>O432*H432</f>
        <v>0</v>
      </c>
      <c r="Q432" s="201">
        <v>0</v>
      </c>
      <c r="R432" s="201">
        <f>Q432*H432</f>
        <v>0</v>
      </c>
      <c r="S432" s="201">
        <v>0</v>
      </c>
      <c r="T432" s="202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203" t="s">
        <v>191</v>
      </c>
      <c r="AT432" s="203" t="s">
        <v>408</v>
      </c>
      <c r="AU432" s="203" t="s">
        <v>184</v>
      </c>
      <c r="AY432" s="15" t="s">
        <v>174</v>
      </c>
      <c r="BE432" s="204">
        <f>IF(N432="základná",J432,0)</f>
        <v>0</v>
      </c>
      <c r="BF432" s="204">
        <f>IF(N432="znížená",J432,0)</f>
        <v>0</v>
      </c>
      <c r="BG432" s="204">
        <f>IF(N432="zákl. prenesená",J432,0)</f>
        <v>0</v>
      </c>
      <c r="BH432" s="204">
        <f>IF(N432="zníž. prenesená",J432,0)</f>
        <v>0</v>
      </c>
      <c r="BI432" s="204">
        <f>IF(N432="nulová",J432,0)</f>
        <v>0</v>
      </c>
      <c r="BJ432" s="15" t="s">
        <v>152</v>
      </c>
      <c r="BK432" s="205">
        <f>ROUND(I432*H432,3)</f>
        <v>0</v>
      </c>
      <c r="BL432" s="15" t="s">
        <v>181</v>
      </c>
      <c r="BM432" s="203" t="s">
        <v>2689</v>
      </c>
    </row>
    <row r="433" s="2" customFormat="1" ht="24.15" customHeight="1">
      <c r="A433" s="34"/>
      <c r="B433" s="156"/>
      <c r="C433" s="211" t="s">
        <v>2690</v>
      </c>
      <c r="D433" s="211" t="s">
        <v>408</v>
      </c>
      <c r="E433" s="212" t="s">
        <v>2691</v>
      </c>
      <c r="F433" s="213" t="s">
        <v>2692</v>
      </c>
      <c r="G433" s="214" t="s">
        <v>241</v>
      </c>
      <c r="H433" s="215">
        <v>90</v>
      </c>
      <c r="I433" s="216"/>
      <c r="J433" s="215">
        <f>ROUND(I433*H433,3)</f>
        <v>0</v>
      </c>
      <c r="K433" s="217"/>
      <c r="L433" s="218"/>
      <c r="M433" s="219" t="s">
        <v>1</v>
      </c>
      <c r="N433" s="220" t="s">
        <v>40</v>
      </c>
      <c r="O433" s="78"/>
      <c r="P433" s="201">
        <f>O433*H433</f>
        <v>0</v>
      </c>
      <c r="Q433" s="201">
        <v>0</v>
      </c>
      <c r="R433" s="201">
        <f>Q433*H433</f>
        <v>0</v>
      </c>
      <c r="S433" s="201">
        <v>0</v>
      </c>
      <c r="T433" s="202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203" t="s">
        <v>191</v>
      </c>
      <c r="AT433" s="203" t="s">
        <v>408</v>
      </c>
      <c r="AU433" s="203" t="s">
        <v>184</v>
      </c>
      <c r="AY433" s="15" t="s">
        <v>174</v>
      </c>
      <c r="BE433" s="204">
        <f>IF(N433="základná",J433,0)</f>
        <v>0</v>
      </c>
      <c r="BF433" s="204">
        <f>IF(N433="znížená",J433,0)</f>
        <v>0</v>
      </c>
      <c r="BG433" s="204">
        <f>IF(N433="zákl. prenesená",J433,0)</f>
        <v>0</v>
      </c>
      <c r="BH433" s="204">
        <f>IF(N433="zníž. prenesená",J433,0)</f>
        <v>0</v>
      </c>
      <c r="BI433" s="204">
        <f>IF(N433="nulová",J433,0)</f>
        <v>0</v>
      </c>
      <c r="BJ433" s="15" t="s">
        <v>152</v>
      </c>
      <c r="BK433" s="205">
        <f>ROUND(I433*H433,3)</f>
        <v>0</v>
      </c>
      <c r="BL433" s="15" t="s">
        <v>181</v>
      </c>
      <c r="BM433" s="203" t="s">
        <v>2693</v>
      </c>
    </row>
    <row r="434" s="2" customFormat="1" ht="16.5" customHeight="1">
      <c r="A434" s="34"/>
      <c r="B434" s="156"/>
      <c r="C434" s="211" t="s">
        <v>899</v>
      </c>
      <c r="D434" s="211" t="s">
        <v>408</v>
      </c>
      <c r="E434" s="212" t="s">
        <v>2694</v>
      </c>
      <c r="F434" s="213" t="s">
        <v>2695</v>
      </c>
      <c r="G434" s="214" t="s">
        <v>2696</v>
      </c>
      <c r="H434" s="215">
        <v>1</v>
      </c>
      <c r="I434" s="216"/>
      <c r="J434" s="215">
        <f>ROUND(I434*H434,3)</f>
        <v>0</v>
      </c>
      <c r="K434" s="217"/>
      <c r="L434" s="218"/>
      <c r="M434" s="219" t="s">
        <v>1</v>
      </c>
      <c r="N434" s="220" t="s">
        <v>40</v>
      </c>
      <c r="O434" s="78"/>
      <c r="P434" s="201">
        <f>O434*H434</f>
        <v>0</v>
      </c>
      <c r="Q434" s="201">
        <v>0</v>
      </c>
      <c r="R434" s="201">
        <f>Q434*H434</f>
        <v>0</v>
      </c>
      <c r="S434" s="201">
        <v>0</v>
      </c>
      <c r="T434" s="202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203" t="s">
        <v>191</v>
      </c>
      <c r="AT434" s="203" t="s">
        <v>408</v>
      </c>
      <c r="AU434" s="203" t="s">
        <v>184</v>
      </c>
      <c r="AY434" s="15" t="s">
        <v>174</v>
      </c>
      <c r="BE434" s="204">
        <f>IF(N434="základná",J434,0)</f>
        <v>0</v>
      </c>
      <c r="BF434" s="204">
        <f>IF(N434="znížená",J434,0)</f>
        <v>0</v>
      </c>
      <c r="BG434" s="204">
        <f>IF(N434="zákl. prenesená",J434,0)</f>
        <v>0</v>
      </c>
      <c r="BH434" s="204">
        <f>IF(N434="zníž. prenesená",J434,0)</f>
        <v>0</v>
      </c>
      <c r="BI434" s="204">
        <f>IF(N434="nulová",J434,0)</f>
        <v>0</v>
      </c>
      <c r="BJ434" s="15" t="s">
        <v>152</v>
      </c>
      <c r="BK434" s="205">
        <f>ROUND(I434*H434,3)</f>
        <v>0</v>
      </c>
      <c r="BL434" s="15" t="s">
        <v>181</v>
      </c>
      <c r="BM434" s="203" t="s">
        <v>2697</v>
      </c>
    </row>
    <row r="435" s="2" customFormat="1" ht="24.15" customHeight="1">
      <c r="A435" s="34"/>
      <c r="B435" s="156"/>
      <c r="C435" s="192" t="s">
        <v>2698</v>
      </c>
      <c r="D435" s="192" t="s">
        <v>177</v>
      </c>
      <c r="E435" s="193" t="s">
        <v>2699</v>
      </c>
      <c r="F435" s="194" t="s">
        <v>2700</v>
      </c>
      <c r="G435" s="195" t="s">
        <v>241</v>
      </c>
      <c r="H435" s="196">
        <v>100</v>
      </c>
      <c r="I435" s="197"/>
      <c r="J435" s="196">
        <f>ROUND(I435*H435,3)</f>
        <v>0</v>
      </c>
      <c r="K435" s="198"/>
      <c r="L435" s="35"/>
      <c r="M435" s="199" t="s">
        <v>1</v>
      </c>
      <c r="N435" s="200" t="s">
        <v>40</v>
      </c>
      <c r="O435" s="78"/>
      <c r="P435" s="201">
        <f>O435*H435</f>
        <v>0</v>
      </c>
      <c r="Q435" s="201">
        <v>0</v>
      </c>
      <c r="R435" s="201">
        <f>Q435*H435</f>
        <v>0</v>
      </c>
      <c r="S435" s="201">
        <v>0</v>
      </c>
      <c r="T435" s="202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203" t="s">
        <v>181</v>
      </c>
      <c r="AT435" s="203" t="s">
        <v>177</v>
      </c>
      <c r="AU435" s="203" t="s">
        <v>184</v>
      </c>
      <c r="AY435" s="15" t="s">
        <v>174</v>
      </c>
      <c r="BE435" s="204">
        <f>IF(N435="základná",J435,0)</f>
        <v>0</v>
      </c>
      <c r="BF435" s="204">
        <f>IF(N435="znížená",J435,0)</f>
        <v>0</v>
      </c>
      <c r="BG435" s="204">
        <f>IF(N435="zákl. prenesená",J435,0)</f>
        <v>0</v>
      </c>
      <c r="BH435" s="204">
        <f>IF(N435="zníž. prenesená",J435,0)</f>
        <v>0</v>
      </c>
      <c r="BI435" s="204">
        <f>IF(N435="nulová",J435,0)</f>
        <v>0</v>
      </c>
      <c r="BJ435" s="15" t="s">
        <v>152</v>
      </c>
      <c r="BK435" s="205">
        <f>ROUND(I435*H435,3)</f>
        <v>0</v>
      </c>
      <c r="BL435" s="15" t="s">
        <v>181</v>
      </c>
      <c r="BM435" s="203" t="s">
        <v>2701</v>
      </c>
    </row>
    <row r="436" s="2" customFormat="1" ht="16.5" customHeight="1">
      <c r="A436" s="34"/>
      <c r="B436" s="156"/>
      <c r="C436" s="211" t="s">
        <v>904</v>
      </c>
      <c r="D436" s="211" t="s">
        <v>408</v>
      </c>
      <c r="E436" s="212" t="s">
        <v>2702</v>
      </c>
      <c r="F436" s="213" t="s">
        <v>2703</v>
      </c>
      <c r="G436" s="214" t="s">
        <v>241</v>
      </c>
      <c r="H436" s="215">
        <v>100</v>
      </c>
      <c r="I436" s="216"/>
      <c r="J436" s="215">
        <f>ROUND(I436*H436,3)</f>
        <v>0</v>
      </c>
      <c r="K436" s="217"/>
      <c r="L436" s="218"/>
      <c r="M436" s="219" t="s">
        <v>1</v>
      </c>
      <c r="N436" s="220" t="s">
        <v>40</v>
      </c>
      <c r="O436" s="78"/>
      <c r="P436" s="201">
        <f>O436*H436</f>
        <v>0</v>
      </c>
      <c r="Q436" s="201">
        <v>0</v>
      </c>
      <c r="R436" s="201">
        <f>Q436*H436</f>
        <v>0</v>
      </c>
      <c r="S436" s="201">
        <v>0</v>
      </c>
      <c r="T436" s="202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203" t="s">
        <v>191</v>
      </c>
      <c r="AT436" s="203" t="s">
        <v>408</v>
      </c>
      <c r="AU436" s="203" t="s">
        <v>184</v>
      </c>
      <c r="AY436" s="15" t="s">
        <v>174</v>
      </c>
      <c r="BE436" s="204">
        <f>IF(N436="základná",J436,0)</f>
        <v>0</v>
      </c>
      <c r="BF436" s="204">
        <f>IF(N436="znížená",J436,0)</f>
        <v>0</v>
      </c>
      <c r="BG436" s="204">
        <f>IF(N436="zákl. prenesená",J436,0)</f>
        <v>0</v>
      </c>
      <c r="BH436" s="204">
        <f>IF(N436="zníž. prenesená",J436,0)</f>
        <v>0</v>
      </c>
      <c r="BI436" s="204">
        <f>IF(N436="nulová",J436,0)</f>
        <v>0</v>
      </c>
      <c r="BJ436" s="15" t="s">
        <v>152</v>
      </c>
      <c r="BK436" s="205">
        <f>ROUND(I436*H436,3)</f>
        <v>0</v>
      </c>
      <c r="BL436" s="15" t="s">
        <v>181</v>
      </c>
      <c r="BM436" s="203" t="s">
        <v>2704</v>
      </c>
    </row>
    <row r="437" s="2" customFormat="1" ht="16.5" customHeight="1">
      <c r="A437" s="34"/>
      <c r="B437" s="156"/>
      <c r="C437" s="211" t="s">
        <v>2705</v>
      </c>
      <c r="D437" s="211" t="s">
        <v>408</v>
      </c>
      <c r="E437" s="212" t="s">
        <v>2706</v>
      </c>
      <c r="F437" s="213" t="s">
        <v>2707</v>
      </c>
      <c r="G437" s="214" t="s">
        <v>241</v>
      </c>
      <c r="H437" s="215">
        <v>100</v>
      </c>
      <c r="I437" s="216"/>
      <c r="J437" s="215">
        <f>ROUND(I437*H437,3)</f>
        <v>0</v>
      </c>
      <c r="K437" s="217"/>
      <c r="L437" s="218"/>
      <c r="M437" s="219" t="s">
        <v>1</v>
      </c>
      <c r="N437" s="220" t="s">
        <v>40</v>
      </c>
      <c r="O437" s="78"/>
      <c r="P437" s="201">
        <f>O437*H437</f>
        <v>0</v>
      </c>
      <c r="Q437" s="201">
        <v>0</v>
      </c>
      <c r="R437" s="201">
        <f>Q437*H437</f>
        <v>0</v>
      </c>
      <c r="S437" s="201">
        <v>0</v>
      </c>
      <c r="T437" s="202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203" t="s">
        <v>191</v>
      </c>
      <c r="AT437" s="203" t="s">
        <v>408</v>
      </c>
      <c r="AU437" s="203" t="s">
        <v>184</v>
      </c>
      <c r="AY437" s="15" t="s">
        <v>174</v>
      </c>
      <c r="BE437" s="204">
        <f>IF(N437="základná",J437,0)</f>
        <v>0</v>
      </c>
      <c r="BF437" s="204">
        <f>IF(N437="znížená",J437,0)</f>
        <v>0</v>
      </c>
      <c r="BG437" s="204">
        <f>IF(N437="zákl. prenesená",J437,0)</f>
        <v>0</v>
      </c>
      <c r="BH437" s="204">
        <f>IF(N437="zníž. prenesená",J437,0)</f>
        <v>0</v>
      </c>
      <c r="BI437" s="204">
        <f>IF(N437="nulová",J437,0)</f>
        <v>0</v>
      </c>
      <c r="BJ437" s="15" t="s">
        <v>152</v>
      </c>
      <c r="BK437" s="205">
        <f>ROUND(I437*H437,3)</f>
        <v>0</v>
      </c>
      <c r="BL437" s="15" t="s">
        <v>181</v>
      </c>
      <c r="BM437" s="203" t="s">
        <v>2708</v>
      </c>
    </row>
    <row r="438" s="2" customFormat="1" ht="37.8" customHeight="1">
      <c r="A438" s="34"/>
      <c r="B438" s="156"/>
      <c r="C438" s="192" t="s">
        <v>907</v>
      </c>
      <c r="D438" s="192" t="s">
        <v>177</v>
      </c>
      <c r="E438" s="193" t="s">
        <v>2709</v>
      </c>
      <c r="F438" s="194" t="s">
        <v>2710</v>
      </c>
      <c r="G438" s="195" t="s">
        <v>1301</v>
      </c>
      <c r="H438" s="196">
        <v>2000</v>
      </c>
      <c r="I438" s="197"/>
      <c r="J438" s="196">
        <f>ROUND(I438*H438,3)</f>
        <v>0</v>
      </c>
      <c r="K438" s="198"/>
      <c r="L438" s="35"/>
      <c r="M438" s="199" t="s">
        <v>1</v>
      </c>
      <c r="N438" s="200" t="s">
        <v>40</v>
      </c>
      <c r="O438" s="78"/>
      <c r="P438" s="201">
        <f>O438*H438</f>
        <v>0</v>
      </c>
      <c r="Q438" s="201">
        <v>0</v>
      </c>
      <c r="R438" s="201">
        <f>Q438*H438</f>
        <v>0</v>
      </c>
      <c r="S438" s="201">
        <v>0</v>
      </c>
      <c r="T438" s="202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203" t="s">
        <v>181</v>
      </c>
      <c r="AT438" s="203" t="s">
        <v>177</v>
      </c>
      <c r="AU438" s="203" t="s">
        <v>184</v>
      </c>
      <c r="AY438" s="15" t="s">
        <v>174</v>
      </c>
      <c r="BE438" s="204">
        <f>IF(N438="základná",J438,0)</f>
        <v>0</v>
      </c>
      <c r="BF438" s="204">
        <f>IF(N438="znížená",J438,0)</f>
        <v>0</v>
      </c>
      <c r="BG438" s="204">
        <f>IF(N438="zákl. prenesená",J438,0)</f>
        <v>0</v>
      </c>
      <c r="BH438" s="204">
        <f>IF(N438="zníž. prenesená",J438,0)</f>
        <v>0</v>
      </c>
      <c r="BI438" s="204">
        <f>IF(N438="nulová",J438,0)</f>
        <v>0</v>
      </c>
      <c r="BJ438" s="15" t="s">
        <v>152</v>
      </c>
      <c r="BK438" s="205">
        <f>ROUND(I438*H438,3)</f>
        <v>0</v>
      </c>
      <c r="BL438" s="15" t="s">
        <v>181</v>
      </c>
      <c r="BM438" s="203" t="s">
        <v>2711</v>
      </c>
    </row>
    <row r="439" s="2" customFormat="1" ht="16.5" customHeight="1">
      <c r="A439" s="34"/>
      <c r="B439" s="156"/>
      <c r="C439" s="211" t="s">
        <v>2712</v>
      </c>
      <c r="D439" s="211" t="s">
        <v>408</v>
      </c>
      <c r="E439" s="212" t="s">
        <v>2713</v>
      </c>
      <c r="F439" s="213" t="s">
        <v>2714</v>
      </c>
      <c r="G439" s="214" t="s">
        <v>1301</v>
      </c>
      <c r="H439" s="215">
        <v>2000</v>
      </c>
      <c r="I439" s="216"/>
      <c r="J439" s="215">
        <f>ROUND(I439*H439,3)</f>
        <v>0</v>
      </c>
      <c r="K439" s="217"/>
      <c r="L439" s="218"/>
      <c r="M439" s="219" t="s">
        <v>1</v>
      </c>
      <c r="N439" s="220" t="s">
        <v>40</v>
      </c>
      <c r="O439" s="78"/>
      <c r="P439" s="201">
        <f>O439*H439</f>
        <v>0</v>
      </c>
      <c r="Q439" s="201">
        <v>0</v>
      </c>
      <c r="R439" s="201">
        <f>Q439*H439</f>
        <v>0</v>
      </c>
      <c r="S439" s="201">
        <v>0</v>
      </c>
      <c r="T439" s="202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203" t="s">
        <v>191</v>
      </c>
      <c r="AT439" s="203" t="s">
        <v>408</v>
      </c>
      <c r="AU439" s="203" t="s">
        <v>184</v>
      </c>
      <c r="AY439" s="15" t="s">
        <v>174</v>
      </c>
      <c r="BE439" s="204">
        <f>IF(N439="základná",J439,0)</f>
        <v>0</v>
      </c>
      <c r="BF439" s="204">
        <f>IF(N439="znížená",J439,0)</f>
        <v>0</v>
      </c>
      <c r="BG439" s="204">
        <f>IF(N439="zákl. prenesená",J439,0)</f>
        <v>0</v>
      </c>
      <c r="BH439" s="204">
        <f>IF(N439="zníž. prenesená",J439,0)</f>
        <v>0</v>
      </c>
      <c r="BI439" s="204">
        <f>IF(N439="nulová",J439,0)</f>
        <v>0</v>
      </c>
      <c r="BJ439" s="15" t="s">
        <v>152</v>
      </c>
      <c r="BK439" s="205">
        <f>ROUND(I439*H439,3)</f>
        <v>0</v>
      </c>
      <c r="BL439" s="15" t="s">
        <v>181</v>
      </c>
      <c r="BM439" s="203" t="s">
        <v>2715</v>
      </c>
    </row>
    <row r="440" s="2" customFormat="1" ht="16.5" customHeight="1">
      <c r="A440" s="34"/>
      <c r="B440" s="156"/>
      <c r="C440" s="211" t="s">
        <v>911</v>
      </c>
      <c r="D440" s="211" t="s">
        <v>408</v>
      </c>
      <c r="E440" s="212" t="s">
        <v>2716</v>
      </c>
      <c r="F440" s="213" t="s">
        <v>2717</v>
      </c>
      <c r="G440" s="214" t="s">
        <v>246</v>
      </c>
      <c r="H440" s="215">
        <v>500</v>
      </c>
      <c r="I440" s="216"/>
      <c r="J440" s="215">
        <f>ROUND(I440*H440,3)</f>
        <v>0</v>
      </c>
      <c r="K440" s="217"/>
      <c r="L440" s="218"/>
      <c r="M440" s="219" t="s">
        <v>1</v>
      </c>
      <c r="N440" s="220" t="s">
        <v>40</v>
      </c>
      <c r="O440" s="78"/>
      <c r="P440" s="201">
        <f>O440*H440</f>
        <v>0</v>
      </c>
      <c r="Q440" s="201">
        <v>0</v>
      </c>
      <c r="R440" s="201">
        <f>Q440*H440</f>
        <v>0</v>
      </c>
      <c r="S440" s="201">
        <v>0</v>
      </c>
      <c r="T440" s="202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203" t="s">
        <v>191</v>
      </c>
      <c r="AT440" s="203" t="s">
        <v>408</v>
      </c>
      <c r="AU440" s="203" t="s">
        <v>184</v>
      </c>
      <c r="AY440" s="15" t="s">
        <v>174</v>
      </c>
      <c r="BE440" s="204">
        <f>IF(N440="základná",J440,0)</f>
        <v>0</v>
      </c>
      <c r="BF440" s="204">
        <f>IF(N440="znížená",J440,0)</f>
        <v>0</v>
      </c>
      <c r="BG440" s="204">
        <f>IF(N440="zákl. prenesená",J440,0)</f>
        <v>0</v>
      </c>
      <c r="BH440" s="204">
        <f>IF(N440="zníž. prenesená",J440,0)</f>
        <v>0</v>
      </c>
      <c r="BI440" s="204">
        <f>IF(N440="nulová",J440,0)</f>
        <v>0</v>
      </c>
      <c r="BJ440" s="15" t="s">
        <v>152</v>
      </c>
      <c r="BK440" s="205">
        <f>ROUND(I440*H440,3)</f>
        <v>0</v>
      </c>
      <c r="BL440" s="15" t="s">
        <v>181</v>
      </c>
      <c r="BM440" s="203" t="s">
        <v>2718</v>
      </c>
    </row>
    <row r="441" s="2" customFormat="1" ht="16.5" customHeight="1">
      <c r="A441" s="34"/>
      <c r="B441" s="156"/>
      <c r="C441" s="211" t="s">
        <v>2719</v>
      </c>
      <c r="D441" s="211" t="s">
        <v>408</v>
      </c>
      <c r="E441" s="212" t="s">
        <v>2720</v>
      </c>
      <c r="F441" s="213" t="s">
        <v>2721</v>
      </c>
      <c r="G441" s="214" t="s">
        <v>246</v>
      </c>
      <c r="H441" s="215">
        <v>1500</v>
      </c>
      <c r="I441" s="216"/>
      <c r="J441" s="215">
        <f>ROUND(I441*H441,3)</f>
        <v>0</v>
      </c>
      <c r="K441" s="217"/>
      <c r="L441" s="218"/>
      <c r="M441" s="219" t="s">
        <v>1</v>
      </c>
      <c r="N441" s="220" t="s">
        <v>40</v>
      </c>
      <c r="O441" s="78"/>
      <c r="P441" s="201">
        <f>O441*H441</f>
        <v>0</v>
      </c>
      <c r="Q441" s="201">
        <v>0</v>
      </c>
      <c r="R441" s="201">
        <f>Q441*H441</f>
        <v>0</v>
      </c>
      <c r="S441" s="201">
        <v>0</v>
      </c>
      <c r="T441" s="202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203" t="s">
        <v>191</v>
      </c>
      <c r="AT441" s="203" t="s">
        <v>408</v>
      </c>
      <c r="AU441" s="203" t="s">
        <v>184</v>
      </c>
      <c r="AY441" s="15" t="s">
        <v>174</v>
      </c>
      <c r="BE441" s="204">
        <f>IF(N441="základná",J441,0)</f>
        <v>0</v>
      </c>
      <c r="BF441" s="204">
        <f>IF(N441="znížená",J441,0)</f>
        <v>0</v>
      </c>
      <c r="BG441" s="204">
        <f>IF(N441="zákl. prenesená",J441,0)</f>
        <v>0</v>
      </c>
      <c r="BH441" s="204">
        <f>IF(N441="zníž. prenesená",J441,0)</f>
        <v>0</v>
      </c>
      <c r="BI441" s="204">
        <f>IF(N441="nulová",J441,0)</f>
        <v>0</v>
      </c>
      <c r="BJ441" s="15" t="s">
        <v>152</v>
      </c>
      <c r="BK441" s="205">
        <f>ROUND(I441*H441,3)</f>
        <v>0</v>
      </c>
      <c r="BL441" s="15" t="s">
        <v>181</v>
      </c>
      <c r="BM441" s="203" t="s">
        <v>2722</v>
      </c>
    </row>
    <row r="442" s="2" customFormat="1" ht="33" customHeight="1">
      <c r="A442" s="34"/>
      <c r="B442" s="156"/>
      <c r="C442" s="192" t="s">
        <v>914</v>
      </c>
      <c r="D442" s="192" t="s">
        <v>177</v>
      </c>
      <c r="E442" s="193" t="s">
        <v>2723</v>
      </c>
      <c r="F442" s="194" t="s">
        <v>2724</v>
      </c>
      <c r="G442" s="195" t="s">
        <v>241</v>
      </c>
      <c r="H442" s="196">
        <v>400</v>
      </c>
      <c r="I442" s="197"/>
      <c r="J442" s="196">
        <f>ROUND(I442*H442,3)</f>
        <v>0</v>
      </c>
      <c r="K442" s="198"/>
      <c r="L442" s="35"/>
      <c r="M442" s="199" t="s">
        <v>1</v>
      </c>
      <c r="N442" s="200" t="s">
        <v>40</v>
      </c>
      <c r="O442" s="78"/>
      <c r="P442" s="201">
        <f>O442*H442</f>
        <v>0</v>
      </c>
      <c r="Q442" s="201">
        <v>0</v>
      </c>
      <c r="R442" s="201">
        <f>Q442*H442</f>
        <v>0</v>
      </c>
      <c r="S442" s="201">
        <v>0</v>
      </c>
      <c r="T442" s="202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203" t="s">
        <v>181</v>
      </c>
      <c r="AT442" s="203" t="s">
        <v>177</v>
      </c>
      <c r="AU442" s="203" t="s">
        <v>184</v>
      </c>
      <c r="AY442" s="15" t="s">
        <v>174</v>
      </c>
      <c r="BE442" s="204">
        <f>IF(N442="základná",J442,0)</f>
        <v>0</v>
      </c>
      <c r="BF442" s="204">
        <f>IF(N442="znížená",J442,0)</f>
        <v>0</v>
      </c>
      <c r="BG442" s="204">
        <f>IF(N442="zákl. prenesená",J442,0)</f>
        <v>0</v>
      </c>
      <c r="BH442" s="204">
        <f>IF(N442="zníž. prenesená",J442,0)</f>
        <v>0</v>
      </c>
      <c r="BI442" s="204">
        <f>IF(N442="nulová",J442,0)</f>
        <v>0</v>
      </c>
      <c r="BJ442" s="15" t="s">
        <v>152</v>
      </c>
      <c r="BK442" s="205">
        <f>ROUND(I442*H442,3)</f>
        <v>0</v>
      </c>
      <c r="BL442" s="15" t="s">
        <v>181</v>
      </c>
      <c r="BM442" s="203" t="s">
        <v>2725</v>
      </c>
    </row>
    <row r="443" s="2" customFormat="1" ht="21.75" customHeight="1">
      <c r="A443" s="34"/>
      <c r="B443" s="156"/>
      <c r="C443" s="211" t="s">
        <v>2726</v>
      </c>
      <c r="D443" s="211" t="s">
        <v>408</v>
      </c>
      <c r="E443" s="212" t="s">
        <v>2727</v>
      </c>
      <c r="F443" s="213" t="s">
        <v>2728</v>
      </c>
      <c r="G443" s="214" t="s">
        <v>241</v>
      </c>
      <c r="H443" s="215">
        <v>400</v>
      </c>
      <c r="I443" s="216"/>
      <c r="J443" s="215">
        <f>ROUND(I443*H443,3)</f>
        <v>0</v>
      </c>
      <c r="K443" s="217"/>
      <c r="L443" s="218"/>
      <c r="M443" s="219" t="s">
        <v>1</v>
      </c>
      <c r="N443" s="220" t="s">
        <v>40</v>
      </c>
      <c r="O443" s="78"/>
      <c r="P443" s="201">
        <f>O443*H443</f>
        <v>0</v>
      </c>
      <c r="Q443" s="201">
        <v>0</v>
      </c>
      <c r="R443" s="201">
        <f>Q443*H443</f>
        <v>0</v>
      </c>
      <c r="S443" s="201">
        <v>0</v>
      </c>
      <c r="T443" s="202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203" t="s">
        <v>191</v>
      </c>
      <c r="AT443" s="203" t="s">
        <v>408</v>
      </c>
      <c r="AU443" s="203" t="s">
        <v>184</v>
      </c>
      <c r="AY443" s="15" t="s">
        <v>174</v>
      </c>
      <c r="BE443" s="204">
        <f>IF(N443="základná",J443,0)</f>
        <v>0</v>
      </c>
      <c r="BF443" s="204">
        <f>IF(N443="znížená",J443,0)</f>
        <v>0</v>
      </c>
      <c r="BG443" s="204">
        <f>IF(N443="zákl. prenesená",J443,0)</f>
        <v>0</v>
      </c>
      <c r="BH443" s="204">
        <f>IF(N443="zníž. prenesená",J443,0)</f>
        <v>0</v>
      </c>
      <c r="BI443" s="204">
        <f>IF(N443="nulová",J443,0)</f>
        <v>0</v>
      </c>
      <c r="BJ443" s="15" t="s">
        <v>152</v>
      </c>
      <c r="BK443" s="205">
        <f>ROUND(I443*H443,3)</f>
        <v>0</v>
      </c>
      <c r="BL443" s="15" t="s">
        <v>181</v>
      </c>
      <c r="BM443" s="203" t="s">
        <v>2729</v>
      </c>
    </row>
    <row r="444" s="12" customFormat="1" ht="22.8" customHeight="1">
      <c r="A444" s="12"/>
      <c r="B444" s="179"/>
      <c r="C444" s="12"/>
      <c r="D444" s="180" t="s">
        <v>73</v>
      </c>
      <c r="E444" s="190" t="s">
        <v>73</v>
      </c>
      <c r="F444" s="190" t="s">
        <v>2730</v>
      </c>
      <c r="G444" s="12"/>
      <c r="H444" s="12"/>
      <c r="I444" s="182"/>
      <c r="J444" s="191">
        <f>BK444</f>
        <v>0</v>
      </c>
      <c r="K444" s="12"/>
      <c r="L444" s="179"/>
      <c r="M444" s="184"/>
      <c r="N444" s="185"/>
      <c r="O444" s="185"/>
      <c r="P444" s="186">
        <f>SUM(P445:P466)</f>
        <v>0</v>
      </c>
      <c r="Q444" s="185"/>
      <c r="R444" s="186">
        <f>SUM(R445:R466)</f>
        <v>0</v>
      </c>
      <c r="S444" s="185"/>
      <c r="T444" s="187">
        <f>SUM(T445:T466)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80" t="s">
        <v>82</v>
      </c>
      <c r="AT444" s="188" t="s">
        <v>73</v>
      </c>
      <c r="AU444" s="188" t="s">
        <v>82</v>
      </c>
      <c r="AY444" s="180" t="s">
        <v>174</v>
      </c>
      <c r="BK444" s="189">
        <f>SUM(BK445:BK466)</f>
        <v>0</v>
      </c>
    </row>
    <row r="445" s="2" customFormat="1" ht="21.75" customHeight="1">
      <c r="A445" s="34"/>
      <c r="B445" s="156"/>
      <c r="C445" s="192" t="s">
        <v>918</v>
      </c>
      <c r="D445" s="192" t="s">
        <v>177</v>
      </c>
      <c r="E445" s="193" t="s">
        <v>2731</v>
      </c>
      <c r="F445" s="194" t="s">
        <v>2732</v>
      </c>
      <c r="G445" s="195" t="s">
        <v>246</v>
      </c>
      <c r="H445" s="196">
        <v>25</v>
      </c>
      <c r="I445" s="197"/>
      <c r="J445" s="196">
        <f>ROUND(I445*H445,3)</f>
        <v>0</v>
      </c>
      <c r="K445" s="198"/>
      <c r="L445" s="35"/>
      <c r="M445" s="199" t="s">
        <v>1</v>
      </c>
      <c r="N445" s="200" t="s">
        <v>40</v>
      </c>
      <c r="O445" s="78"/>
      <c r="P445" s="201">
        <f>O445*H445</f>
        <v>0</v>
      </c>
      <c r="Q445" s="201">
        <v>0</v>
      </c>
      <c r="R445" s="201">
        <f>Q445*H445</f>
        <v>0</v>
      </c>
      <c r="S445" s="201">
        <v>0</v>
      </c>
      <c r="T445" s="202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203" t="s">
        <v>181</v>
      </c>
      <c r="AT445" s="203" t="s">
        <v>177</v>
      </c>
      <c r="AU445" s="203" t="s">
        <v>152</v>
      </c>
      <c r="AY445" s="15" t="s">
        <v>174</v>
      </c>
      <c r="BE445" s="204">
        <f>IF(N445="základná",J445,0)</f>
        <v>0</v>
      </c>
      <c r="BF445" s="204">
        <f>IF(N445="znížená",J445,0)</f>
        <v>0</v>
      </c>
      <c r="BG445" s="204">
        <f>IF(N445="zákl. prenesená",J445,0)</f>
        <v>0</v>
      </c>
      <c r="BH445" s="204">
        <f>IF(N445="zníž. prenesená",J445,0)</f>
        <v>0</v>
      </c>
      <c r="BI445" s="204">
        <f>IF(N445="nulová",J445,0)</f>
        <v>0</v>
      </c>
      <c r="BJ445" s="15" t="s">
        <v>152</v>
      </c>
      <c r="BK445" s="205">
        <f>ROUND(I445*H445,3)</f>
        <v>0</v>
      </c>
      <c r="BL445" s="15" t="s">
        <v>181</v>
      </c>
      <c r="BM445" s="203" t="s">
        <v>2733</v>
      </c>
    </row>
    <row r="446" s="2" customFormat="1" ht="16.5" customHeight="1">
      <c r="A446" s="34"/>
      <c r="B446" s="156"/>
      <c r="C446" s="211" t="s">
        <v>2734</v>
      </c>
      <c r="D446" s="211" t="s">
        <v>408</v>
      </c>
      <c r="E446" s="212" t="s">
        <v>2735</v>
      </c>
      <c r="F446" s="213" t="s">
        <v>2736</v>
      </c>
      <c r="G446" s="214" t="s">
        <v>246</v>
      </c>
      <c r="H446" s="215">
        <v>25</v>
      </c>
      <c r="I446" s="216"/>
      <c r="J446" s="215">
        <f>ROUND(I446*H446,3)</f>
        <v>0</v>
      </c>
      <c r="K446" s="217"/>
      <c r="L446" s="218"/>
      <c r="M446" s="219" t="s">
        <v>1</v>
      </c>
      <c r="N446" s="220" t="s">
        <v>40</v>
      </c>
      <c r="O446" s="78"/>
      <c r="P446" s="201">
        <f>O446*H446</f>
        <v>0</v>
      </c>
      <c r="Q446" s="201">
        <v>0</v>
      </c>
      <c r="R446" s="201">
        <f>Q446*H446</f>
        <v>0</v>
      </c>
      <c r="S446" s="201">
        <v>0</v>
      </c>
      <c r="T446" s="202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203" t="s">
        <v>191</v>
      </c>
      <c r="AT446" s="203" t="s">
        <v>408</v>
      </c>
      <c r="AU446" s="203" t="s">
        <v>152</v>
      </c>
      <c r="AY446" s="15" t="s">
        <v>174</v>
      </c>
      <c r="BE446" s="204">
        <f>IF(N446="základná",J446,0)</f>
        <v>0</v>
      </c>
      <c r="BF446" s="204">
        <f>IF(N446="znížená",J446,0)</f>
        <v>0</v>
      </c>
      <c r="BG446" s="204">
        <f>IF(N446="zákl. prenesená",J446,0)</f>
        <v>0</v>
      </c>
      <c r="BH446" s="204">
        <f>IF(N446="zníž. prenesená",J446,0)</f>
        <v>0</v>
      </c>
      <c r="BI446" s="204">
        <f>IF(N446="nulová",J446,0)</f>
        <v>0</v>
      </c>
      <c r="BJ446" s="15" t="s">
        <v>152</v>
      </c>
      <c r="BK446" s="205">
        <f>ROUND(I446*H446,3)</f>
        <v>0</v>
      </c>
      <c r="BL446" s="15" t="s">
        <v>181</v>
      </c>
      <c r="BM446" s="203" t="s">
        <v>2737</v>
      </c>
    </row>
    <row r="447" s="2" customFormat="1" ht="16.5" customHeight="1">
      <c r="A447" s="34"/>
      <c r="B447" s="156"/>
      <c r="C447" s="192" t="s">
        <v>921</v>
      </c>
      <c r="D447" s="192" t="s">
        <v>177</v>
      </c>
      <c r="E447" s="193" t="s">
        <v>2738</v>
      </c>
      <c r="F447" s="194" t="s">
        <v>2739</v>
      </c>
      <c r="G447" s="195" t="s">
        <v>246</v>
      </c>
      <c r="H447" s="196">
        <v>14</v>
      </c>
      <c r="I447" s="197"/>
      <c r="J447" s="196">
        <f>ROUND(I447*H447,3)</f>
        <v>0</v>
      </c>
      <c r="K447" s="198"/>
      <c r="L447" s="35"/>
      <c r="M447" s="199" t="s">
        <v>1</v>
      </c>
      <c r="N447" s="200" t="s">
        <v>40</v>
      </c>
      <c r="O447" s="78"/>
      <c r="P447" s="201">
        <f>O447*H447</f>
        <v>0</v>
      </c>
      <c r="Q447" s="201">
        <v>0</v>
      </c>
      <c r="R447" s="201">
        <f>Q447*H447</f>
        <v>0</v>
      </c>
      <c r="S447" s="201">
        <v>0</v>
      </c>
      <c r="T447" s="202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203" t="s">
        <v>181</v>
      </c>
      <c r="AT447" s="203" t="s">
        <v>177</v>
      </c>
      <c r="AU447" s="203" t="s">
        <v>152</v>
      </c>
      <c r="AY447" s="15" t="s">
        <v>174</v>
      </c>
      <c r="BE447" s="204">
        <f>IF(N447="základná",J447,0)</f>
        <v>0</v>
      </c>
      <c r="BF447" s="204">
        <f>IF(N447="znížená",J447,0)</f>
        <v>0</v>
      </c>
      <c r="BG447" s="204">
        <f>IF(N447="zákl. prenesená",J447,0)</f>
        <v>0</v>
      </c>
      <c r="BH447" s="204">
        <f>IF(N447="zníž. prenesená",J447,0)</f>
        <v>0</v>
      </c>
      <c r="BI447" s="204">
        <f>IF(N447="nulová",J447,0)</f>
        <v>0</v>
      </c>
      <c r="BJ447" s="15" t="s">
        <v>152</v>
      </c>
      <c r="BK447" s="205">
        <f>ROUND(I447*H447,3)</f>
        <v>0</v>
      </c>
      <c r="BL447" s="15" t="s">
        <v>181</v>
      </c>
      <c r="BM447" s="203" t="s">
        <v>2740</v>
      </c>
    </row>
    <row r="448" s="2" customFormat="1" ht="16.5" customHeight="1">
      <c r="A448" s="34"/>
      <c r="B448" s="156"/>
      <c r="C448" s="211" t="s">
        <v>2741</v>
      </c>
      <c r="D448" s="211" t="s">
        <v>408</v>
      </c>
      <c r="E448" s="212" t="s">
        <v>2742</v>
      </c>
      <c r="F448" s="213" t="s">
        <v>2743</v>
      </c>
      <c r="G448" s="214" t="s">
        <v>246</v>
      </c>
      <c r="H448" s="215">
        <v>14</v>
      </c>
      <c r="I448" s="216"/>
      <c r="J448" s="215">
        <f>ROUND(I448*H448,3)</f>
        <v>0</v>
      </c>
      <c r="K448" s="217"/>
      <c r="L448" s="218"/>
      <c r="M448" s="219" t="s">
        <v>1</v>
      </c>
      <c r="N448" s="220" t="s">
        <v>40</v>
      </c>
      <c r="O448" s="78"/>
      <c r="P448" s="201">
        <f>O448*H448</f>
        <v>0</v>
      </c>
      <c r="Q448" s="201">
        <v>0</v>
      </c>
      <c r="R448" s="201">
        <f>Q448*H448</f>
        <v>0</v>
      </c>
      <c r="S448" s="201">
        <v>0</v>
      </c>
      <c r="T448" s="202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203" t="s">
        <v>191</v>
      </c>
      <c r="AT448" s="203" t="s">
        <v>408</v>
      </c>
      <c r="AU448" s="203" t="s">
        <v>152</v>
      </c>
      <c r="AY448" s="15" t="s">
        <v>174</v>
      </c>
      <c r="BE448" s="204">
        <f>IF(N448="základná",J448,0)</f>
        <v>0</v>
      </c>
      <c r="BF448" s="204">
        <f>IF(N448="znížená",J448,0)</f>
        <v>0</v>
      </c>
      <c r="BG448" s="204">
        <f>IF(N448="zákl. prenesená",J448,0)</f>
        <v>0</v>
      </c>
      <c r="BH448" s="204">
        <f>IF(N448="zníž. prenesená",J448,0)</f>
        <v>0</v>
      </c>
      <c r="BI448" s="204">
        <f>IF(N448="nulová",J448,0)</f>
        <v>0</v>
      </c>
      <c r="BJ448" s="15" t="s">
        <v>152</v>
      </c>
      <c r="BK448" s="205">
        <f>ROUND(I448*H448,3)</f>
        <v>0</v>
      </c>
      <c r="BL448" s="15" t="s">
        <v>181</v>
      </c>
      <c r="BM448" s="203" t="s">
        <v>2744</v>
      </c>
    </row>
    <row r="449" s="2" customFormat="1" ht="16.5" customHeight="1">
      <c r="A449" s="34"/>
      <c r="B449" s="156"/>
      <c r="C449" s="192" t="s">
        <v>925</v>
      </c>
      <c r="D449" s="192" t="s">
        <v>177</v>
      </c>
      <c r="E449" s="193" t="s">
        <v>2745</v>
      </c>
      <c r="F449" s="194" t="s">
        <v>2746</v>
      </c>
      <c r="G449" s="195" t="s">
        <v>246</v>
      </c>
      <c r="H449" s="196">
        <v>14</v>
      </c>
      <c r="I449" s="197"/>
      <c r="J449" s="196">
        <f>ROUND(I449*H449,3)</f>
        <v>0</v>
      </c>
      <c r="K449" s="198"/>
      <c r="L449" s="35"/>
      <c r="M449" s="199" t="s">
        <v>1</v>
      </c>
      <c r="N449" s="200" t="s">
        <v>40</v>
      </c>
      <c r="O449" s="78"/>
      <c r="P449" s="201">
        <f>O449*H449</f>
        <v>0</v>
      </c>
      <c r="Q449" s="201">
        <v>0</v>
      </c>
      <c r="R449" s="201">
        <f>Q449*H449</f>
        <v>0</v>
      </c>
      <c r="S449" s="201">
        <v>0</v>
      </c>
      <c r="T449" s="202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203" t="s">
        <v>181</v>
      </c>
      <c r="AT449" s="203" t="s">
        <v>177</v>
      </c>
      <c r="AU449" s="203" t="s">
        <v>152</v>
      </c>
      <c r="AY449" s="15" t="s">
        <v>174</v>
      </c>
      <c r="BE449" s="204">
        <f>IF(N449="základná",J449,0)</f>
        <v>0</v>
      </c>
      <c r="BF449" s="204">
        <f>IF(N449="znížená",J449,0)</f>
        <v>0</v>
      </c>
      <c r="BG449" s="204">
        <f>IF(N449="zákl. prenesená",J449,0)</f>
        <v>0</v>
      </c>
      <c r="BH449" s="204">
        <f>IF(N449="zníž. prenesená",J449,0)</f>
        <v>0</v>
      </c>
      <c r="BI449" s="204">
        <f>IF(N449="nulová",J449,0)</f>
        <v>0</v>
      </c>
      <c r="BJ449" s="15" t="s">
        <v>152</v>
      </c>
      <c r="BK449" s="205">
        <f>ROUND(I449*H449,3)</f>
        <v>0</v>
      </c>
      <c r="BL449" s="15" t="s">
        <v>181</v>
      </c>
      <c r="BM449" s="203" t="s">
        <v>2747</v>
      </c>
    </row>
    <row r="450" s="2" customFormat="1" ht="24.15" customHeight="1">
      <c r="A450" s="34"/>
      <c r="B450" s="156"/>
      <c r="C450" s="211" t="s">
        <v>2748</v>
      </c>
      <c r="D450" s="211" t="s">
        <v>408</v>
      </c>
      <c r="E450" s="212" t="s">
        <v>2749</v>
      </c>
      <c r="F450" s="213" t="s">
        <v>2750</v>
      </c>
      <c r="G450" s="214" t="s">
        <v>246</v>
      </c>
      <c r="H450" s="215">
        <v>14</v>
      </c>
      <c r="I450" s="216"/>
      <c r="J450" s="215">
        <f>ROUND(I450*H450,3)</f>
        <v>0</v>
      </c>
      <c r="K450" s="217"/>
      <c r="L450" s="218"/>
      <c r="M450" s="219" t="s">
        <v>1</v>
      </c>
      <c r="N450" s="220" t="s">
        <v>40</v>
      </c>
      <c r="O450" s="78"/>
      <c r="P450" s="201">
        <f>O450*H450</f>
        <v>0</v>
      </c>
      <c r="Q450" s="201">
        <v>0</v>
      </c>
      <c r="R450" s="201">
        <f>Q450*H450</f>
        <v>0</v>
      </c>
      <c r="S450" s="201">
        <v>0</v>
      </c>
      <c r="T450" s="202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203" t="s">
        <v>191</v>
      </c>
      <c r="AT450" s="203" t="s">
        <v>408</v>
      </c>
      <c r="AU450" s="203" t="s">
        <v>152</v>
      </c>
      <c r="AY450" s="15" t="s">
        <v>174</v>
      </c>
      <c r="BE450" s="204">
        <f>IF(N450="základná",J450,0)</f>
        <v>0</v>
      </c>
      <c r="BF450" s="204">
        <f>IF(N450="znížená",J450,0)</f>
        <v>0</v>
      </c>
      <c r="BG450" s="204">
        <f>IF(N450="zákl. prenesená",J450,0)</f>
        <v>0</v>
      </c>
      <c r="BH450" s="204">
        <f>IF(N450="zníž. prenesená",J450,0)</f>
        <v>0</v>
      </c>
      <c r="BI450" s="204">
        <f>IF(N450="nulová",J450,0)</f>
        <v>0</v>
      </c>
      <c r="BJ450" s="15" t="s">
        <v>152</v>
      </c>
      <c r="BK450" s="205">
        <f>ROUND(I450*H450,3)</f>
        <v>0</v>
      </c>
      <c r="BL450" s="15" t="s">
        <v>181</v>
      </c>
      <c r="BM450" s="203" t="s">
        <v>2751</v>
      </c>
    </row>
    <row r="451" s="2" customFormat="1" ht="16.5" customHeight="1">
      <c r="A451" s="34"/>
      <c r="B451" s="156"/>
      <c r="C451" s="192" t="s">
        <v>932</v>
      </c>
      <c r="D451" s="192" t="s">
        <v>177</v>
      </c>
      <c r="E451" s="193" t="s">
        <v>2752</v>
      </c>
      <c r="F451" s="194" t="s">
        <v>2753</v>
      </c>
      <c r="G451" s="195" t="s">
        <v>246</v>
      </c>
      <c r="H451" s="196">
        <v>14</v>
      </c>
      <c r="I451" s="197"/>
      <c r="J451" s="196">
        <f>ROUND(I451*H451,3)</f>
        <v>0</v>
      </c>
      <c r="K451" s="198"/>
      <c r="L451" s="35"/>
      <c r="M451" s="199" t="s">
        <v>1</v>
      </c>
      <c r="N451" s="200" t="s">
        <v>40</v>
      </c>
      <c r="O451" s="78"/>
      <c r="P451" s="201">
        <f>O451*H451</f>
        <v>0</v>
      </c>
      <c r="Q451" s="201">
        <v>0</v>
      </c>
      <c r="R451" s="201">
        <f>Q451*H451</f>
        <v>0</v>
      </c>
      <c r="S451" s="201">
        <v>0</v>
      </c>
      <c r="T451" s="202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203" t="s">
        <v>181</v>
      </c>
      <c r="AT451" s="203" t="s">
        <v>177</v>
      </c>
      <c r="AU451" s="203" t="s">
        <v>152</v>
      </c>
      <c r="AY451" s="15" t="s">
        <v>174</v>
      </c>
      <c r="BE451" s="204">
        <f>IF(N451="základná",J451,0)</f>
        <v>0</v>
      </c>
      <c r="BF451" s="204">
        <f>IF(N451="znížená",J451,0)</f>
        <v>0</v>
      </c>
      <c r="BG451" s="204">
        <f>IF(N451="zákl. prenesená",J451,0)</f>
        <v>0</v>
      </c>
      <c r="BH451" s="204">
        <f>IF(N451="zníž. prenesená",J451,0)</f>
        <v>0</v>
      </c>
      <c r="BI451" s="204">
        <f>IF(N451="nulová",J451,0)</f>
        <v>0</v>
      </c>
      <c r="BJ451" s="15" t="s">
        <v>152</v>
      </c>
      <c r="BK451" s="205">
        <f>ROUND(I451*H451,3)</f>
        <v>0</v>
      </c>
      <c r="BL451" s="15" t="s">
        <v>181</v>
      </c>
      <c r="BM451" s="203" t="s">
        <v>2754</v>
      </c>
    </row>
    <row r="452" s="2" customFormat="1" ht="16.5" customHeight="1">
      <c r="A452" s="34"/>
      <c r="B452" s="156"/>
      <c r="C452" s="211" t="s">
        <v>2755</v>
      </c>
      <c r="D452" s="211" t="s">
        <v>408</v>
      </c>
      <c r="E452" s="212" t="s">
        <v>2756</v>
      </c>
      <c r="F452" s="213" t="s">
        <v>2757</v>
      </c>
      <c r="G452" s="214" t="s">
        <v>246</v>
      </c>
      <c r="H452" s="215">
        <v>14</v>
      </c>
      <c r="I452" s="216"/>
      <c r="J452" s="215">
        <f>ROUND(I452*H452,3)</f>
        <v>0</v>
      </c>
      <c r="K452" s="217"/>
      <c r="L452" s="218"/>
      <c r="M452" s="219" t="s">
        <v>1</v>
      </c>
      <c r="N452" s="220" t="s">
        <v>40</v>
      </c>
      <c r="O452" s="78"/>
      <c r="P452" s="201">
        <f>O452*H452</f>
        <v>0</v>
      </c>
      <c r="Q452" s="201">
        <v>0</v>
      </c>
      <c r="R452" s="201">
        <f>Q452*H452</f>
        <v>0</v>
      </c>
      <c r="S452" s="201">
        <v>0</v>
      </c>
      <c r="T452" s="202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203" t="s">
        <v>191</v>
      </c>
      <c r="AT452" s="203" t="s">
        <v>408</v>
      </c>
      <c r="AU452" s="203" t="s">
        <v>152</v>
      </c>
      <c r="AY452" s="15" t="s">
        <v>174</v>
      </c>
      <c r="BE452" s="204">
        <f>IF(N452="základná",J452,0)</f>
        <v>0</v>
      </c>
      <c r="BF452" s="204">
        <f>IF(N452="znížená",J452,0)</f>
        <v>0</v>
      </c>
      <c r="BG452" s="204">
        <f>IF(N452="zákl. prenesená",J452,0)</f>
        <v>0</v>
      </c>
      <c r="BH452" s="204">
        <f>IF(N452="zníž. prenesená",J452,0)</f>
        <v>0</v>
      </c>
      <c r="BI452" s="204">
        <f>IF(N452="nulová",J452,0)</f>
        <v>0</v>
      </c>
      <c r="BJ452" s="15" t="s">
        <v>152</v>
      </c>
      <c r="BK452" s="205">
        <f>ROUND(I452*H452,3)</f>
        <v>0</v>
      </c>
      <c r="BL452" s="15" t="s">
        <v>181</v>
      </c>
      <c r="BM452" s="203" t="s">
        <v>2758</v>
      </c>
    </row>
    <row r="453" s="2" customFormat="1" ht="16.5" customHeight="1">
      <c r="A453" s="34"/>
      <c r="B453" s="156"/>
      <c r="C453" s="192" t="s">
        <v>935</v>
      </c>
      <c r="D453" s="192" t="s">
        <v>177</v>
      </c>
      <c r="E453" s="193" t="s">
        <v>2759</v>
      </c>
      <c r="F453" s="194" t="s">
        <v>2760</v>
      </c>
      <c r="G453" s="195" t="s">
        <v>241</v>
      </c>
      <c r="H453" s="196">
        <v>150</v>
      </c>
      <c r="I453" s="197"/>
      <c r="J453" s="196">
        <f>ROUND(I453*H453,3)</f>
        <v>0</v>
      </c>
      <c r="K453" s="198"/>
      <c r="L453" s="35"/>
      <c r="M453" s="199" t="s">
        <v>1</v>
      </c>
      <c r="N453" s="200" t="s">
        <v>40</v>
      </c>
      <c r="O453" s="78"/>
      <c r="P453" s="201">
        <f>O453*H453</f>
        <v>0</v>
      </c>
      <c r="Q453" s="201">
        <v>0</v>
      </c>
      <c r="R453" s="201">
        <f>Q453*H453</f>
        <v>0</v>
      </c>
      <c r="S453" s="201">
        <v>0</v>
      </c>
      <c r="T453" s="202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203" t="s">
        <v>181</v>
      </c>
      <c r="AT453" s="203" t="s">
        <v>177</v>
      </c>
      <c r="AU453" s="203" t="s">
        <v>152</v>
      </c>
      <c r="AY453" s="15" t="s">
        <v>174</v>
      </c>
      <c r="BE453" s="204">
        <f>IF(N453="základná",J453,0)</f>
        <v>0</v>
      </c>
      <c r="BF453" s="204">
        <f>IF(N453="znížená",J453,0)</f>
        <v>0</v>
      </c>
      <c r="BG453" s="204">
        <f>IF(N453="zákl. prenesená",J453,0)</f>
        <v>0</v>
      </c>
      <c r="BH453" s="204">
        <f>IF(N453="zníž. prenesená",J453,0)</f>
        <v>0</v>
      </c>
      <c r="BI453" s="204">
        <f>IF(N453="nulová",J453,0)</f>
        <v>0</v>
      </c>
      <c r="BJ453" s="15" t="s">
        <v>152</v>
      </c>
      <c r="BK453" s="205">
        <f>ROUND(I453*H453,3)</f>
        <v>0</v>
      </c>
      <c r="BL453" s="15" t="s">
        <v>181</v>
      </c>
      <c r="BM453" s="203" t="s">
        <v>2761</v>
      </c>
    </row>
    <row r="454" s="2" customFormat="1" ht="24.15" customHeight="1">
      <c r="A454" s="34"/>
      <c r="B454" s="156"/>
      <c r="C454" s="211" t="s">
        <v>2762</v>
      </c>
      <c r="D454" s="211" t="s">
        <v>408</v>
      </c>
      <c r="E454" s="212" t="s">
        <v>2763</v>
      </c>
      <c r="F454" s="213" t="s">
        <v>2764</v>
      </c>
      <c r="G454" s="214" t="s">
        <v>382</v>
      </c>
      <c r="H454" s="215">
        <v>125.00100000000001</v>
      </c>
      <c r="I454" s="216"/>
      <c r="J454" s="215">
        <f>ROUND(I454*H454,3)</f>
        <v>0</v>
      </c>
      <c r="K454" s="217"/>
      <c r="L454" s="218"/>
      <c r="M454" s="219" t="s">
        <v>1</v>
      </c>
      <c r="N454" s="220" t="s">
        <v>40</v>
      </c>
      <c r="O454" s="78"/>
      <c r="P454" s="201">
        <f>O454*H454</f>
        <v>0</v>
      </c>
      <c r="Q454" s="201">
        <v>0</v>
      </c>
      <c r="R454" s="201">
        <f>Q454*H454</f>
        <v>0</v>
      </c>
      <c r="S454" s="201">
        <v>0</v>
      </c>
      <c r="T454" s="202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203" t="s">
        <v>191</v>
      </c>
      <c r="AT454" s="203" t="s">
        <v>408</v>
      </c>
      <c r="AU454" s="203" t="s">
        <v>152</v>
      </c>
      <c r="AY454" s="15" t="s">
        <v>174</v>
      </c>
      <c r="BE454" s="204">
        <f>IF(N454="základná",J454,0)</f>
        <v>0</v>
      </c>
      <c r="BF454" s="204">
        <f>IF(N454="znížená",J454,0)</f>
        <v>0</v>
      </c>
      <c r="BG454" s="204">
        <f>IF(N454="zákl. prenesená",J454,0)</f>
        <v>0</v>
      </c>
      <c r="BH454" s="204">
        <f>IF(N454="zníž. prenesená",J454,0)</f>
        <v>0</v>
      </c>
      <c r="BI454" s="204">
        <f>IF(N454="nulová",J454,0)</f>
        <v>0</v>
      </c>
      <c r="BJ454" s="15" t="s">
        <v>152</v>
      </c>
      <c r="BK454" s="205">
        <f>ROUND(I454*H454,3)</f>
        <v>0</v>
      </c>
      <c r="BL454" s="15" t="s">
        <v>181</v>
      </c>
      <c r="BM454" s="203" t="s">
        <v>2765</v>
      </c>
    </row>
    <row r="455" s="2" customFormat="1" ht="16.5" customHeight="1">
      <c r="A455" s="34"/>
      <c r="B455" s="156"/>
      <c r="C455" s="192" t="s">
        <v>939</v>
      </c>
      <c r="D455" s="192" t="s">
        <v>177</v>
      </c>
      <c r="E455" s="193" t="s">
        <v>2759</v>
      </c>
      <c r="F455" s="194" t="s">
        <v>2760</v>
      </c>
      <c r="G455" s="195" t="s">
        <v>241</v>
      </c>
      <c r="H455" s="196">
        <v>50</v>
      </c>
      <c r="I455" s="197"/>
      <c r="J455" s="196">
        <f>ROUND(I455*H455,3)</f>
        <v>0</v>
      </c>
      <c r="K455" s="198"/>
      <c r="L455" s="35"/>
      <c r="M455" s="199" t="s">
        <v>1</v>
      </c>
      <c r="N455" s="200" t="s">
        <v>40</v>
      </c>
      <c r="O455" s="78"/>
      <c r="P455" s="201">
        <f>O455*H455</f>
        <v>0</v>
      </c>
      <c r="Q455" s="201">
        <v>0</v>
      </c>
      <c r="R455" s="201">
        <f>Q455*H455</f>
        <v>0</v>
      </c>
      <c r="S455" s="201">
        <v>0</v>
      </c>
      <c r="T455" s="202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203" t="s">
        <v>181</v>
      </c>
      <c r="AT455" s="203" t="s">
        <v>177</v>
      </c>
      <c r="AU455" s="203" t="s">
        <v>152</v>
      </c>
      <c r="AY455" s="15" t="s">
        <v>174</v>
      </c>
      <c r="BE455" s="204">
        <f>IF(N455="základná",J455,0)</f>
        <v>0</v>
      </c>
      <c r="BF455" s="204">
        <f>IF(N455="znížená",J455,0)</f>
        <v>0</v>
      </c>
      <c r="BG455" s="204">
        <f>IF(N455="zákl. prenesená",J455,0)</f>
        <v>0</v>
      </c>
      <c r="BH455" s="204">
        <f>IF(N455="zníž. prenesená",J455,0)</f>
        <v>0</v>
      </c>
      <c r="BI455" s="204">
        <f>IF(N455="nulová",J455,0)</f>
        <v>0</v>
      </c>
      <c r="BJ455" s="15" t="s">
        <v>152</v>
      </c>
      <c r="BK455" s="205">
        <f>ROUND(I455*H455,3)</f>
        <v>0</v>
      </c>
      <c r="BL455" s="15" t="s">
        <v>181</v>
      </c>
      <c r="BM455" s="203" t="s">
        <v>2766</v>
      </c>
    </row>
    <row r="456" s="2" customFormat="1" ht="16.5" customHeight="1">
      <c r="A456" s="34"/>
      <c r="B456" s="156"/>
      <c r="C456" s="211" t="s">
        <v>2767</v>
      </c>
      <c r="D456" s="211" t="s">
        <v>408</v>
      </c>
      <c r="E456" s="212" t="s">
        <v>2768</v>
      </c>
      <c r="F456" s="213" t="s">
        <v>2769</v>
      </c>
      <c r="G456" s="214" t="s">
        <v>246</v>
      </c>
      <c r="H456" s="215">
        <v>41.667000000000002</v>
      </c>
      <c r="I456" s="216"/>
      <c r="J456" s="215">
        <f>ROUND(I456*H456,3)</f>
        <v>0</v>
      </c>
      <c r="K456" s="217"/>
      <c r="L456" s="218"/>
      <c r="M456" s="219" t="s">
        <v>1</v>
      </c>
      <c r="N456" s="220" t="s">
        <v>40</v>
      </c>
      <c r="O456" s="78"/>
      <c r="P456" s="201">
        <f>O456*H456</f>
        <v>0</v>
      </c>
      <c r="Q456" s="201">
        <v>0</v>
      </c>
      <c r="R456" s="201">
        <f>Q456*H456</f>
        <v>0</v>
      </c>
      <c r="S456" s="201">
        <v>0</v>
      </c>
      <c r="T456" s="202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203" t="s">
        <v>191</v>
      </c>
      <c r="AT456" s="203" t="s">
        <v>408</v>
      </c>
      <c r="AU456" s="203" t="s">
        <v>152</v>
      </c>
      <c r="AY456" s="15" t="s">
        <v>174</v>
      </c>
      <c r="BE456" s="204">
        <f>IF(N456="základná",J456,0)</f>
        <v>0</v>
      </c>
      <c r="BF456" s="204">
        <f>IF(N456="znížená",J456,0)</f>
        <v>0</v>
      </c>
      <c r="BG456" s="204">
        <f>IF(N456="zákl. prenesená",J456,0)</f>
        <v>0</v>
      </c>
      <c r="BH456" s="204">
        <f>IF(N456="zníž. prenesená",J456,0)</f>
        <v>0</v>
      </c>
      <c r="BI456" s="204">
        <f>IF(N456="nulová",J456,0)</f>
        <v>0</v>
      </c>
      <c r="BJ456" s="15" t="s">
        <v>152</v>
      </c>
      <c r="BK456" s="205">
        <f>ROUND(I456*H456,3)</f>
        <v>0</v>
      </c>
      <c r="BL456" s="15" t="s">
        <v>181</v>
      </c>
      <c r="BM456" s="203" t="s">
        <v>2770</v>
      </c>
    </row>
    <row r="457" s="2" customFormat="1" ht="24.15" customHeight="1">
      <c r="A457" s="34"/>
      <c r="B457" s="156"/>
      <c r="C457" s="192" t="s">
        <v>942</v>
      </c>
      <c r="D457" s="192" t="s">
        <v>177</v>
      </c>
      <c r="E457" s="193" t="s">
        <v>2771</v>
      </c>
      <c r="F457" s="194" t="s">
        <v>2772</v>
      </c>
      <c r="G457" s="195" t="s">
        <v>241</v>
      </c>
      <c r="H457" s="196">
        <v>50</v>
      </c>
      <c r="I457" s="197"/>
      <c r="J457" s="196">
        <f>ROUND(I457*H457,3)</f>
        <v>0</v>
      </c>
      <c r="K457" s="198"/>
      <c r="L457" s="35"/>
      <c r="M457" s="199" t="s">
        <v>1</v>
      </c>
      <c r="N457" s="200" t="s">
        <v>40</v>
      </c>
      <c r="O457" s="78"/>
      <c r="P457" s="201">
        <f>O457*H457</f>
        <v>0</v>
      </c>
      <c r="Q457" s="201">
        <v>0</v>
      </c>
      <c r="R457" s="201">
        <f>Q457*H457</f>
        <v>0</v>
      </c>
      <c r="S457" s="201">
        <v>0</v>
      </c>
      <c r="T457" s="202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203" t="s">
        <v>181</v>
      </c>
      <c r="AT457" s="203" t="s">
        <v>177</v>
      </c>
      <c r="AU457" s="203" t="s">
        <v>152</v>
      </c>
      <c r="AY457" s="15" t="s">
        <v>174</v>
      </c>
      <c r="BE457" s="204">
        <f>IF(N457="základná",J457,0)</f>
        <v>0</v>
      </c>
      <c r="BF457" s="204">
        <f>IF(N457="znížená",J457,0)</f>
        <v>0</v>
      </c>
      <c r="BG457" s="204">
        <f>IF(N457="zákl. prenesená",J457,0)</f>
        <v>0</v>
      </c>
      <c r="BH457" s="204">
        <f>IF(N457="zníž. prenesená",J457,0)</f>
        <v>0</v>
      </c>
      <c r="BI457" s="204">
        <f>IF(N457="nulová",J457,0)</f>
        <v>0</v>
      </c>
      <c r="BJ457" s="15" t="s">
        <v>152</v>
      </c>
      <c r="BK457" s="205">
        <f>ROUND(I457*H457,3)</f>
        <v>0</v>
      </c>
      <c r="BL457" s="15" t="s">
        <v>181</v>
      </c>
      <c r="BM457" s="203" t="s">
        <v>2773</v>
      </c>
    </row>
    <row r="458" s="2" customFormat="1" ht="16.5" customHeight="1">
      <c r="A458" s="34"/>
      <c r="B458" s="156"/>
      <c r="C458" s="211" t="s">
        <v>2774</v>
      </c>
      <c r="D458" s="211" t="s">
        <v>408</v>
      </c>
      <c r="E458" s="212" t="s">
        <v>2775</v>
      </c>
      <c r="F458" s="213" t="s">
        <v>2776</v>
      </c>
      <c r="G458" s="214" t="s">
        <v>382</v>
      </c>
      <c r="H458" s="215">
        <v>10</v>
      </c>
      <c r="I458" s="216"/>
      <c r="J458" s="215">
        <f>ROUND(I458*H458,3)</f>
        <v>0</v>
      </c>
      <c r="K458" s="217"/>
      <c r="L458" s="218"/>
      <c r="M458" s="219" t="s">
        <v>1</v>
      </c>
      <c r="N458" s="220" t="s">
        <v>40</v>
      </c>
      <c r="O458" s="78"/>
      <c r="P458" s="201">
        <f>O458*H458</f>
        <v>0</v>
      </c>
      <c r="Q458" s="201">
        <v>0</v>
      </c>
      <c r="R458" s="201">
        <f>Q458*H458</f>
        <v>0</v>
      </c>
      <c r="S458" s="201">
        <v>0</v>
      </c>
      <c r="T458" s="202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203" t="s">
        <v>191</v>
      </c>
      <c r="AT458" s="203" t="s">
        <v>408</v>
      </c>
      <c r="AU458" s="203" t="s">
        <v>152</v>
      </c>
      <c r="AY458" s="15" t="s">
        <v>174</v>
      </c>
      <c r="BE458" s="204">
        <f>IF(N458="základná",J458,0)</f>
        <v>0</v>
      </c>
      <c r="BF458" s="204">
        <f>IF(N458="znížená",J458,0)</f>
        <v>0</v>
      </c>
      <c r="BG458" s="204">
        <f>IF(N458="zákl. prenesená",J458,0)</f>
        <v>0</v>
      </c>
      <c r="BH458" s="204">
        <f>IF(N458="zníž. prenesená",J458,0)</f>
        <v>0</v>
      </c>
      <c r="BI458" s="204">
        <f>IF(N458="nulová",J458,0)</f>
        <v>0</v>
      </c>
      <c r="BJ458" s="15" t="s">
        <v>152</v>
      </c>
      <c r="BK458" s="205">
        <f>ROUND(I458*H458,3)</f>
        <v>0</v>
      </c>
      <c r="BL458" s="15" t="s">
        <v>181</v>
      </c>
      <c r="BM458" s="203" t="s">
        <v>2777</v>
      </c>
    </row>
    <row r="459" s="2" customFormat="1" ht="16.5" customHeight="1">
      <c r="A459" s="34"/>
      <c r="B459" s="156"/>
      <c r="C459" s="192" t="s">
        <v>946</v>
      </c>
      <c r="D459" s="192" t="s">
        <v>177</v>
      </c>
      <c r="E459" s="193" t="s">
        <v>2778</v>
      </c>
      <c r="F459" s="194" t="s">
        <v>2779</v>
      </c>
      <c r="G459" s="195" t="s">
        <v>246</v>
      </c>
      <c r="H459" s="196">
        <v>20</v>
      </c>
      <c r="I459" s="197"/>
      <c r="J459" s="196">
        <f>ROUND(I459*H459,3)</f>
        <v>0</v>
      </c>
      <c r="K459" s="198"/>
      <c r="L459" s="35"/>
      <c r="M459" s="199" t="s">
        <v>1</v>
      </c>
      <c r="N459" s="200" t="s">
        <v>40</v>
      </c>
      <c r="O459" s="78"/>
      <c r="P459" s="201">
        <f>O459*H459</f>
        <v>0</v>
      </c>
      <c r="Q459" s="201">
        <v>0</v>
      </c>
      <c r="R459" s="201">
        <f>Q459*H459</f>
        <v>0</v>
      </c>
      <c r="S459" s="201">
        <v>0</v>
      </c>
      <c r="T459" s="202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203" t="s">
        <v>181</v>
      </c>
      <c r="AT459" s="203" t="s">
        <v>177</v>
      </c>
      <c r="AU459" s="203" t="s">
        <v>152</v>
      </c>
      <c r="AY459" s="15" t="s">
        <v>174</v>
      </c>
      <c r="BE459" s="204">
        <f>IF(N459="základná",J459,0)</f>
        <v>0</v>
      </c>
      <c r="BF459" s="204">
        <f>IF(N459="znížená",J459,0)</f>
        <v>0</v>
      </c>
      <c r="BG459" s="204">
        <f>IF(N459="zákl. prenesená",J459,0)</f>
        <v>0</v>
      </c>
      <c r="BH459" s="204">
        <f>IF(N459="zníž. prenesená",J459,0)</f>
        <v>0</v>
      </c>
      <c r="BI459" s="204">
        <f>IF(N459="nulová",J459,0)</f>
        <v>0</v>
      </c>
      <c r="BJ459" s="15" t="s">
        <v>152</v>
      </c>
      <c r="BK459" s="205">
        <f>ROUND(I459*H459,3)</f>
        <v>0</v>
      </c>
      <c r="BL459" s="15" t="s">
        <v>181</v>
      </c>
      <c r="BM459" s="203" t="s">
        <v>2780</v>
      </c>
    </row>
    <row r="460" s="2" customFormat="1" ht="24.15" customHeight="1">
      <c r="A460" s="34"/>
      <c r="B460" s="156"/>
      <c r="C460" s="211" t="s">
        <v>2781</v>
      </c>
      <c r="D460" s="211" t="s">
        <v>408</v>
      </c>
      <c r="E460" s="212" t="s">
        <v>2782</v>
      </c>
      <c r="F460" s="213" t="s">
        <v>2783</v>
      </c>
      <c r="G460" s="214" t="s">
        <v>246</v>
      </c>
      <c r="H460" s="215">
        <v>20</v>
      </c>
      <c r="I460" s="216"/>
      <c r="J460" s="215">
        <f>ROUND(I460*H460,3)</f>
        <v>0</v>
      </c>
      <c r="K460" s="217"/>
      <c r="L460" s="218"/>
      <c r="M460" s="219" t="s">
        <v>1</v>
      </c>
      <c r="N460" s="220" t="s">
        <v>40</v>
      </c>
      <c r="O460" s="78"/>
      <c r="P460" s="201">
        <f>O460*H460</f>
        <v>0</v>
      </c>
      <c r="Q460" s="201">
        <v>0</v>
      </c>
      <c r="R460" s="201">
        <f>Q460*H460</f>
        <v>0</v>
      </c>
      <c r="S460" s="201">
        <v>0</v>
      </c>
      <c r="T460" s="202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203" t="s">
        <v>191</v>
      </c>
      <c r="AT460" s="203" t="s">
        <v>408</v>
      </c>
      <c r="AU460" s="203" t="s">
        <v>152</v>
      </c>
      <c r="AY460" s="15" t="s">
        <v>174</v>
      </c>
      <c r="BE460" s="204">
        <f>IF(N460="základná",J460,0)</f>
        <v>0</v>
      </c>
      <c r="BF460" s="204">
        <f>IF(N460="znížená",J460,0)</f>
        <v>0</v>
      </c>
      <c r="BG460" s="204">
        <f>IF(N460="zákl. prenesená",J460,0)</f>
        <v>0</v>
      </c>
      <c r="BH460" s="204">
        <f>IF(N460="zníž. prenesená",J460,0)</f>
        <v>0</v>
      </c>
      <c r="BI460" s="204">
        <f>IF(N460="nulová",J460,0)</f>
        <v>0</v>
      </c>
      <c r="BJ460" s="15" t="s">
        <v>152</v>
      </c>
      <c r="BK460" s="205">
        <f>ROUND(I460*H460,3)</f>
        <v>0</v>
      </c>
      <c r="BL460" s="15" t="s">
        <v>181</v>
      </c>
      <c r="BM460" s="203" t="s">
        <v>2784</v>
      </c>
    </row>
    <row r="461" s="2" customFormat="1" ht="24.15" customHeight="1">
      <c r="A461" s="34"/>
      <c r="B461" s="156"/>
      <c r="C461" s="192" t="s">
        <v>949</v>
      </c>
      <c r="D461" s="192" t="s">
        <v>177</v>
      </c>
      <c r="E461" s="193" t="s">
        <v>2785</v>
      </c>
      <c r="F461" s="194" t="s">
        <v>2786</v>
      </c>
      <c r="G461" s="195" t="s">
        <v>241</v>
      </c>
      <c r="H461" s="196">
        <v>40</v>
      </c>
      <c r="I461" s="197"/>
      <c r="J461" s="196">
        <f>ROUND(I461*H461,3)</f>
        <v>0</v>
      </c>
      <c r="K461" s="198"/>
      <c r="L461" s="35"/>
      <c r="M461" s="199" t="s">
        <v>1</v>
      </c>
      <c r="N461" s="200" t="s">
        <v>40</v>
      </c>
      <c r="O461" s="78"/>
      <c r="P461" s="201">
        <f>O461*H461</f>
        <v>0</v>
      </c>
      <c r="Q461" s="201">
        <v>0</v>
      </c>
      <c r="R461" s="201">
        <f>Q461*H461</f>
        <v>0</v>
      </c>
      <c r="S461" s="201">
        <v>0</v>
      </c>
      <c r="T461" s="202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203" t="s">
        <v>181</v>
      </c>
      <c r="AT461" s="203" t="s">
        <v>177</v>
      </c>
      <c r="AU461" s="203" t="s">
        <v>152</v>
      </c>
      <c r="AY461" s="15" t="s">
        <v>174</v>
      </c>
      <c r="BE461" s="204">
        <f>IF(N461="základná",J461,0)</f>
        <v>0</v>
      </c>
      <c r="BF461" s="204">
        <f>IF(N461="znížená",J461,0)</f>
        <v>0</v>
      </c>
      <c r="BG461" s="204">
        <f>IF(N461="zákl. prenesená",J461,0)</f>
        <v>0</v>
      </c>
      <c r="BH461" s="204">
        <f>IF(N461="zníž. prenesená",J461,0)</f>
        <v>0</v>
      </c>
      <c r="BI461" s="204">
        <f>IF(N461="nulová",J461,0)</f>
        <v>0</v>
      </c>
      <c r="BJ461" s="15" t="s">
        <v>152</v>
      </c>
      <c r="BK461" s="205">
        <f>ROUND(I461*H461,3)</f>
        <v>0</v>
      </c>
      <c r="BL461" s="15" t="s">
        <v>181</v>
      </c>
      <c r="BM461" s="203" t="s">
        <v>2787</v>
      </c>
    </row>
    <row r="462" s="2" customFormat="1" ht="21.75" customHeight="1">
      <c r="A462" s="34"/>
      <c r="B462" s="156"/>
      <c r="C462" s="211" t="s">
        <v>2788</v>
      </c>
      <c r="D462" s="211" t="s">
        <v>408</v>
      </c>
      <c r="E462" s="212" t="s">
        <v>2789</v>
      </c>
      <c r="F462" s="213" t="s">
        <v>2790</v>
      </c>
      <c r="G462" s="214" t="s">
        <v>246</v>
      </c>
      <c r="H462" s="215">
        <v>16</v>
      </c>
      <c r="I462" s="216"/>
      <c r="J462" s="215">
        <f>ROUND(I462*H462,3)</f>
        <v>0</v>
      </c>
      <c r="K462" s="217"/>
      <c r="L462" s="218"/>
      <c r="M462" s="219" t="s">
        <v>1</v>
      </c>
      <c r="N462" s="220" t="s">
        <v>40</v>
      </c>
      <c r="O462" s="78"/>
      <c r="P462" s="201">
        <f>O462*H462</f>
        <v>0</v>
      </c>
      <c r="Q462" s="201">
        <v>0</v>
      </c>
      <c r="R462" s="201">
        <f>Q462*H462</f>
        <v>0</v>
      </c>
      <c r="S462" s="201">
        <v>0</v>
      </c>
      <c r="T462" s="202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203" t="s">
        <v>191</v>
      </c>
      <c r="AT462" s="203" t="s">
        <v>408</v>
      </c>
      <c r="AU462" s="203" t="s">
        <v>152</v>
      </c>
      <c r="AY462" s="15" t="s">
        <v>174</v>
      </c>
      <c r="BE462" s="204">
        <f>IF(N462="základná",J462,0)</f>
        <v>0</v>
      </c>
      <c r="BF462" s="204">
        <f>IF(N462="znížená",J462,0)</f>
        <v>0</v>
      </c>
      <c r="BG462" s="204">
        <f>IF(N462="zákl. prenesená",J462,0)</f>
        <v>0</v>
      </c>
      <c r="BH462" s="204">
        <f>IF(N462="zníž. prenesená",J462,0)</f>
        <v>0</v>
      </c>
      <c r="BI462" s="204">
        <f>IF(N462="nulová",J462,0)</f>
        <v>0</v>
      </c>
      <c r="BJ462" s="15" t="s">
        <v>152</v>
      </c>
      <c r="BK462" s="205">
        <f>ROUND(I462*H462,3)</f>
        <v>0</v>
      </c>
      <c r="BL462" s="15" t="s">
        <v>181</v>
      </c>
      <c r="BM462" s="203" t="s">
        <v>2791</v>
      </c>
    </row>
    <row r="463" s="2" customFormat="1" ht="16.5" customHeight="1">
      <c r="A463" s="34"/>
      <c r="B463" s="156"/>
      <c r="C463" s="192" t="s">
        <v>953</v>
      </c>
      <c r="D463" s="192" t="s">
        <v>177</v>
      </c>
      <c r="E463" s="193" t="s">
        <v>2792</v>
      </c>
      <c r="F463" s="194" t="s">
        <v>2793</v>
      </c>
      <c r="G463" s="195" t="s">
        <v>246</v>
      </c>
      <c r="H463" s="196">
        <v>14</v>
      </c>
      <c r="I463" s="197"/>
      <c r="J463" s="196">
        <f>ROUND(I463*H463,3)</f>
        <v>0</v>
      </c>
      <c r="K463" s="198"/>
      <c r="L463" s="35"/>
      <c r="M463" s="199" t="s">
        <v>1</v>
      </c>
      <c r="N463" s="200" t="s">
        <v>40</v>
      </c>
      <c r="O463" s="78"/>
      <c r="P463" s="201">
        <f>O463*H463</f>
        <v>0</v>
      </c>
      <c r="Q463" s="201">
        <v>0</v>
      </c>
      <c r="R463" s="201">
        <f>Q463*H463</f>
        <v>0</v>
      </c>
      <c r="S463" s="201">
        <v>0</v>
      </c>
      <c r="T463" s="202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203" t="s">
        <v>181</v>
      </c>
      <c r="AT463" s="203" t="s">
        <v>177</v>
      </c>
      <c r="AU463" s="203" t="s">
        <v>152</v>
      </c>
      <c r="AY463" s="15" t="s">
        <v>174</v>
      </c>
      <c r="BE463" s="204">
        <f>IF(N463="základná",J463,0)</f>
        <v>0</v>
      </c>
      <c r="BF463" s="204">
        <f>IF(N463="znížená",J463,0)</f>
        <v>0</v>
      </c>
      <c r="BG463" s="204">
        <f>IF(N463="zákl. prenesená",J463,0)</f>
        <v>0</v>
      </c>
      <c r="BH463" s="204">
        <f>IF(N463="zníž. prenesená",J463,0)</f>
        <v>0</v>
      </c>
      <c r="BI463" s="204">
        <f>IF(N463="nulová",J463,0)</f>
        <v>0</v>
      </c>
      <c r="BJ463" s="15" t="s">
        <v>152</v>
      </c>
      <c r="BK463" s="205">
        <f>ROUND(I463*H463,3)</f>
        <v>0</v>
      </c>
      <c r="BL463" s="15" t="s">
        <v>181</v>
      </c>
      <c r="BM463" s="203" t="s">
        <v>2794</v>
      </c>
    </row>
    <row r="464" s="2" customFormat="1" ht="21.75" customHeight="1">
      <c r="A464" s="34"/>
      <c r="B464" s="156"/>
      <c r="C464" s="211" t="s">
        <v>2795</v>
      </c>
      <c r="D464" s="211" t="s">
        <v>408</v>
      </c>
      <c r="E464" s="212" t="s">
        <v>2796</v>
      </c>
      <c r="F464" s="213" t="s">
        <v>2797</v>
      </c>
      <c r="G464" s="214" t="s">
        <v>246</v>
      </c>
      <c r="H464" s="215">
        <v>14</v>
      </c>
      <c r="I464" s="216"/>
      <c r="J464" s="215">
        <f>ROUND(I464*H464,3)</f>
        <v>0</v>
      </c>
      <c r="K464" s="217"/>
      <c r="L464" s="218"/>
      <c r="M464" s="219" t="s">
        <v>1</v>
      </c>
      <c r="N464" s="220" t="s">
        <v>40</v>
      </c>
      <c r="O464" s="78"/>
      <c r="P464" s="201">
        <f>O464*H464</f>
        <v>0</v>
      </c>
      <c r="Q464" s="201">
        <v>0</v>
      </c>
      <c r="R464" s="201">
        <f>Q464*H464</f>
        <v>0</v>
      </c>
      <c r="S464" s="201">
        <v>0</v>
      </c>
      <c r="T464" s="202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203" t="s">
        <v>191</v>
      </c>
      <c r="AT464" s="203" t="s">
        <v>408</v>
      </c>
      <c r="AU464" s="203" t="s">
        <v>152</v>
      </c>
      <c r="AY464" s="15" t="s">
        <v>174</v>
      </c>
      <c r="BE464" s="204">
        <f>IF(N464="základná",J464,0)</f>
        <v>0</v>
      </c>
      <c r="BF464" s="204">
        <f>IF(N464="znížená",J464,0)</f>
        <v>0</v>
      </c>
      <c r="BG464" s="204">
        <f>IF(N464="zákl. prenesená",J464,0)</f>
        <v>0</v>
      </c>
      <c r="BH464" s="204">
        <f>IF(N464="zníž. prenesená",J464,0)</f>
        <v>0</v>
      </c>
      <c r="BI464" s="204">
        <f>IF(N464="nulová",J464,0)</f>
        <v>0</v>
      </c>
      <c r="BJ464" s="15" t="s">
        <v>152</v>
      </c>
      <c r="BK464" s="205">
        <f>ROUND(I464*H464,3)</f>
        <v>0</v>
      </c>
      <c r="BL464" s="15" t="s">
        <v>181</v>
      </c>
      <c r="BM464" s="203" t="s">
        <v>2798</v>
      </c>
    </row>
    <row r="465" s="2" customFormat="1" ht="16.5" customHeight="1">
      <c r="A465" s="34"/>
      <c r="B465" s="156"/>
      <c r="C465" s="192" t="s">
        <v>956</v>
      </c>
      <c r="D465" s="192" t="s">
        <v>177</v>
      </c>
      <c r="E465" s="193" t="s">
        <v>2799</v>
      </c>
      <c r="F465" s="194" t="s">
        <v>2800</v>
      </c>
      <c r="G465" s="195" t="s">
        <v>241</v>
      </c>
      <c r="H465" s="196">
        <v>150</v>
      </c>
      <c r="I465" s="197"/>
      <c r="J465" s="196">
        <f>ROUND(I465*H465,3)</f>
        <v>0</v>
      </c>
      <c r="K465" s="198"/>
      <c r="L465" s="35"/>
      <c r="M465" s="199" t="s">
        <v>1</v>
      </c>
      <c r="N465" s="200" t="s">
        <v>40</v>
      </c>
      <c r="O465" s="78"/>
      <c r="P465" s="201">
        <f>O465*H465</f>
        <v>0</v>
      </c>
      <c r="Q465" s="201">
        <v>0</v>
      </c>
      <c r="R465" s="201">
        <f>Q465*H465</f>
        <v>0</v>
      </c>
      <c r="S465" s="201">
        <v>0</v>
      </c>
      <c r="T465" s="202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203" t="s">
        <v>181</v>
      </c>
      <c r="AT465" s="203" t="s">
        <v>177</v>
      </c>
      <c r="AU465" s="203" t="s">
        <v>152</v>
      </c>
      <c r="AY465" s="15" t="s">
        <v>174</v>
      </c>
      <c r="BE465" s="204">
        <f>IF(N465="základná",J465,0)</f>
        <v>0</v>
      </c>
      <c r="BF465" s="204">
        <f>IF(N465="znížená",J465,0)</f>
        <v>0</v>
      </c>
      <c r="BG465" s="204">
        <f>IF(N465="zákl. prenesená",J465,0)</f>
        <v>0</v>
      </c>
      <c r="BH465" s="204">
        <f>IF(N465="zníž. prenesená",J465,0)</f>
        <v>0</v>
      </c>
      <c r="BI465" s="204">
        <f>IF(N465="nulová",J465,0)</f>
        <v>0</v>
      </c>
      <c r="BJ465" s="15" t="s">
        <v>152</v>
      </c>
      <c r="BK465" s="205">
        <f>ROUND(I465*H465,3)</f>
        <v>0</v>
      </c>
      <c r="BL465" s="15" t="s">
        <v>181</v>
      </c>
      <c r="BM465" s="203" t="s">
        <v>2801</v>
      </c>
    </row>
    <row r="466" s="2" customFormat="1" ht="24.15" customHeight="1">
      <c r="A466" s="34"/>
      <c r="B466" s="156"/>
      <c r="C466" s="211" t="s">
        <v>2802</v>
      </c>
      <c r="D466" s="211" t="s">
        <v>408</v>
      </c>
      <c r="E466" s="212" t="s">
        <v>2803</v>
      </c>
      <c r="F466" s="213" t="s">
        <v>2804</v>
      </c>
      <c r="G466" s="214" t="s">
        <v>382</v>
      </c>
      <c r="H466" s="215">
        <v>30</v>
      </c>
      <c r="I466" s="216"/>
      <c r="J466" s="215">
        <f>ROUND(I466*H466,3)</f>
        <v>0</v>
      </c>
      <c r="K466" s="217"/>
      <c r="L466" s="218"/>
      <c r="M466" s="219" t="s">
        <v>1</v>
      </c>
      <c r="N466" s="220" t="s">
        <v>40</v>
      </c>
      <c r="O466" s="78"/>
      <c r="P466" s="201">
        <f>O466*H466</f>
        <v>0</v>
      </c>
      <c r="Q466" s="201">
        <v>0</v>
      </c>
      <c r="R466" s="201">
        <f>Q466*H466</f>
        <v>0</v>
      </c>
      <c r="S466" s="201">
        <v>0</v>
      </c>
      <c r="T466" s="202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203" t="s">
        <v>191</v>
      </c>
      <c r="AT466" s="203" t="s">
        <v>408</v>
      </c>
      <c r="AU466" s="203" t="s">
        <v>152</v>
      </c>
      <c r="AY466" s="15" t="s">
        <v>174</v>
      </c>
      <c r="BE466" s="204">
        <f>IF(N466="základná",J466,0)</f>
        <v>0</v>
      </c>
      <c r="BF466" s="204">
        <f>IF(N466="znížená",J466,0)</f>
        <v>0</v>
      </c>
      <c r="BG466" s="204">
        <f>IF(N466="zákl. prenesená",J466,0)</f>
        <v>0</v>
      </c>
      <c r="BH466" s="204">
        <f>IF(N466="zníž. prenesená",J466,0)</f>
        <v>0</v>
      </c>
      <c r="BI466" s="204">
        <f>IF(N466="nulová",J466,0)</f>
        <v>0</v>
      </c>
      <c r="BJ466" s="15" t="s">
        <v>152</v>
      </c>
      <c r="BK466" s="205">
        <f>ROUND(I466*H466,3)</f>
        <v>0</v>
      </c>
      <c r="BL466" s="15" t="s">
        <v>181</v>
      </c>
      <c r="BM466" s="203" t="s">
        <v>2805</v>
      </c>
    </row>
    <row r="467" s="12" customFormat="1" ht="22.8" customHeight="1">
      <c r="A467" s="12"/>
      <c r="B467" s="179"/>
      <c r="C467" s="12"/>
      <c r="D467" s="180" t="s">
        <v>73</v>
      </c>
      <c r="E467" s="190" t="s">
        <v>2806</v>
      </c>
      <c r="F467" s="190" t="s">
        <v>2807</v>
      </c>
      <c r="G467" s="12"/>
      <c r="H467" s="12"/>
      <c r="I467" s="182"/>
      <c r="J467" s="191">
        <f>BK467</f>
        <v>0</v>
      </c>
      <c r="K467" s="12"/>
      <c r="L467" s="179"/>
      <c r="M467" s="184"/>
      <c r="N467" s="185"/>
      <c r="O467" s="185"/>
      <c r="P467" s="186">
        <f>SUM(P468:P469)</f>
        <v>0</v>
      </c>
      <c r="Q467" s="185"/>
      <c r="R467" s="186">
        <f>SUM(R468:R469)</f>
        <v>0</v>
      </c>
      <c r="S467" s="185"/>
      <c r="T467" s="187">
        <f>SUM(T468:T469)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180" t="s">
        <v>184</v>
      </c>
      <c r="AT467" s="188" t="s">
        <v>73</v>
      </c>
      <c r="AU467" s="188" t="s">
        <v>82</v>
      </c>
      <c r="AY467" s="180" t="s">
        <v>174</v>
      </c>
      <c r="BK467" s="189">
        <f>SUM(BK468:BK469)</f>
        <v>0</v>
      </c>
    </row>
    <row r="468" s="2" customFormat="1" ht="24.15" customHeight="1">
      <c r="A468" s="34"/>
      <c r="B468" s="156"/>
      <c r="C468" s="192" t="s">
        <v>960</v>
      </c>
      <c r="D468" s="192" t="s">
        <v>177</v>
      </c>
      <c r="E468" s="193" t="s">
        <v>2808</v>
      </c>
      <c r="F468" s="194" t="s">
        <v>2809</v>
      </c>
      <c r="G468" s="195" t="s">
        <v>241</v>
      </c>
      <c r="H468" s="196">
        <v>150</v>
      </c>
      <c r="I468" s="197"/>
      <c r="J468" s="196">
        <f>ROUND(I468*H468,3)</f>
        <v>0</v>
      </c>
      <c r="K468" s="198"/>
      <c r="L468" s="35"/>
      <c r="M468" s="199" t="s">
        <v>1</v>
      </c>
      <c r="N468" s="200" t="s">
        <v>40</v>
      </c>
      <c r="O468" s="78"/>
      <c r="P468" s="201">
        <f>O468*H468</f>
        <v>0</v>
      </c>
      <c r="Q468" s="201">
        <v>0</v>
      </c>
      <c r="R468" s="201">
        <f>Q468*H468</f>
        <v>0</v>
      </c>
      <c r="S468" s="201">
        <v>0</v>
      </c>
      <c r="T468" s="202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203" t="s">
        <v>286</v>
      </c>
      <c r="AT468" s="203" t="s">
        <v>177</v>
      </c>
      <c r="AU468" s="203" t="s">
        <v>152</v>
      </c>
      <c r="AY468" s="15" t="s">
        <v>174</v>
      </c>
      <c r="BE468" s="204">
        <f>IF(N468="základná",J468,0)</f>
        <v>0</v>
      </c>
      <c r="BF468" s="204">
        <f>IF(N468="znížená",J468,0)</f>
        <v>0</v>
      </c>
      <c r="BG468" s="204">
        <f>IF(N468="zákl. prenesená",J468,0)</f>
        <v>0</v>
      </c>
      <c r="BH468" s="204">
        <f>IF(N468="zníž. prenesená",J468,0)</f>
        <v>0</v>
      </c>
      <c r="BI468" s="204">
        <f>IF(N468="nulová",J468,0)</f>
        <v>0</v>
      </c>
      <c r="BJ468" s="15" t="s">
        <v>152</v>
      </c>
      <c r="BK468" s="205">
        <f>ROUND(I468*H468,3)</f>
        <v>0</v>
      </c>
      <c r="BL468" s="15" t="s">
        <v>286</v>
      </c>
      <c r="BM468" s="203" t="s">
        <v>2810</v>
      </c>
    </row>
    <row r="469" s="2" customFormat="1" ht="33" customHeight="1">
      <c r="A469" s="34"/>
      <c r="B469" s="156"/>
      <c r="C469" s="192" t="s">
        <v>2811</v>
      </c>
      <c r="D469" s="192" t="s">
        <v>177</v>
      </c>
      <c r="E469" s="193" t="s">
        <v>2812</v>
      </c>
      <c r="F469" s="194" t="s">
        <v>2813</v>
      </c>
      <c r="G469" s="195" t="s">
        <v>241</v>
      </c>
      <c r="H469" s="196">
        <v>150</v>
      </c>
      <c r="I469" s="197"/>
      <c r="J469" s="196">
        <f>ROUND(I469*H469,3)</f>
        <v>0</v>
      </c>
      <c r="K469" s="198"/>
      <c r="L469" s="35"/>
      <c r="M469" s="199" t="s">
        <v>1</v>
      </c>
      <c r="N469" s="200" t="s">
        <v>40</v>
      </c>
      <c r="O469" s="78"/>
      <c r="P469" s="201">
        <f>O469*H469</f>
        <v>0</v>
      </c>
      <c r="Q469" s="201">
        <v>0</v>
      </c>
      <c r="R469" s="201">
        <f>Q469*H469</f>
        <v>0</v>
      </c>
      <c r="S469" s="201">
        <v>0</v>
      </c>
      <c r="T469" s="202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203" t="s">
        <v>286</v>
      </c>
      <c r="AT469" s="203" t="s">
        <v>177</v>
      </c>
      <c r="AU469" s="203" t="s">
        <v>152</v>
      </c>
      <c r="AY469" s="15" t="s">
        <v>174</v>
      </c>
      <c r="BE469" s="204">
        <f>IF(N469="základná",J469,0)</f>
        <v>0</v>
      </c>
      <c r="BF469" s="204">
        <f>IF(N469="znížená",J469,0)</f>
        <v>0</v>
      </c>
      <c r="BG469" s="204">
        <f>IF(N469="zákl. prenesená",J469,0)</f>
        <v>0</v>
      </c>
      <c r="BH469" s="204">
        <f>IF(N469="zníž. prenesená",J469,0)</f>
        <v>0</v>
      </c>
      <c r="BI469" s="204">
        <f>IF(N469="nulová",J469,0)</f>
        <v>0</v>
      </c>
      <c r="BJ469" s="15" t="s">
        <v>152</v>
      </c>
      <c r="BK469" s="205">
        <f>ROUND(I469*H469,3)</f>
        <v>0</v>
      </c>
      <c r="BL469" s="15" t="s">
        <v>286</v>
      </c>
      <c r="BM469" s="203" t="s">
        <v>2814</v>
      </c>
    </row>
    <row r="470" s="12" customFormat="1" ht="25.92" customHeight="1">
      <c r="A470" s="12"/>
      <c r="B470" s="179"/>
      <c r="C470" s="12"/>
      <c r="D470" s="180" t="s">
        <v>73</v>
      </c>
      <c r="E470" s="181" t="s">
        <v>1236</v>
      </c>
      <c r="F470" s="181" t="s">
        <v>1937</v>
      </c>
      <c r="G470" s="12"/>
      <c r="H470" s="12"/>
      <c r="I470" s="182"/>
      <c r="J470" s="183">
        <f>BK470</f>
        <v>0</v>
      </c>
      <c r="K470" s="12"/>
      <c r="L470" s="179"/>
      <c r="M470" s="184"/>
      <c r="N470" s="185"/>
      <c r="O470" s="185"/>
      <c r="P470" s="186">
        <f>SUM(P471:P474)</f>
        <v>0</v>
      </c>
      <c r="Q470" s="185"/>
      <c r="R470" s="186">
        <f>SUM(R471:R474)</f>
        <v>0</v>
      </c>
      <c r="S470" s="185"/>
      <c r="T470" s="187">
        <f>SUM(T471:T474)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180" t="s">
        <v>181</v>
      </c>
      <c r="AT470" s="188" t="s">
        <v>73</v>
      </c>
      <c r="AU470" s="188" t="s">
        <v>74</v>
      </c>
      <c r="AY470" s="180" t="s">
        <v>174</v>
      </c>
      <c r="BK470" s="189">
        <f>SUM(BK471:BK474)</f>
        <v>0</v>
      </c>
    </row>
    <row r="471" s="2" customFormat="1" ht="16.5" customHeight="1">
      <c r="A471" s="34"/>
      <c r="B471" s="156"/>
      <c r="C471" s="192" t="s">
        <v>963</v>
      </c>
      <c r="D471" s="192" t="s">
        <v>177</v>
      </c>
      <c r="E471" s="193" t="s">
        <v>2815</v>
      </c>
      <c r="F471" s="194" t="s">
        <v>2816</v>
      </c>
      <c r="G471" s="195" t="s">
        <v>663</v>
      </c>
      <c r="H471" s="196">
        <v>80</v>
      </c>
      <c r="I471" s="197"/>
      <c r="J471" s="196">
        <f>ROUND(I471*H471,3)</f>
        <v>0</v>
      </c>
      <c r="K471" s="198"/>
      <c r="L471" s="35"/>
      <c r="M471" s="199" t="s">
        <v>1</v>
      </c>
      <c r="N471" s="200" t="s">
        <v>40</v>
      </c>
      <c r="O471" s="78"/>
      <c r="P471" s="201">
        <f>O471*H471</f>
        <v>0</v>
      </c>
      <c r="Q471" s="201">
        <v>0</v>
      </c>
      <c r="R471" s="201">
        <f>Q471*H471</f>
        <v>0</v>
      </c>
      <c r="S471" s="201">
        <v>0</v>
      </c>
      <c r="T471" s="202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203" t="s">
        <v>1940</v>
      </c>
      <c r="AT471" s="203" t="s">
        <v>177</v>
      </c>
      <c r="AU471" s="203" t="s">
        <v>82</v>
      </c>
      <c r="AY471" s="15" t="s">
        <v>174</v>
      </c>
      <c r="BE471" s="204">
        <f>IF(N471="základná",J471,0)</f>
        <v>0</v>
      </c>
      <c r="BF471" s="204">
        <f>IF(N471="znížená",J471,0)</f>
        <v>0</v>
      </c>
      <c r="BG471" s="204">
        <f>IF(N471="zákl. prenesená",J471,0)</f>
        <v>0</v>
      </c>
      <c r="BH471" s="204">
        <f>IF(N471="zníž. prenesená",J471,0)</f>
        <v>0</v>
      </c>
      <c r="BI471" s="204">
        <f>IF(N471="nulová",J471,0)</f>
        <v>0</v>
      </c>
      <c r="BJ471" s="15" t="s">
        <v>152</v>
      </c>
      <c r="BK471" s="205">
        <f>ROUND(I471*H471,3)</f>
        <v>0</v>
      </c>
      <c r="BL471" s="15" t="s">
        <v>1940</v>
      </c>
      <c r="BM471" s="203" t="s">
        <v>2817</v>
      </c>
    </row>
    <row r="472" s="2" customFormat="1" ht="33" customHeight="1">
      <c r="A472" s="34"/>
      <c r="B472" s="156"/>
      <c r="C472" s="192" t="s">
        <v>2818</v>
      </c>
      <c r="D472" s="192" t="s">
        <v>177</v>
      </c>
      <c r="E472" s="193" t="s">
        <v>2819</v>
      </c>
      <c r="F472" s="194" t="s">
        <v>2820</v>
      </c>
      <c r="G472" s="195" t="s">
        <v>663</v>
      </c>
      <c r="H472" s="196">
        <v>140</v>
      </c>
      <c r="I472" s="197"/>
      <c r="J472" s="196">
        <f>ROUND(I472*H472,3)</f>
        <v>0</v>
      </c>
      <c r="K472" s="198"/>
      <c r="L472" s="35"/>
      <c r="M472" s="199" t="s">
        <v>1</v>
      </c>
      <c r="N472" s="200" t="s">
        <v>40</v>
      </c>
      <c r="O472" s="78"/>
      <c r="P472" s="201">
        <f>O472*H472</f>
        <v>0</v>
      </c>
      <c r="Q472" s="201">
        <v>0</v>
      </c>
      <c r="R472" s="201">
        <f>Q472*H472</f>
        <v>0</v>
      </c>
      <c r="S472" s="201">
        <v>0</v>
      </c>
      <c r="T472" s="202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203" t="s">
        <v>1940</v>
      </c>
      <c r="AT472" s="203" t="s">
        <v>177</v>
      </c>
      <c r="AU472" s="203" t="s">
        <v>82</v>
      </c>
      <c r="AY472" s="15" t="s">
        <v>174</v>
      </c>
      <c r="BE472" s="204">
        <f>IF(N472="základná",J472,0)</f>
        <v>0</v>
      </c>
      <c r="BF472" s="204">
        <f>IF(N472="znížená",J472,0)</f>
        <v>0</v>
      </c>
      <c r="BG472" s="204">
        <f>IF(N472="zákl. prenesená",J472,0)</f>
        <v>0</v>
      </c>
      <c r="BH472" s="204">
        <f>IF(N472="zníž. prenesená",J472,0)</f>
        <v>0</v>
      </c>
      <c r="BI472" s="204">
        <f>IF(N472="nulová",J472,0)</f>
        <v>0</v>
      </c>
      <c r="BJ472" s="15" t="s">
        <v>152</v>
      </c>
      <c r="BK472" s="205">
        <f>ROUND(I472*H472,3)</f>
        <v>0</v>
      </c>
      <c r="BL472" s="15" t="s">
        <v>1940</v>
      </c>
      <c r="BM472" s="203" t="s">
        <v>2821</v>
      </c>
    </row>
    <row r="473" s="2" customFormat="1" ht="24.15" customHeight="1">
      <c r="A473" s="34"/>
      <c r="B473" s="156"/>
      <c r="C473" s="192" t="s">
        <v>967</v>
      </c>
      <c r="D473" s="192" t="s">
        <v>177</v>
      </c>
      <c r="E473" s="193" t="s">
        <v>2822</v>
      </c>
      <c r="F473" s="194" t="s">
        <v>2823</v>
      </c>
      <c r="G473" s="195" t="s">
        <v>663</v>
      </c>
      <c r="H473" s="196">
        <v>160</v>
      </c>
      <c r="I473" s="197"/>
      <c r="J473" s="196">
        <f>ROUND(I473*H473,3)</f>
        <v>0</v>
      </c>
      <c r="K473" s="198"/>
      <c r="L473" s="35"/>
      <c r="M473" s="199" t="s">
        <v>1</v>
      </c>
      <c r="N473" s="200" t="s">
        <v>40</v>
      </c>
      <c r="O473" s="78"/>
      <c r="P473" s="201">
        <f>O473*H473</f>
        <v>0</v>
      </c>
      <c r="Q473" s="201">
        <v>0</v>
      </c>
      <c r="R473" s="201">
        <f>Q473*H473</f>
        <v>0</v>
      </c>
      <c r="S473" s="201">
        <v>0</v>
      </c>
      <c r="T473" s="202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203" t="s">
        <v>1940</v>
      </c>
      <c r="AT473" s="203" t="s">
        <v>177</v>
      </c>
      <c r="AU473" s="203" t="s">
        <v>82</v>
      </c>
      <c r="AY473" s="15" t="s">
        <v>174</v>
      </c>
      <c r="BE473" s="204">
        <f>IF(N473="základná",J473,0)</f>
        <v>0</v>
      </c>
      <c r="BF473" s="204">
        <f>IF(N473="znížená",J473,0)</f>
        <v>0</v>
      </c>
      <c r="BG473" s="204">
        <f>IF(N473="zákl. prenesená",J473,0)</f>
        <v>0</v>
      </c>
      <c r="BH473" s="204">
        <f>IF(N473="zníž. prenesená",J473,0)</f>
        <v>0</v>
      </c>
      <c r="BI473" s="204">
        <f>IF(N473="nulová",J473,0)</f>
        <v>0</v>
      </c>
      <c r="BJ473" s="15" t="s">
        <v>152</v>
      </c>
      <c r="BK473" s="205">
        <f>ROUND(I473*H473,3)</f>
        <v>0</v>
      </c>
      <c r="BL473" s="15" t="s">
        <v>1940</v>
      </c>
      <c r="BM473" s="203" t="s">
        <v>2824</v>
      </c>
    </row>
    <row r="474" s="2" customFormat="1" ht="24.15" customHeight="1">
      <c r="A474" s="34"/>
      <c r="B474" s="156"/>
      <c r="C474" s="192" t="s">
        <v>2825</v>
      </c>
      <c r="D474" s="192" t="s">
        <v>177</v>
      </c>
      <c r="E474" s="193" t="s">
        <v>1938</v>
      </c>
      <c r="F474" s="194" t="s">
        <v>2826</v>
      </c>
      <c r="G474" s="195" t="s">
        <v>663</v>
      </c>
      <c r="H474" s="196">
        <v>80</v>
      </c>
      <c r="I474" s="197"/>
      <c r="J474" s="196">
        <f>ROUND(I474*H474,3)</f>
        <v>0</v>
      </c>
      <c r="K474" s="198"/>
      <c r="L474" s="35"/>
      <c r="M474" s="199" t="s">
        <v>1</v>
      </c>
      <c r="N474" s="200" t="s">
        <v>40</v>
      </c>
      <c r="O474" s="78"/>
      <c r="P474" s="201">
        <f>O474*H474</f>
        <v>0</v>
      </c>
      <c r="Q474" s="201">
        <v>0</v>
      </c>
      <c r="R474" s="201">
        <f>Q474*H474</f>
        <v>0</v>
      </c>
      <c r="S474" s="201">
        <v>0</v>
      </c>
      <c r="T474" s="202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203" t="s">
        <v>1940</v>
      </c>
      <c r="AT474" s="203" t="s">
        <v>177</v>
      </c>
      <c r="AU474" s="203" t="s">
        <v>82</v>
      </c>
      <c r="AY474" s="15" t="s">
        <v>174</v>
      </c>
      <c r="BE474" s="204">
        <f>IF(N474="základná",J474,0)</f>
        <v>0</v>
      </c>
      <c r="BF474" s="204">
        <f>IF(N474="znížená",J474,0)</f>
        <v>0</v>
      </c>
      <c r="BG474" s="204">
        <f>IF(N474="zákl. prenesená",J474,0)</f>
        <v>0</v>
      </c>
      <c r="BH474" s="204">
        <f>IF(N474="zníž. prenesená",J474,0)</f>
        <v>0</v>
      </c>
      <c r="BI474" s="204">
        <f>IF(N474="nulová",J474,0)</f>
        <v>0</v>
      </c>
      <c r="BJ474" s="15" t="s">
        <v>152</v>
      </c>
      <c r="BK474" s="205">
        <f>ROUND(I474*H474,3)</f>
        <v>0</v>
      </c>
      <c r="BL474" s="15" t="s">
        <v>1940</v>
      </c>
      <c r="BM474" s="203" t="s">
        <v>2827</v>
      </c>
    </row>
    <row r="475" s="12" customFormat="1" ht="25.92" customHeight="1">
      <c r="A475" s="12"/>
      <c r="B475" s="179"/>
      <c r="C475" s="12"/>
      <c r="D475" s="180" t="s">
        <v>73</v>
      </c>
      <c r="E475" s="181" t="s">
        <v>151</v>
      </c>
      <c r="F475" s="181" t="s">
        <v>1237</v>
      </c>
      <c r="G475" s="12"/>
      <c r="H475" s="12"/>
      <c r="I475" s="182"/>
      <c r="J475" s="183">
        <f>BK475</f>
        <v>0</v>
      </c>
      <c r="K475" s="12"/>
      <c r="L475" s="179"/>
      <c r="M475" s="221"/>
      <c r="N475" s="222"/>
      <c r="O475" s="222"/>
      <c r="P475" s="223">
        <v>0</v>
      </c>
      <c r="Q475" s="222"/>
      <c r="R475" s="223">
        <v>0</v>
      </c>
      <c r="S475" s="222"/>
      <c r="T475" s="224"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180" t="s">
        <v>192</v>
      </c>
      <c r="AT475" s="188" t="s">
        <v>73</v>
      </c>
      <c r="AU475" s="188" t="s">
        <v>74</v>
      </c>
      <c r="AY475" s="180" t="s">
        <v>174</v>
      </c>
      <c r="BK475" s="189">
        <v>0</v>
      </c>
    </row>
    <row r="476" s="2" customFormat="1" ht="6.96" customHeight="1">
      <c r="A476" s="34"/>
      <c r="B476" s="61"/>
      <c r="C476" s="62"/>
      <c r="D476" s="62"/>
      <c r="E476" s="62"/>
      <c r="F476" s="62"/>
      <c r="G476" s="62"/>
      <c r="H476" s="62"/>
      <c r="I476" s="62"/>
      <c r="J476" s="62"/>
      <c r="K476" s="62"/>
      <c r="L476" s="35"/>
      <c r="M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</row>
  </sheetData>
  <autoFilter ref="C143:K475"/>
  <mergeCells count="14">
    <mergeCell ref="E7:H7"/>
    <mergeCell ref="E9:H9"/>
    <mergeCell ref="E18:H18"/>
    <mergeCell ref="E27:H27"/>
    <mergeCell ref="E85:H85"/>
    <mergeCell ref="E87:H87"/>
    <mergeCell ref="D118:F118"/>
    <mergeCell ref="D119:F119"/>
    <mergeCell ref="D120:F120"/>
    <mergeCell ref="D121:F121"/>
    <mergeCell ref="D122:F12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2828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J108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ROUND((SUM(BE108:BE115) + SUM(BE135:BE213)),  2)</f>
        <v>0</v>
      </c>
      <c r="G35" s="131"/>
      <c r="H35" s="131"/>
      <c r="I35" s="132">
        <v>0.20000000000000001</v>
      </c>
      <c r="J35" s="130">
        <f>ROUND(((SUM(BE108:BE115) + SUM(BE135:BE213))*I35),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ROUND((SUM(BF108:BF115) + SUM(BF135:BF213)),  2)</f>
        <v>0</v>
      </c>
      <c r="G36" s="131"/>
      <c r="H36" s="131"/>
      <c r="I36" s="132">
        <v>0.20000000000000001</v>
      </c>
      <c r="J36" s="130">
        <f>ROUND(((SUM(BF108:BF115) + SUM(BF135:BF213))*I36),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ROUND((SUM(BG108:BG115) + SUM(BG135:BG213)),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ROUND((SUM(BH108:BH115) + SUM(BH135:BH213)),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ROUND((SUM(BI108:BI115) + SUM(BI135:BI213)),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07 - SO 01.5  Športova hala - slaboprudova 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2167</v>
      </c>
      <c r="E97" s="148"/>
      <c r="F97" s="148"/>
      <c r="G97" s="148"/>
      <c r="H97" s="148"/>
      <c r="I97" s="148"/>
      <c r="J97" s="149">
        <f>J136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2829</v>
      </c>
      <c r="E98" s="152"/>
      <c r="F98" s="152"/>
      <c r="G98" s="152"/>
      <c r="H98" s="152"/>
      <c r="I98" s="152"/>
      <c r="J98" s="153">
        <f>J137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2830</v>
      </c>
      <c r="E99" s="152"/>
      <c r="F99" s="152"/>
      <c r="G99" s="152"/>
      <c r="H99" s="152"/>
      <c r="I99" s="152"/>
      <c r="J99" s="153">
        <f>J138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2831</v>
      </c>
      <c r="E100" s="152"/>
      <c r="F100" s="152"/>
      <c r="G100" s="152"/>
      <c r="H100" s="152"/>
      <c r="I100" s="152"/>
      <c r="J100" s="153">
        <f>J163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2832</v>
      </c>
      <c r="E101" s="152"/>
      <c r="F101" s="152"/>
      <c r="G101" s="152"/>
      <c r="H101" s="152"/>
      <c r="I101" s="152"/>
      <c r="J101" s="153">
        <f>J180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2833</v>
      </c>
      <c r="E102" s="152"/>
      <c r="F102" s="152"/>
      <c r="G102" s="152"/>
      <c r="H102" s="152"/>
      <c r="I102" s="152"/>
      <c r="J102" s="153">
        <f>J197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2834</v>
      </c>
      <c r="E103" s="152"/>
      <c r="F103" s="152"/>
      <c r="G103" s="152"/>
      <c r="H103" s="152"/>
      <c r="I103" s="152"/>
      <c r="J103" s="153">
        <f>J208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2835</v>
      </c>
      <c r="E104" s="152"/>
      <c r="F104" s="152"/>
      <c r="G104" s="152"/>
      <c r="H104" s="152"/>
      <c r="I104" s="152"/>
      <c r="J104" s="153">
        <f>J210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1250</v>
      </c>
      <c r="E105" s="148"/>
      <c r="F105" s="148"/>
      <c r="G105" s="148"/>
      <c r="H105" s="148"/>
      <c r="I105" s="148"/>
      <c r="J105" s="149">
        <f>J213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9.28" customHeight="1">
      <c r="A108" s="34"/>
      <c r="B108" s="35"/>
      <c r="C108" s="145" t="s">
        <v>149</v>
      </c>
      <c r="D108" s="34"/>
      <c r="E108" s="34"/>
      <c r="F108" s="34"/>
      <c r="G108" s="34"/>
      <c r="H108" s="34"/>
      <c r="I108" s="34"/>
      <c r="J108" s="154">
        <f>ROUND(J109 + J110 + J111 + J112 + J113 + J114,2)</f>
        <v>0</v>
      </c>
      <c r="K108" s="34"/>
      <c r="L108" s="56"/>
      <c r="N108" s="155" t="s">
        <v>38</v>
      </c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8" customHeight="1">
      <c r="A109" s="34"/>
      <c r="B109" s="156"/>
      <c r="C109" s="157"/>
      <c r="D109" s="158" t="s">
        <v>150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153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154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155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151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156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9" t="s">
        <v>157</v>
      </c>
      <c r="E114" s="157"/>
      <c r="F114" s="157"/>
      <c r="G114" s="157"/>
      <c r="H114" s="157"/>
      <c r="I114" s="157"/>
      <c r="J114" s="160">
        <f>ROUND(J30*T114,2)</f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158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9.28" customHeight="1">
      <c r="A116" s="34"/>
      <c r="B116" s="35"/>
      <c r="C116" s="166" t="s">
        <v>159</v>
      </c>
      <c r="D116" s="135"/>
      <c r="E116" s="135"/>
      <c r="F116" s="135"/>
      <c r="G116" s="135"/>
      <c r="H116" s="135"/>
      <c r="I116" s="135"/>
      <c r="J116" s="167">
        <f>ROUND(J96+J108,2)</f>
        <v>0</v>
      </c>
      <c r="K116" s="135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21" s="2" customFormat="1" ht="6.96" customHeight="1">
      <c r="A121" s="34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4.96" customHeight="1">
      <c r="A122" s="34"/>
      <c r="B122" s="35"/>
      <c r="C122" s="19" t="s">
        <v>160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122" t="str">
        <f>E7</f>
        <v xml:space="preserve"> ŠH Angels Aréna  Rekonštrukcia a Modernizácia pre VO</v>
      </c>
      <c r="F125" s="28"/>
      <c r="G125" s="28"/>
      <c r="H125" s="28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124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E9</f>
        <v xml:space="preserve">07 - SO 01.5  Športova hala - slaboprudova inštalácia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18</v>
      </c>
      <c r="D129" s="34"/>
      <c r="E129" s="34"/>
      <c r="F129" s="23" t="str">
        <f>F12</f>
        <v>Košice</v>
      </c>
      <c r="G129" s="34"/>
      <c r="H129" s="34"/>
      <c r="I129" s="28" t="s">
        <v>20</v>
      </c>
      <c r="J129" s="70" t="str">
        <f>IF(J12="","",J12)</f>
        <v>16. 7. 2021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22</v>
      </c>
      <c r="D131" s="34"/>
      <c r="E131" s="34"/>
      <c r="F131" s="23" t="str">
        <f>E15</f>
        <v>Mesto Košice</v>
      </c>
      <c r="G131" s="34"/>
      <c r="H131" s="34"/>
      <c r="I131" s="28" t="s">
        <v>28</v>
      </c>
      <c r="J131" s="32" t="str">
        <f>E21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26</v>
      </c>
      <c r="D132" s="34"/>
      <c r="E132" s="34"/>
      <c r="F132" s="23" t="str">
        <f>IF(E18="","",E18)</f>
        <v>Vyplň údaj</v>
      </c>
      <c r="G132" s="34"/>
      <c r="H132" s="34"/>
      <c r="I132" s="28" t="s">
        <v>32</v>
      </c>
      <c r="J132" s="32" t="str">
        <f>E24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8"/>
      <c r="B134" s="169"/>
      <c r="C134" s="170" t="s">
        <v>161</v>
      </c>
      <c r="D134" s="171" t="s">
        <v>59</v>
      </c>
      <c r="E134" s="171" t="s">
        <v>55</v>
      </c>
      <c r="F134" s="171" t="s">
        <v>56</v>
      </c>
      <c r="G134" s="171" t="s">
        <v>162</v>
      </c>
      <c r="H134" s="171" t="s">
        <v>163</v>
      </c>
      <c r="I134" s="171" t="s">
        <v>164</v>
      </c>
      <c r="J134" s="172" t="s">
        <v>130</v>
      </c>
      <c r="K134" s="173" t="s">
        <v>165</v>
      </c>
      <c r="L134" s="174"/>
      <c r="M134" s="87" t="s">
        <v>1</v>
      </c>
      <c r="N134" s="88" t="s">
        <v>38</v>
      </c>
      <c r="O134" s="88" t="s">
        <v>166</v>
      </c>
      <c r="P134" s="88" t="s">
        <v>167</v>
      </c>
      <c r="Q134" s="88" t="s">
        <v>168</v>
      </c>
      <c r="R134" s="88" t="s">
        <v>169</v>
      </c>
      <c r="S134" s="88" t="s">
        <v>170</v>
      </c>
      <c r="T134" s="89" t="s">
        <v>171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="2" customFormat="1" ht="22.8" customHeight="1">
      <c r="A135" s="34"/>
      <c r="B135" s="35"/>
      <c r="C135" s="94" t="s">
        <v>126</v>
      </c>
      <c r="D135" s="34"/>
      <c r="E135" s="34"/>
      <c r="F135" s="34"/>
      <c r="G135" s="34"/>
      <c r="H135" s="34"/>
      <c r="I135" s="34"/>
      <c r="J135" s="175">
        <f>BK135</f>
        <v>0</v>
      </c>
      <c r="K135" s="34"/>
      <c r="L135" s="35"/>
      <c r="M135" s="90"/>
      <c r="N135" s="74"/>
      <c r="O135" s="91"/>
      <c r="P135" s="176">
        <f>P136+P213</f>
        <v>0</v>
      </c>
      <c r="Q135" s="91"/>
      <c r="R135" s="176">
        <f>R136+R213</f>
        <v>0</v>
      </c>
      <c r="S135" s="91"/>
      <c r="T135" s="177">
        <f>T136+T213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73</v>
      </c>
      <c r="AU135" s="15" t="s">
        <v>132</v>
      </c>
      <c r="BK135" s="178">
        <f>BK136+BK213</f>
        <v>0</v>
      </c>
    </row>
    <row r="136" s="12" customFormat="1" ht="25.92" customHeight="1">
      <c r="A136" s="12"/>
      <c r="B136" s="179"/>
      <c r="C136" s="12"/>
      <c r="D136" s="180" t="s">
        <v>73</v>
      </c>
      <c r="E136" s="181" t="s">
        <v>408</v>
      </c>
      <c r="F136" s="181" t="s">
        <v>2183</v>
      </c>
      <c r="G136" s="12"/>
      <c r="H136" s="12"/>
      <c r="I136" s="182"/>
      <c r="J136" s="183">
        <f>BK136</f>
        <v>0</v>
      </c>
      <c r="K136" s="12"/>
      <c r="L136" s="179"/>
      <c r="M136" s="184"/>
      <c r="N136" s="185"/>
      <c r="O136" s="185"/>
      <c r="P136" s="186">
        <f>P137+P138+P163+P180+P197+P208+P210</f>
        <v>0</v>
      </c>
      <c r="Q136" s="185"/>
      <c r="R136" s="186">
        <f>R137+R138+R163+R180+R197+R208+R210</f>
        <v>0</v>
      </c>
      <c r="S136" s="185"/>
      <c r="T136" s="187">
        <f>T137+T138+T163+T180+T197+T208+T210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0" t="s">
        <v>184</v>
      </c>
      <c r="AT136" s="188" t="s">
        <v>73</v>
      </c>
      <c r="AU136" s="188" t="s">
        <v>74</v>
      </c>
      <c r="AY136" s="180" t="s">
        <v>174</v>
      </c>
      <c r="BK136" s="189">
        <f>BK137+BK138+BK163+BK180+BK197+BK208+BK210</f>
        <v>0</v>
      </c>
    </row>
    <row r="137" s="12" customFormat="1" ht="22.8" customHeight="1">
      <c r="A137" s="12"/>
      <c r="B137" s="179"/>
      <c r="C137" s="12"/>
      <c r="D137" s="180" t="s">
        <v>73</v>
      </c>
      <c r="E137" s="190" t="s">
        <v>2836</v>
      </c>
      <c r="F137" s="190" t="s">
        <v>2837</v>
      </c>
      <c r="G137" s="12"/>
      <c r="H137" s="12"/>
      <c r="I137" s="182"/>
      <c r="J137" s="191">
        <f>BK137</f>
        <v>0</v>
      </c>
      <c r="K137" s="12"/>
      <c r="L137" s="179"/>
      <c r="M137" s="184"/>
      <c r="N137" s="185"/>
      <c r="O137" s="185"/>
      <c r="P137" s="186">
        <v>0</v>
      </c>
      <c r="Q137" s="185"/>
      <c r="R137" s="186">
        <v>0</v>
      </c>
      <c r="S137" s="185"/>
      <c r="T137" s="187"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184</v>
      </c>
      <c r="AT137" s="188" t="s">
        <v>73</v>
      </c>
      <c r="AU137" s="188" t="s">
        <v>82</v>
      </c>
      <c r="AY137" s="180" t="s">
        <v>174</v>
      </c>
      <c r="BK137" s="189">
        <v>0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2838</v>
      </c>
      <c r="F138" s="190" t="s">
        <v>2838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SUM(P139:P162)</f>
        <v>0</v>
      </c>
      <c r="Q138" s="185"/>
      <c r="R138" s="186">
        <f>SUM(R139:R162)</f>
        <v>0</v>
      </c>
      <c r="S138" s="185"/>
      <c r="T138" s="187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82</v>
      </c>
      <c r="AT138" s="188" t="s">
        <v>73</v>
      </c>
      <c r="AU138" s="188" t="s">
        <v>82</v>
      </c>
      <c r="AY138" s="180" t="s">
        <v>174</v>
      </c>
      <c r="BK138" s="189">
        <f>SUM(BK139:BK162)</f>
        <v>0</v>
      </c>
    </row>
    <row r="139" s="2" customFormat="1" ht="24.15" customHeight="1">
      <c r="A139" s="34"/>
      <c r="B139" s="156"/>
      <c r="C139" s="211" t="s">
        <v>82</v>
      </c>
      <c r="D139" s="211" t="s">
        <v>408</v>
      </c>
      <c r="E139" s="212" t="s">
        <v>2839</v>
      </c>
      <c r="F139" s="213" t="s">
        <v>2840</v>
      </c>
      <c r="G139" s="214" t="s">
        <v>246</v>
      </c>
      <c r="H139" s="215">
        <v>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191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152</v>
      </c>
    </row>
    <row r="140" s="2" customFormat="1" ht="24.15" customHeight="1">
      <c r="A140" s="34"/>
      <c r="B140" s="156"/>
      <c r="C140" s="211" t="s">
        <v>152</v>
      </c>
      <c r="D140" s="211" t="s">
        <v>408</v>
      </c>
      <c r="E140" s="212" t="s">
        <v>2841</v>
      </c>
      <c r="F140" s="213" t="s">
        <v>2842</v>
      </c>
      <c r="G140" s="214" t="s">
        <v>246</v>
      </c>
      <c r="H140" s="215">
        <v>1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191</v>
      </c>
      <c r="AT140" s="203" t="s">
        <v>408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181</v>
      </c>
    </row>
    <row r="141" s="2" customFormat="1" ht="21.75" customHeight="1">
      <c r="A141" s="34"/>
      <c r="B141" s="156"/>
      <c r="C141" s="211" t="s">
        <v>184</v>
      </c>
      <c r="D141" s="211" t="s">
        <v>408</v>
      </c>
      <c r="E141" s="212" t="s">
        <v>2843</v>
      </c>
      <c r="F141" s="213" t="s">
        <v>2844</v>
      </c>
      <c r="G141" s="214" t="s">
        <v>246</v>
      </c>
      <c r="H141" s="215">
        <v>2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191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188</v>
      </c>
    </row>
    <row r="142" s="2" customFormat="1" ht="16.5" customHeight="1">
      <c r="A142" s="34"/>
      <c r="B142" s="156"/>
      <c r="C142" s="211" t="s">
        <v>181</v>
      </c>
      <c r="D142" s="211" t="s">
        <v>408</v>
      </c>
      <c r="E142" s="212" t="s">
        <v>2845</v>
      </c>
      <c r="F142" s="213" t="s">
        <v>2846</v>
      </c>
      <c r="G142" s="214" t="s">
        <v>246</v>
      </c>
      <c r="H142" s="215">
        <v>1</v>
      </c>
      <c r="I142" s="216"/>
      <c r="J142" s="215">
        <f>ROUND(I142*H142,3)</f>
        <v>0</v>
      </c>
      <c r="K142" s="217"/>
      <c r="L142" s="218"/>
      <c r="M142" s="219" t="s">
        <v>1</v>
      </c>
      <c r="N142" s="22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191</v>
      </c>
      <c r="AT142" s="203" t="s">
        <v>408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191</v>
      </c>
    </row>
    <row r="143" s="2" customFormat="1" ht="16.5" customHeight="1">
      <c r="A143" s="34"/>
      <c r="B143" s="156"/>
      <c r="C143" s="211" t="s">
        <v>192</v>
      </c>
      <c r="D143" s="211" t="s">
        <v>408</v>
      </c>
      <c r="E143" s="212" t="s">
        <v>2847</v>
      </c>
      <c r="F143" s="213" t="s">
        <v>2848</v>
      </c>
      <c r="G143" s="214" t="s">
        <v>246</v>
      </c>
      <c r="H143" s="215">
        <v>1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191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111</v>
      </c>
    </row>
    <row r="144" s="2" customFormat="1" ht="33" customHeight="1">
      <c r="A144" s="34"/>
      <c r="B144" s="156"/>
      <c r="C144" s="211" t="s">
        <v>188</v>
      </c>
      <c r="D144" s="211" t="s">
        <v>408</v>
      </c>
      <c r="E144" s="212" t="s">
        <v>2849</v>
      </c>
      <c r="F144" s="213" t="s">
        <v>2850</v>
      </c>
      <c r="G144" s="214" t="s">
        <v>246</v>
      </c>
      <c r="H144" s="215">
        <v>2</v>
      </c>
      <c r="I144" s="216"/>
      <c r="J144" s="215">
        <f>ROUND(I144*H144,3)</f>
        <v>0</v>
      </c>
      <c r="K144" s="217"/>
      <c r="L144" s="218"/>
      <c r="M144" s="219" t="s">
        <v>1</v>
      </c>
      <c r="N144" s="22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191</v>
      </c>
      <c r="AT144" s="203" t="s">
        <v>408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114</v>
      </c>
    </row>
    <row r="145" s="2" customFormat="1" ht="24.15" customHeight="1">
      <c r="A145" s="34"/>
      <c r="B145" s="156"/>
      <c r="C145" s="211" t="s">
        <v>197</v>
      </c>
      <c r="D145" s="211" t="s">
        <v>408</v>
      </c>
      <c r="E145" s="212" t="s">
        <v>2851</v>
      </c>
      <c r="F145" s="213" t="s">
        <v>2852</v>
      </c>
      <c r="G145" s="214" t="s">
        <v>246</v>
      </c>
      <c r="H145" s="215">
        <v>18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191</v>
      </c>
      <c r="AT145" s="203" t="s">
        <v>408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120</v>
      </c>
    </row>
    <row r="146" s="2" customFormat="1" ht="21.75" customHeight="1">
      <c r="A146" s="34"/>
      <c r="B146" s="156"/>
      <c r="C146" s="211" t="s">
        <v>191</v>
      </c>
      <c r="D146" s="211" t="s">
        <v>408</v>
      </c>
      <c r="E146" s="212" t="s">
        <v>2853</v>
      </c>
      <c r="F146" s="213" t="s">
        <v>2854</v>
      </c>
      <c r="G146" s="214" t="s">
        <v>246</v>
      </c>
      <c r="H146" s="215">
        <v>36</v>
      </c>
      <c r="I146" s="216"/>
      <c r="J146" s="215">
        <f>ROUND(I146*H146,3)</f>
        <v>0</v>
      </c>
      <c r="K146" s="217"/>
      <c r="L146" s="218"/>
      <c r="M146" s="219" t="s">
        <v>1</v>
      </c>
      <c r="N146" s="22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191</v>
      </c>
      <c r="AT146" s="203" t="s">
        <v>408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202</v>
      </c>
    </row>
    <row r="147" s="2" customFormat="1" ht="24.15" customHeight="1">
      <c r="A147" s="34"/>
      <c r="B147" s="156"/>
      <c r="C147" s="211" t="s">
        <v>175</v>
      </c>
      <c r="D147" s="211" t="s">
        <v>408</v>
      </c>
      <c r="E147" s="212" t="s">
        <v>2855</v>
      </c>
      <c r="F147" s="213" t="s">
        <v>2856</v>
      </c>
      <c r="G147" s="214" t="s">
        <v>246</v>
      </c>
      <c r="H147" s="215">
        <v>2</v>
      </c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191</v>
      </c>
      <c r="AT147" s="203" t="s">
        <v>408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205</v>
      </c>
    </row>
    <row r="148" s="2" customFormat="1" ht="16.5" customHeight="1">
      <c r="A148" s="34"/>
      <c r="B148" s="156"/>
      <c r="C148" s="211" t="s">
        <v>111</v>
      </c>
      <c r="D148" s="211" t="s">
        <v>408</v>
      </c>
      <c r="E148" s="212" t="s">
        <v>2857</v>
      </c>
      <c r="F148" s="213" t="s">
        <v>2858</v>
      </c>
      <c r="G148" s="214" t="s">
        <v>246</v>
      </c>
      <c r="H148" s="215">
        <v>36</v>
      </c>
      <c r="I148" s="216"/>
      <c r="J148" s="215">
        <f>ROUND(I148*H148,3)</f>
        <v>0</v>
      </c>
      <c r="K148" s="217"/>
      <c r="L148" s="218"/>
      <c r="M148" s="219" t="s">
        <v>1</v>
      </c>
      <c r="N148" s="22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191</v>
      </c>
      <c r="AT148" s="203" t="s">
        <v>408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7</v>
      </c>
    </row>
    <row r="149" s="2" customFormat="1" ht="24.15" customHeight="1">
      <c r="A149" s="34"/>
      <c r="B149" s="156"/>
      <c r="C149" s="211" t="s">
        <v>208</v>
      </c>
      <c r="D149" s="211" t="s">
        <v>408</v>
      </c>
      <c r="E149" s="212" t="s">
        <v>2859</v>
      </c>
      <c r="F149" s="213" t="s">
        <v>2860</v>
      </c>
      <c r="G149" s="214" t="s">
        <v>246</v>
      </c>
      <c r="H149" s="215">
        <v>4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211</v>
      </c>
    </row>
    <row r="150" s="2" customFormat="1" ht="24.15" customHeight="1">
      <c r="A150" s="34"/>
      <c r="B150" s="156"/>
      <c r="C150" s="211" t="s">
        <v>114</v>
      </c>
      <c r="D150" s="211" t="s">
        <v>408</v>
      </c>
      <c r="E150" s="212" t="s">
        <v>2861</v>
      </c>
      <c r="F150" s="213" t="s">
        <v>2862</v>
      </c>
      <c r="G150" s="214" t="s">
        <v>246</v>
      </c>
      <c r="H150" s="215">
        <v>8</v>
      </c>
      <c r="I150" s="216"/>
      <c r="J150" s="215">
        <f>ROUND(I150*H150,3)</f>
        <v>0</v>
      </c>
      <c r="K150" s="217"/>
      <c r="L150" s="218"/>
      <c r="M150" s="219" t="s">
        <v>1</v>
      </c>
      <c r="N150" s="22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191</v>
      </c>
      <c r="AT150" s="203" t="s">
        <v>408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214</v>
      </c>
    </row>
    <row r="151" s="2" customFormat="1" ht="24.15" customHeight="1">
      <c r="A151" s="34"/>
      <c r="B151" s="156"/>
      <c r="C151" s="211" t="s">
        <v>117</v>
      </c>
      <c r="D151" s="211" t="s">
        <v>408</v>
      </c>
      <c r="E151" s="212" t="s">
        <v>2863</v>
      </c>
      <c r="F151" s="213" t="s">
        <v>2864</v>
      </c>
      <c r="G151" s="214" t="s">
        <v>246</v>
      </c>
      <c r="H151" s="215">
        <v>6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191</v>
      </c>
      <c r="AT151" s="203" t="s">
        <v>408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217</v>
      </c>
    </row>
    <row r="152" s="2" customFormat="1" ht="21.75" customHeight="1">
      <c r="A152" s="34"/>
      <c r="B152" s="156"/>
      <c r="C152" s="211" t="s">
        <v>120</v>
      </c>
      <c r="D152" s="211" t="s">
        <v>408</v>
      </c>
      <c r="E152" s="212" t="s">
        <v>2865</v>
      </c>
      <c r="F152" s="213" t="s">
        <v>2866</v>
      </c>
      <c r="G152" s="214" t="s">
        <v>246</v>
      </c>
      <c r="H152" s="215">
        <v>54</v>
      </c>
      <c r="I152" s="216"/>
      <c r="J152" s="215">
        <f>ROUND(I152*H152,3)</f>
        <v>0</v>
      </c>
      <c r="K152" s="217"/>
      <c r="L152" s="218"/>
      <c r="M152" s="219" t="s">
        <v>1</v>
      </c>
      <c r="N152" s="22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191</v>
      </c>
      <c r="AT152" s="203" t="s">
        <v>408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220</v>
      </c>
    </row>
    <row r="153" s="2" customFormat="1" ht="16.5" customHeight="1">
      <c r="A153" s="34"/>
      <c r="B153" s="156"/>
      <c r="C153" s="211" t="s">
        <v>221</v>
      </c>
      <c r="D153" s="211" t="s">
        <v>408</v>
      </c>
      <c r="E153" s="212" t="s">
        <v>2867</v>
      </c>
      <c r="F153" s="213" t="s">
        <v>2868</v>
      </c>
      <c r="G153" s="214" t="s">
        <v>246</v>
      </c>
      <c r="H153" s="215">
        <v>54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191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224</v>
      </c>
    </row>
    <row r="154" s="2" customFormat="1" ht="16.5" customHeight="1">
      <c r="A154" s="34"/>
      <c r="B154" s="156"/>
      <c r="C154" s="211" t="s">
        <v>202</v>
      </c>
      <c r="D154" s="211" t="s">
        <v>408</v>
      </c>
      <c r="E154" s="212" t="s">
        <v>2869</v>
      </c>
      <c r="F154" s="213" t="s">
        <v>2870</v>
      </c>
      <c r="G154" s="214" t="s">
        <v>246</v>
      </c>
      <c r="H154" s="215">
        <v>54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191</v>
      </c>
      <c r="AT154" s="203" t="s">
        <v>408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227</v>
      </c>
    </row>
    <row r="155" s="2" customFormat="1" ht="24.15" customHeight="1">
      <c r="A155" s="34"/>
      <c r="B155" s="156"/>
      <c r="C155" s="211" t="s">
        <v>228</v>
      </c>
      <c r="D155" s="211" t="s">
        <v>408</v>
      </c>
      <c r="E155" s="212" t="s">
        <v>2871</v>
      </c>
      <c r="F155" s="213" t="s">
        <v>2872</v>
      </c>
      <c r="G155" s="214" t="s">
        <v>246</v>
      </c>
      <c r="H155" s="215">
        <v>108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191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231</v>
      </c>
    </row>
    <row r="156" s="2" customFormat="1" ht="16.5" customHeight="1">
      <c r="A156" s="34"/>
      <c r="B156" s="156"/>
      <c r="C156" s="211" t="s">
        <v>205</v>
      </c>
      <c r="D156" s="211" t="s">
        <v>408</v>
      </c>
      <c r="E156" s="212" t="s">
        <v>2873</v>
      </c>
      <c r="F156" s="213" t="s">
        <v>2874</v>
      </c>
      <c r="G156" s="214" t="s">
        <v>246</v>
      </c>
      <c r="H156" s="215">
        <v>54</v>
      </c>
      <c r="I156" s="216"/>
      <c r="J156" s="215">
        <f>ROUND(I156*H156,3)</f>
        <v>0</v>
      </c>
      <c r="K156" s="217"/>
      <c r="L156" s="218"/>
      <c r="M156" s="219" t="s">
        <v>1</v>
      </c>
      <c r="N156" s="22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191</v>
      </c>
      <c r="AT156" s="203" t="s">
        <v>408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234</v>
      </c>
    </row>
    <row r="157" s="2" customFormat="1" ht="24.15" customHeight="1">
      <c r="A157" s="34"/>
      <c r="B157" s="156"/>
      <c r="C157" s="211" t="s">
        <v>235</v>
      </c>
      <c r="D157" s="211" t="s">
        <v>408</v>
      </c>
      <c r="E157" s="212" t="s">
        <v>2875</v>
      </c>
      <c r="F157" s="213" t="s">
        <v>2876</v>
      </c>
      <c r="G157" s="214" t="s">
        <v>246</v>
      </c>
      <c r="H157" s="215">
        <v>4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238</v>
      </c>
    </row>
    <row r="158" s="2" customFormat="1" ht="21.75" customHeight="1">
      <c r="A158" s="34"/>
      <c r="B158" s="156"/>
      <c r="C158" s="192" t="s">
        <v>7</v>
      </c>
      <c r="D158" s="192" t="s">
        <v>177</v>
      </c>
      <c r="E158" s="193" t="s">
        <v>2877</v>
      </c>
      <c r="F158" s="194" t="s">
        <v>2878</v>
      </c>
      <c r="G158" s="195" t="s">
        <v>246</v>
      </c>
      <c r="H158" s="196">
        <v>50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242</v>
      </c>
    </row>
    <row r="159" s="2" customFormat="1" ht="21.75" customHeight="1">
      <c r="A159" s="34"/>
      <c r="B159" s="156"/>
      <c r="C159" s="192" t="s">
        <v>243</v>
      </c>
      <c r="D159" s="192" t="s">
        <v>177</v>
      </c>
      <c r="E159" s="193" t="s">
        <v>2879</v>
      </c>
      <c r="F159" s="194" t="s">
        <v>2880</v>
      </c>
      <c r="G159" s="195" t="s">
        <v>246</v>
      </c>
      <c r="H159" s="196">
        <v>50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181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247</v>
      </c>
    </row>
    <row r="160" s="2" customFormat="1" ht="21.75" customHeight="1">
      <c r="A160" s="34"/>
      <c r="B160" s="156"/>
      <c r="C160" s="192" t="s">
        <v>211</v>
      </c>
      <c r="D160" s="192" t="s">
        <v>177</v>
      </c>
      <c r="E160" s="193" t="s">
        <v>2881</v>
      </c>
      <c r="F160" s="194" t="s">
        <v>2882</v>
      </c>
      <c r="G160" s="195" t="s">
        <v>246</v>
      </c>
      <c r="H160" s="196">
        <v>20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250</v>
      </c>
    </row>
    <row r="161" s="2" customFormat="1" ht="21.75" customHeight="1">
      <c r="A161" s="34"/>
      <c r="B161" s="156"/>
      <c r="C161" s="192" t="s">
        <v>251</v>
      </c>
      <c r="D161" s="192" t="s">
        <v>177</v>
      </c>
      <c r="E161" s="193" t="s">
        <v>2883</v>
      </c>
      <c r="F161" s="194" t="s">
        <v>2884</v>
      </c>
      <c r="G161" s="195" t="s">
        <v>246</v>
      </c>
      <c r="H161" s="196">
        <v>50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254</v>
      </c>
    </row>
    <row r="162" s="2" customFormat="1" ht="16.5" customHeight="1">
      <c r="A162" s="34"/>
      <c r="B162" s="156"/>
      <c r="C162" s="211" t="s">
        <v>214</v>
      </c>
      <c r="D162" s="211" t="s">
        <v>408</v>
      </c>
      <c r="E162" s="212" t="s">
        <v>2885</v>
      </c>
      <c r="F162" s="213" t="s">
        <v>2886</v>
      </c>
      <c r="G162" s="214" t="s">
        <v>716</v>
      </c>
      <c r="H162" s="216"/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191</v>
      </c>
      <c r="AT162" s="203" t="s">
        <v>408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257</v>
      </c>
    </row>
    <row r="163" s="12" customFormat="1" ht="22.8" customHeight="1">
      <c r="A163" s="12"/>
      <c r="B163" s="179"/>
      <c r="C163" s="12"/>
      <c r="D163" s="180" t="s">
        <v>73</v>
      </c>
      <c r="E163" s="190" t="s">
        <v>2887</v>
      </c>
      <c r="F163" s="190" t="s">
        <v>2887</v>
      </c>
      <c r="G163" s="12"/>
      <c r="H163" s="12"/>
      <c r="I163" s="182"/>
      <c r="J163" s="191">
        <f>BK163</f>
        <v>0</v>
      </c>
      <c r="K163" s="12"/>
      <c r="L163" s="179"/>
      <c r="M163" s="184"/>
      <c r="N163" s="185"/>
      <c r="O163" s="185"/>
      <c r="P163" s="186">
        <f>SUM(P164:P179)</f>
        <v>0</v>
      </c>
      <c r="Q163" s="185"/>
      <c r="R163" s="186">
        <f>SUM(R164:R179)</f>
        <v>0</v>
      </c>
      <c r="S163" s="185"/>
      <c r="T163" s="187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0" t="s">
        <v>82</v>
      </c>
      <c r="AT163" s="188" t="s">
        <v>73</v>
      </c>
      <c r="AU163" s="188" t="s">
        <v>82</v>
      </c>
      <c r="AY163" s="180" t="s">
        <v>174</v>
      </c>
      <c r="BK163" s="189">
        <f>SUM(BK164:BK179)</f>
        <v>0</v>
      </c>
    </row>
    <row r="164" s="2" customFormat="1" ht="16.5" customHeight="1">
      <c r="A164" s="34"/>
      <c r="B164" s="156"/>
      <c r="C164" s="192" t="s">
        <v>258</v>
      </c>
      <c r="D164" s="192" t="s">
        <v>177</v>
      </c>
      <c r="E164" s="193" t="s">
        <v>2888</v>
      </c>
      <c r="F164" s="194" t="s">
        <v>2889</v>
      </c>
      <c r="G164" s="195" t="s">
        <v>246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261</v>
      </c>
    </row>
    <row r="165" s="2" customFormat="1" ht="24.15" customHeight="1">
      <c r="A165" s="34"/>
      <c r="B165" s="156"/>
      <c r="C165" s="192" t="s">
        <v>217</v>
      </c>
      <c r="D165" s="192" t="s">
        <v>177</v>
      </c>
      <c r="E165" s="193" t="s">
        <v>2890</v>
      </c>
      <c r="F165" s="194" t="s">
        <v>2891</v>
      </c>
      <c r="G165" s="195" t="s">
        <v>246</v>
      </c>
      <c r="H165" s="196">
        <v>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264</v>
      </c>
    </row>
    <row r="166" s="2" customFormat="1" ht="21.75" customHeight="1">
      <c r="A166" s="34"/>
      <c r="B166" s="156"/>
      <c r="C166" s="192" t="s">
        <v>265</v>
      </c>
      <c r="D166" s="192" t="s">
        <v>177</v>
      </c>
      <c r="E166" s="193" t="s">
        <v>2892</v>
      </c>
      <c r="F166" s="194" t="s">
        <v>2893</v>
      </c>
      <c r="G166" s="195" t="s">
        <v>246</v>
      </c>
      <c r="H166" s="196">
        <v>2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269</v>
      </c>
    </row>
    <row r="167" s="2" customFormat="1" ht="16.5" customHeight="1">
      <c r="A167" s="34"/>
      <c r="B167" s="156"/>
      <c r="C167" s="192" t="s">
        <v>220</v>
      </c>
      <c r="D167" s="192" t="s">
        <v>177</v>
      </c>
      <c r="E167" s="193" t="s">
        <v>2894</v>
      </c>
      <c r="F167" s="194" t="s">
        <v>2895</v>
      </c>
      <c r="G167" s="195" t="s">
        <v>246</v>
      </c>
      <c r="H167" s="196">
        <v>2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272</v>
      </c>
    </row>
    <row r="168" s="2" customFormat="1" ht="16.5" customHeight="1">
      <c r="A168" s="34"/>
      <c r="B168" s="156"/>
      <c r="C168" s="192" t="s">
        <v>273</v>
      </c>
      <c r="D168" s="192" t="s">
        <v>177</v>
      </c>
      <c r="E168" s="193" t="s">
        <v>2896</v>
      </c>
      <c r="F168" s="194" t="s">
        <v>2897</v>
      </c>
      <c r="G168" s="195" t="s">
        <v>246</v>
      </c>
      <c r="H168" s="196">
        <v>8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276</v>
      </c>
    </row>
    <row r="169" s="2" customFormat="1" ht="16.5" customHeight="1">
      <c r="A169" s="34"/>
      <c r="B169" s="156"/>
      <c r="C169" s="192" t="s">
        <v>224</v>
      </c>
      <c r="D169" s="192" t="s">
        <v>177</v>
      </c>
      <c r="E169" s="193" t="s">
        <v>2898</v>
      </c>
      <c r="F169" s="194" t="s">
        <v>2899</v>
      </c>
      <c r="G169" s="195" t="s">
        <v>246</v>
      </c>
      <c r="H169" s="196">
        <v>6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279</v>
      </c>
    </row>
    <row r="170" s="2" customFormat="1" ht="21.75" customHeight="1">
      <c r="A170" s="34"/>
      <c r="B170" s="156"/>
      <c r="C170" s="192" t="s">
        <v>280</v>
      </c>
      <c r="D170" s="192" t="s">
        <v>177</v>
      </c>
      <c r="E170" s="193" t="s">
        <v>2900</v>
      </c>
      <c r="F170" s="194" t="s">
        <v>2901</v>
      </c>
      <c r="G170" s="195" t="s">
        <v>246</v>
      </c>
      <c r="H170" s="196">
        <v>116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283</v>
      </c>
    </row>
    <row r="171" s="2" customFormat="1" ht="16.5" customHeight="1">
      <c r="A171" s="34"/>
      <c r="B171" s="156"/>
      <c r="C171" s="192" t="s">
        <v>227</v>
      </c>
      <c r="D171" s="192" t="s">
        <v>177</v>
      </c>
      <c r="E171" s="193" t="s">
        <v>2902</v>
      </c>
      <c r="F171" s="194" t="s">
        <v>2903</v>
      </c>
      <c r="G171" s="195" t="s">
        <v>246</v>
      </c>
      <c r="H171" s="196">
        <v>58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286</v>
      </c>
    </row>
    <row r="172" s="2" customFormat="1" ht="16.5" customHeight="1">
      <c r="A172" s="34"/>
      <c r="B172" s="156"/>
      <c r="C172" s="192" t="s">
        <v>291</v>
      </c>
      <c r="D172" s="192" t="s">
        <v>177</v>
      </c>
      <c r="E172" s="193" t="s">
        <v>2904</v>
      </c>
      <c r="F172" s="194" t="s">
        <v>2905</v>
      </c>
      <c r="G172" s="195" t="s">
        <v>246</v>
      </c>
      <c r="H172" s="196">
        <v>58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295</v>
      </c>
    </row>
    <row r="173" s="2" customFormat="1" ht="16.5" customHeight="1">
      <c r="A173" s="34"/>
      <c r="B173" s="156"/>
      <c r="C173" s="192" t="s">
        <v>231</v>
      </c>
      <c r="D173" s="192" t="s">
        <v>177</v>
      </c>
      <c r="E173" s="193" t="s">
        <v>2906</v>
      </c>
      <c r="F173" s="194" t="s">
        <v>2907</v>
      </c>
      <c r="G173" s="195" t="s">
        <v>246</v>
      </c>
      <c r="H173" s="196">
        <v>58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298</v>
      </c>
    </row>
    <row r="174" s="2" customFormat="1" ht="16.5" customHeight="1">
      <c r="A174" s="34"/>
      <c r="B174" s="156"/>
      <c r="C174" s="192" t="s">
        <v>299</v>
      </c>
      <c r="D174" s="192" t="s">
        <v>177</v>
      </c>
      <c r="E174" s="193" t="s">
        <v>2908</v>
      </c>
      <c r="F174" s="194" t="s">
        <v>2909</v>
      </c>
      <c r="G174" s="195" t="s">
        <v>246</v>
      </c>
      <c r="H174" s="196">
        <v>6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181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302</v>
      </c>
    </row>
    <row r="175" s="2" customFormat="1" ht="21.75" customHeight="1">
      <c r="A175" s="34"/>
      <c r="B175" s="156"/>
      <c r="C175" s="192" t="s">
        <v>234</v>
      </c>
      <c r="D175" s="192" t="s">
        <v>177</v>
      </c>
      <c r="E175" s="193" t="s">
        <v>2910</v>
      </c>
      <c r="F175" s="194" t="s">
        <v>2911</v>
      </c>
      <c r="G175" s="195" t="s">
        <v>246</v>
      </c>
      <c r="H175" s="196">
        <v>36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305</v>
      </c>
    </row>
    <row r="176" s="2" customFormat="1" ht="24.15" customHeight="1">
      <c r="A176" s="34"/>
      <c r="B176" s="156"/>
      <c r="C176" s="192" t="s">
        <v>306</v>
      </c>
      <c r="D176" s="192" t="s">
        <v>177</v>
      </c>
      <c r="E176" s="193" t="s">
        <v>2912</v>
      </c>
      <c r="F176" s="194" t="s">
        <v>2913</v>
      </c>
      <c r="G176" s="195" t="s">
        <v>2914</v>
      </c>
      <c r="H176" s="196">
        <v>36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309</v>
      </c>
    </row>
    <row r="177" s="2" customFormat="1" ht="16.5" customHeight="1">
      <c r="A177" s="34"/>
      <c r="B177" s="156"/>
      <c r="C177" s="192" t="s">
        <v>238</v>
      </c>
      <c r="D177" s="192" t="s">
        <v>177</v>
      </c>
      <c r="E177" s="193" t="s">
        <v>2915</v>
      </c>
      <c r="F177" s="194" t="s">
        <v>2916</v>
      </c>
      <c r="G177" s="195" t="s">
        <v>246</v>
      </c>
      <c r="H177" s="196">
        <v>58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181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312</v>
      </c>
    </row>
    <row r="178" s="2" customFormat="1" ht="16.5" customHeight="1">
      <c r="A178" s="34"/>
      <c r="B178" s="156"/>
      <c r="C178" s="192" t="s">
        <v>315</v>
      </c>
      <c r="D178" s="192" t="s">
        <v>177</v>
      </c>
      <c r="E178" s="193" t="s">
        <v>2917</v>
      </c>
      <c r="F178" s="194" t="s">
        <v>2918</v>
      </c>
      <c r="G178" s="195" t="s">
        <v>246</v>
      </c>
      <c r="H178" s="196">
        <v>116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181</v>
      </c>
      <c r="AT178" s="203" t="s">
        <v>177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318</v>
      </c>
    </row>
    <row r="179" s="2" customFormat="1" ht="16.5" customHeight="1">
      <c r="A179" s="34"/>
      <c r="B179" s="156"/>
      <c r="C179" s="192" t="s">
        <v>242</v>
      </c>
      <c r="D179" s="192" t="s">
        <v>177</v>
      </c>
      <c r="E179" s="193" t="s">
        <v>2919</v>
      </c>
      <c r="F179" s="194" t="s">
        <v>2920</v>
      </c>
      <c r="G179" s="195" t="s">
        <v>2914</v>
      </c>
      <c r="H179" s="196">
        <v>116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323</v>
      </c>
    </row>
    <row r="180" s="12" customFormat="1" ht="22.8" customHeight="1">
      <c r="A180" s="12"/>
      <c r="B180" s="179"/>
      <c r="C180" s="12"/>
      <c r="D180" s="180" t="s">
        <v>73</v>
      </c>
      <c r="E180" s="190" t="s">
        <v>2921</v>
      </c>
      <c r="F180" s="190" t="s">
        <v>2921</v>
      </c>
      <c r="G180" s="12"/>
      <c r="H180" s="12"/>
      <c r="I180" s="182"/>
      <c r="J180" s="191">
        <f>BK180</f>
        <v>0</v>
      </c>
      <c r="K180" s="12"/>
      <c r="L180" s="179"/>
      <c r="M180" s="184"/>
      <c r="N180" s="185"/>
      <c r="O180" s="185"/>
      <c r="P180" s="186">
        <f>SUM(P181:P196)</f>
        <v>0</v>
      </c>
      <c r="Q180" s="185"/>
      <c r="R180" s="186">
        <f>SUM(R181:R196)</f>
        <v>0</v>
      </c>
      <c r="S180" s="185"/>
      <c r="T180" s="187">
        <f>SUM(T181:T196)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0" t="s">
        <v>82</v>
      </c>
      <c r="AT180" s="188" t="s">
        <v>73</v>
      </c>
      <c r="AU180" s="188" t="s">
        <v>82</v>
      </c>
      <c r="AY180" s="180" t="s">
        <v>174</v>
      </c>
      <c r="BK180" s="189">
        <f>SUM(BK181:BK196)</f>
        <v>0</v>
      </c>
    </row>
    <row r="181" s="2" customFormat="1" ht="24.15" customHeight="1">
      <c r="A181" s="34"/>
      <c r="B181" s="156"/>
      <c r="C181" s="211" t="s">
        <v>324</v>
      </c>
      <c r="D181" s="211" t="s">
        <v>408</v>
      </c>
      <c r="E181" s="212" t="s">
        <v>2922</v>
      </c>
      <c r="F181" s="213" t="s">
        <v>2923</v>
      </c>
      <c r="G181" s="214" t="s">
        <v>241</v>
      </c>
      <c r="H181" s="215">
        <v>3700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191</v>
      </c>
      <c r="AT181" s="203" t="s">
        <v>408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327</v>
      </c>
    </row>
    <row r="182" s="2" customFormat="1" ht="24.15" customHeight="1">
      <c r="A182" s="34"/>
      <c r="B182" s="156"/>
      <c r="C182" s="211" t="s">
        <v>247</v>
      </c>
      <c r="D182" s="211" t="s">
        <v>408</v>
      </c>
      <c r="E182" s="212" t="s">
        <v>2924</v>
      </c>
      <c r="F182" s="213" t="s">
        <v>2925</v>
      </c>
      <c r="G182" s="214" t="s">
        <v>241</v>
      </c>
      <c r="H182" s="215">
        <v>110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191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330</v>
      </c>
    </row>
    <row r="183" s="2" customFormat="1" ht="16.5" customHeight="1">
      <c r="A183" s="34"/>
      <c r="B183" s="156"/>
      <c r="C183" s="211" t="s">
        <v>333</v>
      </c>
      <c r="D183" s="211" t="s">
        <v>408</v>
      </c>
      <c r="E183" s="212" t="s">
        <v>2926</v>
      </c>
      <c r="F183" s="213" t="s">
        <v>2927</v>
      </c>
      <c r="G183" s="214" t="s">
        <v>241</v>
      </c>
      <c r="H183" s="215">
        <v>200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191</v>
      </c>
      <c r="AT183" s="203" t="s">
        <v>408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336</v>
      </c>
    </row>
    <row r="184" s="2" customFormat="1" ht="16.5" customHeight="1">
      <c r="A184" s="34"/>
      <c r="B184" s="156"/>
      <c r="C184" s="211" t="s">
        <v>250</v>
      </c>
      <c r="D184" s="211" t="s">
        <v>408</v>
      </c>
      <c r="E184" s="212" t="s">
        <v>2928</v>
      </c>
      <c r="F184" s="213" t="s">
        <v>2929</v>
      </c>
      <c r="G184" s="214" t="s">
        <v>241</v>
      </c>
      <c r="H184" s="215">
        <v>100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191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341</v>
      </c>
    </row>
    <row r="185" s="2" customFormat="1" ht="16.5" customHeight="1">
      <c r="A185" s="34"/>
      <c r="B185" s="156"/>
      <c r="C185" s="211" t="s">
        <v>342</v>
      </c>
      <c r="D185" s="211" t="s">
        <v>408</v>
      </c>
      <c r="E185" s="212" t="s">
        <v>2930</v>
      </c>
      <c r="F185" s="213" t="s">
        <v>2931</v>
      </c>
      <c r="G185" s="214" t="s">
        <v>241</v>
      </c>
      <c r="H185" s="215">
        <v>100</v>
      </c>
      <c r="I185" s="216"/>
      <c r="J185" s="215">
        <f>ROUND(I185*H185,3)</f>
        <v>0</v>
      </c>
      <c r="K185" s="217"/>
      <c r="L185" s="218"/>
      <c r="M185" s="219" t="s">
        <v>1</v>
      </c>
      <c r="N185" s="22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191</v>
      </c>
      <c r="AT185" s="203" t="s">
        <v>408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345</v>
      </c>
    </row>
    <row r="186" s="2" customFormat="1" ht="24.15" customHeight="1">
      <c r="A186" s="34"/>
      <c r="B186" s="156"/>
      <c r="C186" s="211" t="s">
        <v>254</v>
      </c>
      <c r="D186" s="211" t="s">
        <v>408</v>
      </c>
      <c r="E186" s="212" t="s">
        <v>2932</v>
      </c>
      <c r="F186" s="213" t="s">
        <v>2933</v>
      </c>
      <c r="G186" s="214" t="s">
        <v>246</v>
      </c>
      <c r="H186" s="215">
        <v>400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191</v>
      </c>
      <c r="AT186" s="203" t="s">
        <v>408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350</v>
      </c>
    </row>
    <row r="187" s="2" customFormat="1" ht="16.5" customHeight="1">
      <c r="A187" s="34"/>
      <c r="B187" s="156"/>
      <c r="C187" s="211" t="s">
        <v>351</v>
      </c>
      <c r="D187" s="211" t="s">
        <v>408</v>
      </c>
      <c r="E187" s="212" t="s">
        <v>2934</v>
      </c>
      <c r="F187" s="213" t="s">
        <v>2935</v>
      </c>
      <c r="G187" s="214" t="s">
        <v>246</v>
      </c>
      <c r="H187" s="215">
        <v>400</v>
      </c>
      <c r="I187" s="216"/>
      <c r="J187" s="215">
        <f>ROUND(I187*H187,3)</f>
        <v>0</v>
      </c>
      <c r="K187" s="217"/>
      <c r="L187" s="218"/>
      <c r="M187" s="219" t="s">
        <v>1</v>
      </c>
      <c r="N187" s="22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191</v>
      </c>
      <c r="AT187" s="203" t="s">
        <v>408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354</v>
      </c>
    </row>
    <row r="188" s="2" customFormat="1" ht="16.5" customHeight="1">
      <c r="A188" s="34"/>
      <c r="B188" s="156"/>
      <c r="C188" s="211" t="s">
        <v>257</v>
      </c>
      <c r="D188" s="211" t="s">
        <v>408</v>
      </c>
      <c r="E188" s="212" t="s">
        <v>2936</v>
      </c>
      <c r="F188" s="213" t="s">
        <v>2937</v>
      </c>
      <c r="G188" s="214" t="s">
        <v>241</v>
      </c>
      <c r="H188" s="215">
        <v>92</v>
      </c>
      <c r="I188" s="216"/>
      <c r="J188" s="215">
        <f>ROUND(I188*H188,3)</f>
        <v>0</v>
      </c>
      <c r="K188" s="217"/>
      <c r="L188" s="218"/>
      <c r="M188" s="219" t="s">
        <v>1</v>
      </c>
      <c r="N188" s="22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191</v>
      </c>
      <c r="AT188" s="203" t="s">
        <v>408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359</v>
      </c>
    </row>
    <row r="189" s="2" customFormat="1" ht="16.5" customHeight="1">
      <c r="A189" s="34"/>
      <c r="B189" s="156"/>
      <c r="C189" s="211" t="s">
        <v>360</v>
      </c>
      <c r="D189" s="211" t="s">
        <v>408</v>
      </c>
      <c r="E189" s="212" t="s">
        <v>2938</v>
      </c>
      <c r="F189" s="213" t="s">
        <v>2939</v>
      </c>
      <c r="G189" s="214" t="s">
        <v>246</v>
      </c>
      <c r="H189" s="215">
        <v>92</v>
      </c>
      <c r="I189" s="216"/>
      <c r="J189" s="215">
        <f>ROUND(I189*H189,3)</f>
        <v>0</v>
      </c>
      <c r="K189" s="217"/>
      <c r="L189" s="218"/>
      <c r="M189" s="219" t="s">
        <v>1</v>
      </c>
      <c r="N189" s="22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191</v>
      </c>
      <c r="AT189" s="203" t="s">
        <v>408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363</v>
      </c>
    </row>
    <row r="190" s="2" customFormat="1" ht="16.5" customHeight="1">
      <c r="A190" s="34"/>
      <c r="B190" s="156"/>
      <c r="C190" s="211" t="s">
        <v>261</v>
      </c>
      <c r="D190" s="211" t="s">
        <v>408</v>
      </c>
      <c r="E190" s="212" t="s">
        <v>2940</v>
      </c>
      <c r="F190" s="213" t="s">
        <v>2941</v>
      </c>
      <c r="G190" s="214" t="s">
        <v>246</v>
      </c>
      <c r="H190" s="215">
        <v>47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191</v>
      </c>
      <c r="AT190" s="203" t="s">
        <v>408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366</v>
      </c>
    </row>
    <row r="191" s="2" customFormat="1" ht="16.5" customHeight="1">
      <c r="A191" s="34"/>
      <c r="B191" s="156"/>
      <c r="C191" s="211" t="s">
        <v>367</v>
      </c>
      <c r="D191" s="211" t="s">
        <v>408</v>
      </c>
      <c r="E191" s="212" t="s">
        <v>2942</v>
      </c>
      <c r="F191" s="213" t="s">
        <v>2943</v>
      </c>
      <c r="G191" s="214" t="s">
        <v>246</v>
      </c>
      <c r="H191" s="215">
        <v>47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191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370</v>
      </c>
    </row>
    <row r="192" s="2" customFormat="1" ht="16.5" customHeight="1">
      <c r="A192" s="34"/>
      <c r="B192" s="156"/>
      <c r="C192" s="211" t="s">
        <v>264</v>
      </c>
      <c r="D192" s="211" t="s">
        <v>408</v>
      </c>
      <c r="E192" s="212" t="s">
        <v>2944</v>
      </c>
      <c r="F192" s="213" t="s">
        <v>2945</v>
      </c>
      <c r="G192" s="214" t="s">
        <v>246</v>
      </c>
      <c r="H192" s="215">
        <v>94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191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375</v>
      </c>
    </row>
    <row r="193" s="2" customFormat="1" ht="16.5" customHeight="1">
      <c r="A193" s="34"/>
      <c r="B193" s="156"/>
      <c r="C193" s="211" t="s">
        <v>376</v>
      </c>
      <c r="D193" s="211" t="s">
        <v>408</v>
      </c>
      <c r="E193" s="212" t="s">
        <v>2946</v>
      </c>
      <c r="F193" s="213" t="s">
        <v>2947</v>
      </c>
      <c r="G193" s="214" t="s">
        <v>246</v>
      </c>
      <c r="H193" s="215">
        <v>2</v>
      </c>
      <c r="I193" s="216"/>
      <c r="J193" s="215">
        <f>ROUND(I193*H193,3)</f>
        <v>0</v>
      </c>
      <c r="K193" s="217"/>
      <c r="L193" s="218"/>
      <c r="M193" s="219" t="s">
        <v>1</v>
      </c>
      <c r="N193" s="22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191</v>
      </c>
      <c r="AT193" s="203" t="s">
        <v>408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379</v>
      </c>
    </row>
    <row r="194" s="2" customFormat="1" ht="16.5" customHeight="1">
      <c r="A194" s="34"/>
      <c r="B194" s="156"/>
      <c r="C194" s="211" t="s">
        <v>269</v>
      </c>
      <c r="D194" s="211" t="s">
        <v>408</v>
      </c>
      <c r="E194" s="212" t="s">
        <v>2948</v>
      </c>
      <c r="F194" s="213" t="s">
        <v>2949</v>
      </c>
      <c r="G194" s="214" t="s">
        <v>2950</v>
      </c>
      <c r="H194" s="215">
        <v>2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191</v>
      </c>
      <c r="AT194" s="203" t="s">
        <v>408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383</v>
      </c>
    </row>
    <row r="195" s="2" customFormat="1" ht="16.5" customHeight="1">
      <c r="A195" s="34"/>
      <c r="B195" s="156"/>
      <c r="C195" s="192" t="s">
        <v>386</v>
      </c>
      <c r="D195" s="192" t="s">
        <v>177</v>
      </c>
      <c r="E195" s="193" t="s">
        <v>2951</v>
      </c>
      <c r="F195" s="194" t="s">
        <v>2952</v>
      </c>
      <c r="G195" s="195" t="s">
        <v>246</v>
      </c>
      <c r="H195" s="196">
        <v>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181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389</v>
      </c>
    </row>
    <row r="196" s="2" customFormat="1" ht="16.5" customHeight="1">
      <c r="A196" s="34"/>
      <c r="B196" s="156"/>
      <c r="C196" s="211" t="s">
        <v>272</v>
      </c>
      <c r="D196" s="211" t="s">
        <v>408</v>
      </c>
      <c r="E196" s="212" t="s">
        <v>2885</v>
      </c>
      <c r="F196" s="213" t="s">
        <v>2886</v>
      </c>
      <c r="G196" s="214" t="s">
        <v>716</v>
      </c>
      <c r="H196" s="216"/>
      <c r="I196" s="216"/>
      <c r="J196" s="215">
        <f>ROUND(I196*H196,3)</f>
        <v>0</v>
      </c>
      <c r="K196" s="217"/>
      <c r="L196" s="218"/>
      <c r="M196" s="219" t="s">
        <v>1</v>
      </c>
      <c r="N196" s="22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191</v>
      </c>
      <c r="AT196" s="203" t="s">
        <v>408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394</v>
      </c>
    </row>
    <row r="197" s="12" customFormat="1" ht="22.8" customHeight="1">
      <c r="A197" s="12"/>
      <c r="B197" s="179"/>
      <c r="C197" s="12"/>
      <c r="D197" s="180" t="s">
        <v>73</v>
      </c>
      <c r="E197" s="190" t="s">
        <v>2953</v>
      </c>
      <c r="F197" s="190" t="s">
        <v>2953</v>
      </c>
      <c r="G197" s="12"/>
      <c r="H197" s="12"/>
      <c r="I197" s="182"/>
      <c r="J197" s="191">
        <f>BK197</f>
        <v>0</v>
      </c>
      <c r="K197" s="12"/>
      <c r="L197" s="179"/>
      <c r="M197" s="184"/>
      <c r="N197" s="185"/>
      <c r="O197" s="185"/>
      <c r="P197" s="186">
        <f>SUM(P198:P207)</f>
        <v>0</v>
      </c>
      <c r="Q197" s="185"/>
      <c r="R197" s="186">
        <f>SUM(R198:R207)</f>
        <v>0</v>
      </c>
      <c r="S197" s="185"/>
      <c r="T197" s="187">
        <f>SUM(T198:T207)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82</v>
      </c>
      <c r="AT197" s="188" t="s">
        <v>73</v>
      </c>
      <c r="AU197" s="188" t="s">
        <v>82</v>
      </c>
      <c r="AY197" s="180" t="s">
        <v>174</v>
      </c>
      <c r="BK197" s="189">
        <f>SUM(BK198:BK207)</f>
        <v>0</v>
      </c>
    </row>
    <row r="198" s="2" customFormat="1" ht="16.5" customHeight="1">
      <c r="A198" s="34"/>
      <c r="B198" s="156"/>
      <c r="C198" s="192" t="s">
        <v>395</v>
      </c>
      <c r="D198" s="192" t="s">
        <v>177</v>
      </c>
      <c r="E198" s="193" t="s">
        <v>2954</v>
      </c>
      <c r="F198" s="194" t="s">
        <v>2955</v>
      </c>
      <c r="G198" s="195" t="s">
        <v>241</v>
      </c>
      <c r="H198" s="196">
        <v>600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181</v>
      </c>
      <c r="AT198" s="203" t="s">
        <v>177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398</v>
      </c>
    </row>
    <row r="199" s="2" customFormat="1" ht="16.5" customHeight="1">
      <c r="A199" s="34"/>
      <c r="B199" s="156"/>
      <c r="C199" s="192" t="s">
        <v>276</v>
      </c>
      <c r="D199" s="192" t="s">
        <v>177</v>
      </c>
      <c r="E199" s="193" t="s">
        <v>2956</v>
      </c>
      <c r="F199" s="194" t="s">
        <v>2957</v>
      </c>
      <c r="G199" s="195" t="s">
        <v>246</v>
      </c>
      <c r="H199" s="196">
        <v>55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181</v>
      </c>
      <c r="AT199" s="203" t="s">
        <v>177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403</v>
      </c>
    </row>
    <row r="200" s="2" customFormat="1" ht="24.15" customHeight="1">
      <c r="A200" s="34"/>
      <c r="B200" s="156"/>
      <c r="C200" s="192" t="s">
        <v>404</v>
      </c>
      <c r="D200" s="192" t="s">
        <v>177</v>
      </c>
      <c r="E200" s="193" t="s">
        <v>2958</v>
      </c>
      <c r="F200" s="194" t="s">
        <v>2959</v>
      </c>
      <c r="G200" s="195" t="s">
        <v>241</v>
      </c>
      <c r="H200" s="196">
        <v>3810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407</v>
      </c>
    </row>
    <row r="201" s="2" customFormat="1" ht="24.15" customHeight="1">
      <c r="A201" s="34"/>
      <c r="B201" s="156"/>
      <c r="C201" s="192" t="s">
        <v>279</v>
      </c>
      <c r="D201" s="192" t="s">
        <v>177</v>
      </c>
      <c r="E201" s="193" t="s">
        <v>2960</v>
      </c>
      <c r="F201" s="194" t="s">
        <v>2961</v>
      </c>
      <c r="G201" s="195" t="s">
        <v>241</v>
      </c>
      <c r="H201" s="196">
        <v>400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181</v>
      </c>
      <c r="AT201" s="203" t="s">
        <v>177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414</v>
      </c>
    </row>
    <row r="202" s="2" customFormat="1" ht="24.15" customHeight="1">
      <c r="A202" s="34"/>
      <c r="B202" s="156"/>
      <c r="C202" s="192" t="s">
        <v>570</v>
      </c>
      <c r="D202" s="192" t="s">
        <v>177</v>
      </c>
      <c r="E202" s="193" t="s">
        <v>2962</v>
      </c>
      <c r="F202" s="194" t="s">
        <v>2963</v>
      </c>
      <c r="G202" s="195" t="s">
        <v>246</v>
      </c>
      <c r="H202" s="196">
        <v>400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181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578</v>
      </c>
    </row>
    <row r="203" s="2" customFormat="1" ht="37.8" customHeight="1">
      <c r="A203" s="34"/>
      <c r="B203" s="156"/>
      <c r="C203" s="192" t="s">
        <v>283</v>
      </c>
      <c r="D203" s="192" t="s">
        <v>177</v>
      </c>
      <c r="E203" s="193" t="s">
        <v>2964</v>
      </c>
      <c r="F203" s="194" t="s">
        <v>2965</v>
      </c>
      <c r="G203" s="195" t="s">
        <v>241</v>
      </c>
      <c r="H203" s="196">
        <v>92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181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588</v>
      </c>
    </row>
    <row r="204" s="2" customFormat="1" ht="21.75" customHeight="1">
      <c r="A204" s="34"/>
      <c r="B204" s="156"/>
      <c r="C204" s="192" t="s">
        <v>575</v>
      </c>
      <c r="D204" s="192" t="s">
        <v>177</v>
      </c>
      <c r="E204" s="193" t="s">
        <v>2966</v>
      </c>
      <c r="F204" s="194" t="s">
        <v>2967</v>
      </c>
      <c r="G204" s="195" t="s">
        <v>241</v>
      </c>
      <c r="H204" s="196">
        <v>300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592</v>
      </c>
    </row>
    <row r="205" s="2" customFormat="1" ht="33" customHeight="1">
      <c r="A205" s="34"/>
      <c r="B205" s="156"/>
      <c r="C205" s="192" t="s">
        <v>286</v>
      </c>
      <c r="D205" s="192" t="s">
        <v>177</v>
      </c>
      <c r="E205" s="193" t="s">
        <v>2968</v>
      </c>
      <c r="F205" s="194" t="s">
        <v>2969</v>
      </c>
      <c r="G205" s="195" t="s">
        <v>246</v>
      </c>
      <c r="H205" s="196">
        <v>8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181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595</v>
      </c>
    </row>
    <row r="206" s="2" customFormat="1" ht="16.5" customHeight="1">
      <c r="A206" s="34"/>
      <c r="B206" s="156"/>
      <c r="C206" s="192" t="s">
        <v>582</v>
      </c>
      <c r="D206" s="192" t="s">
        <v>177</v>
      </c>
      <c r="E206" s="193" t="s">
        <v>2970</v>
      </c>
      <c r="F206" s="194" t="s">
        <v>2971</v>
      </c>
      <c r="G206" s="195" t="s">
        <v>246</v>
      </c>
      <c r="H206" s="196">
        <v>16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181</v>
      </c>
      <c r="AT206" s="203" t="s">
        <v>177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599</v>
      </c>
    </row>
    <row r="207" s="2" customFormat="1" ht="66.75" customHeight="1">
      <c r="A207" s="34"/>
      <c r="B207" s="156"/>
      <c r="C207" s="192" t="s">
        <v>295</v>
      </c>
      <c r="D207" s="192" t="s">
        <v>177</v>
      </c>
      <c r="E207" s="193" t="s">
        <v>2972</v>
      </c>
      <c r="F207" s="194" t="s">
        <v>2973</v>
      </c>
      <c r="G207" s="195" t="s">
        <v>246</v>
      </c>
      <c r="H207" s="196">
        <v>1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181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602</v>
      </c>
    </row>
    <row r="208" s="12" customFormat="1" ht="22.8" customHeight="1">
      <c r="A208" s="12"/>
      <c r="B208" s="179"/>
      <c r="C208" s="12"/>
      <c r="D208" s="180" t="s">
        <v>73</v>
      </c>
      <c r="E208" s="190" t="s">
        <v>2974</v>
      </c>
      <c r="F208" s="190" t="s">
        <v>2974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P209</f>
        <v>0</v>
      </c>
      <c r="Q208" s="185"/>
      <c r="R208" s="186">
        <f>R209</f>
        <v>0</v>
      </c>
      <c r="S208" s="185"/>
      <c r="T208" s="187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82</v>
      </c>
      <c r="AT208" s="188" t="s">
        <v>73</v>
      </c>
      <c r="AU208" s="188" t="s">
        <v>82</v>
      </c>
      <c r="AY208" s="180" t="s">
        <v>174</v>
      </c>
      <c r="BK208" s="189">
        <f>BK209</f>
        <v>0</v>
      </c>
    </row>
    <row r="209" s="2" customFormat="1" ht="16.5" customHeight="1">
      <c r="A209" s="34"/>
      <c r="B209" s="156"/>
      <c r="C209" s="192" t="s">
        <v>589</v>
      </c>
      <c r="D209" s="192" t="s">
        <v>177</v>
      </c>
      <c r="E209" s="193" t="s">
        <v>2975</v>
      </c>
      <c r="F209" s="194" t="s">
        <v>2976</v>
      </c>
      <c r="G209" s="195" t="s">
        <v>246</v>
      </c>
      <c r="H209" s="196">
        <v>1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181</v>
      </c>
      <c r="AT209" s="203" t="s">
        <v>177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606</v>
      </c>
    </row>
    <row r="210" s="12" customFormat="1" ht="22.8" customHeight="1">
      <c r="A210" s="12"/>
      <c r="B210" s="179"/>
      <c r="C210" s="12"/>
      <c r="D210" s="180" t="s">
        <v>73</v>
      </c>
      <c r="E210" s="190" t="s">
        <v>2977</v>
      </c>
      <c r="F210" s="190" t="s">
        <v>2977</v>
      </c>
      <c r="G210" s="12"/>
      <c r="H210" s="12"/>
      <c r="I210" s="182"/>
      <c r="J210" s="191">
        <f>BK210</f>
        <v>0</v>
      </c>
      <c r="K210" s="12"/>
      <c r="L210" s="179"/>
      <c r="M210" s="184"/>
      <c r="N210" s="185"/>
      <c r="O210" s="185"/>
      <c r="P210" s="186">
        <f>SUM(P211:P212)</f>
        <v>0</v>
      </c>
      <c r="Q210" s="185"/>
      <c r="R210" s="186">
        <f>SUM(R211:R212)</f>
        <v>0</v>
      </c>
      <c r="S210" s="185"/>
      <c r="T210" s="187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0" t="s">
        <v>82</v>
      </c>
      <c r="AT210" s="188" t="s">
        <v>73</v>
      </c>
      <c r="AU210" s="188" t="s">
        <v>82</v>
      </c>
      <c r="AY210" s="180" t="s">
        <v>174</v>
      </c>
      <c r="BK210" s="189">
        <f>SUM(BK211:BK212)</f>
        <v>0</v>
      </c>
    </row>
    <row r="211" s="2" customFormat="1" ht="16.5" customHeight="1">
      <c r="A211" s="34"/>
      <c r="B211" s="156"/>
      <c r="C211" s="192" t="s">
        <v>298</v>
      </c>
      <c r="D211" s="192" t="s">
        <v>177</v>
      </c>
      <c r="E211" s="193" t="s">
        <v>2978</v>
      </c>
      <c r="F211" s="194" t="s">
        <v>2979</v>
      </c>
      <c r="G211" s="195" t="s">
        <v>716</v>
      </c>
      <c r="H211" s="197"/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609</v>
      </c>
    </row>
    <row r="212" s="2" customFormat="1" ht="16.5" customHeight="1">
      <c r="A212" s="34"/>
      <c r="B212" s="156"/>
      <c r="C212" s="192" t="s">
        <v>596</v>
      </c>
      <c r="D212" s="192" t="s">
        <v>177</v>
      </c>
      <c r="E212" s="193" t="s">
        <v>2980</v>
      </c>
      <c r="F212" s="194" t="s">
        <v>2981</v>
      </c>
      <c r="G212" s="195" t="s">
        <v>716</v>
      </c>
      <c r="H212" s="197"/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181</v>
      </c>
      <c r="AT212" s="203" t="s">
        <v>177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613</v>
      </c>
    </row>
    <row r="213" s="12" customFormat="1" ht="25.92" customHeight="1">
      <c r="A213" s="12"/>
      <c r="B213" s="179"/>
      <c r="C213" s="12"/>
      <c r="D213" s="180" t="s">
        <v>73</v>
      </c>
      <c r="E213" s="181" t="s">
        <v>151</v>
      </c>
      <c r="F213" s="181" t="s">
        <v>1237</v>
      </c>
      <c r="G213" s="12"/>
      <c r="H213" s="12"/>
      <c r="I213" s="182"/>
      <c r="J213" s="183">
        <f>BK213</f>
        <v>0</v>
      </c>
      <c r="K213" s="12"/>
      <c r="L213" s="179"/>
      <c r="M213" s="221"/>
      <c r="N213" s="222"/>
      <c r="O213" s="222"/>
      <c r="P213" s="223">
        <v>0</v>
      </c>
      <c r="Q213" s="222"/>
      <c r="R213" s="223">
        <v>0</v>
      </c>
      <c r="S213" s="222"/>
      <c r="T213" s="224"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192</v>
      </c>
      <c r="AT213" s="188" t="s">
        <v>73</v>
      </c>
      <c r="AU213" s="188" t="s">
        <v>74</v>
      </c>
      <c r="AY213" s="180" t="s">
        <v>174</v>
      </c>
      <c r="BK213" s="189">
        <v>0</v>
      </c>
    </row>
    <row r="214" s="2" customFormat="1" ht="6.96" customHeight="1">
      <c r="A214" s="34"/>
      <c r="B214" s="61"/>
      <c r="C214" s="62"/>
      <c r="D214" s="62"/>
      <c r="E214" s="62"/>
      <c r="F214" s="62"/>
      <c r="G214" s="62"/>
      <c r="H214" s="62"/>
      <c r="I214" s="62"/>
      <c r="J214" s="62"/>
      <c r="K214" s="62"/>
      <c r="L214" s="35"/>
      <c r="M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</row>
  </sheetData>
  <autoFilter ref="C134:K213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Anna-FSPC\Anna</dc:creator>
  <cp:lastModifiedBy>Anna-FSPC\Anna</cp:lastModifiedBy>
  <dcterms:created xsi:type="dcterms:W3CDTF">2021-09-27T09:28:35Z</dcterms:created>
  <dcterms:modified xsi:type="dcterms:W3CDTF">2021-09-27T09:28:54Z</dcterms:modified>
</cp:coreProperties>
</file>