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iveta.sramekova\Desktop\Angels aréna Rekonštrukcia\Na zverejnenie\"/>
    </mc:Choice>
  </mc:AlternateContent>
  <xr:revisionPtr revIDLastSave="0" documentId="8_{A7E46EBD-5A11-4F85-8A42-F50B1CCF3724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Rekapitulácia stavby" sheetId="1" state="veryHidden" r:id="rId1"/>
    <sheet name="15 - Rozpis izolácii" sheetId="2" r:id="rId2"/>
  </sheets>
  <definedNames>
    <definedName name="_xlnm._FilterDatabase" localSheetId="1" hidden="1">'15 - Rozpis izolácii'!$C$121:$K$153</definedName>
    <definedName name="_xlnm.Print_Titles" localSheetId="1">'15 - Rozpis izolácii'!$121:$121</definedName>
    <definedName name="_xlnm.Print_Titles" localSheetId="0">'Rekapitulácia stavby'!$92:$92</definedName>
    <definedName name="_xlnm.Print_Area" localSheetId="1">'15 - Rozpis izolácii'!$C$4:$J$76,'15 - Rozpis izolácii'!$C$82:$J$103,'15 - Rozpis izolácii'!$C$109:$J$153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2" l="1"/>
  <c r="J38" i="2"/>
  <c r="AY95" i="1" s="1"/>
  <c r="J37" i="2"/>
  <c r="AX95" i="1" s="1"/>
  <c r="BI153" i="2"/>
  <c r="BH153" i="2"/>
  <c r="BG153" i="2"/>
  <c r="BE153" i="2"/>
  <c r="T153" i="2"/>
  <c r="R153" i="2"/>
  <c r="P153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4" i="2"/>
  <c r="BH144" i="2"/>
  <c r="BG144" i="2"/>
  <c r="BE144" i="2"/>
  <c r="T144" i="2"/>
  <c r="R144" i="2"/>
  <c r="P144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R136" i="2"/>
  <c r="P136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5" i="2"/>
  <c r="BH125" i="2"/>
  <c r="BG125" i="2"/>
  <c r="BE125" i="2"/>
  <c r="T125" i="2"/>
  <c r="R125" i="2"/>
  <c r="P125" i="2"/>
  <c r="F118" i="2"/>
  <c r="F116" i="2"/>
  <c r="E114" i="2"/>
  <c r="J31" i="2"/>
  <c r="F91" i="2"/>
  <c r="F89" i="2"/>
  <c r="E87" i="2"/>
  <c r="J24" i="2"/>
  <c r="E24" i="2"/>
  <c r="J119" i="2" s="1"/>
  <c r="J23" i="2"/>
  <c r="J21" i="2"/>
  <c r="E21" i="2"/>
  <c r="J118" i="2" s="1"/>
  <c r="J20" i="2"/>
  <c r="J18" i="2"/>
  <c r="E18" i="2"/>
  <c r="F92" i="2" s="1"/>
  <c r="J17" i="2"/>
  <c r="J116" i="2"/>
  <c r="E7" i="2"/>
  <c r="E85" i="2" s="1"/>
  <c r="L90" i="1"/>
  <c r="AM90" i="1"/>
  <c r="AM89" i="1"/>
  <c r="L89" i="1"/>
  <c r="AM87" i="1"/>
  <c r="L87" i="1"/>
  <c r="L85" i="1"/>
  <c r="L84" i="1"/>
  <c r="J149" i="2"/>
  <c r="BK141" i="2"/>
  <c r="BK136" i="2"/>
  <c r="AS94" i="1"/>
  <c r="BK140" i="2"/>
  <c r="BK129" i="2"/>
  <c r="BK125" i="2"/>
  <c r="BK153" i="2"/>
  <c r="BK151" i="2"/>
  <c r="BK149" i="2"/>
  <c r="BK144" i="2"/>
  <c r="BK138" i="2"/>
  <c r="BK128" i="2"/>
  <c r="R124" i="2" l="1"/>
  <c r="R123" i="2" s="1"/>
  <c r="R122" i="2" s="1"/>
  <c r="BK124" i="2"/>
  <c r="J124" i="2" s="1"/>
  <c r="J98" i="2" s="1"/>
  <c r="P124" i="2"/>
  <c r="P123" i="2" s="1"/>
  <c r="P122" i="2" s="1"/>
  <c r="AU95" i="1" s="1"/>
  <c r="AU94" i="1" s="1"/>
  <c r="T124" i="2"/>
  <c r="T123" i="2"/>
  <c r="T122" i="2" s="1"/>
  <c r="J91" i="2"/>
  <c r="J92" i="2"/>
  <c r="E112" i="2"/>
  <c r="F119" i="2"/>
  <c r="BF125" i="2"/>
  <c r="BF138" i="2"/>
  <c r="BF140" i="2"/>
  <c r="J89" i="2"/>
  <c r="BF128" i="2"/>
  <c r="BF129" i="2"/>
  <c r="BF136" i="2"/>
  <c r="BF141" i="2"/>
  <c r="BF144" i="2"/>
  <c r="BF149" i="2"/>
  <c r="BF151" i="2"/>
  <c r="BF153" i="2"/>
  <c r="F35" i="2"/>
  <c r="AZ95" i="1" s="1"/>
  <c r="AZ94" i="1" s="1"/>
  <c r="AV94" i="1" s="1"/>
  <c r="AK29" i="1" s="1"/>
  <c r="F37" i="2"/>
  <c r="BB95" i="1" s="1"/>
  <c r="BB94" i="1" s="1"/>
  <c r="W31" i="1" s="1"/>
  <c r="F38" i="2"/>
  <c r="BC95" i="1" s="1"/>
  <c r="BC94" i="1" s="1"/>
  <c r="AY94" i="1" s="1"/>
  <c r="J35" i="2"/>
  <c r="AV95" i="1" s="1"/>
  <c r="F39" i="2"/>
  <c r="BD95" i="1" s="1"/>
  <c r="BD94" i="1" s="1"/>
  <c r="W33" i="1" s="1"/>
  <c r="BK123" i="2" l="1"/>
  <c r="J123" i="2" s="1"/>
  <c r="J97" i="2" s="1"/>
  <c r="AX94" i="1"/>
  <c r="W29" i="1"/>
  <c r="W32" i="1"/>
  <c r="F36" i="2"/>
  <c r="BA95" i="1" s="1"/>
  <c r="BA94" i="1" s="1"/>
  <c r="W30" i="1" s="1"/>
  <c r="J36" i="2"/>
  <c r="AW95" i="1" s="1"/>
  <c r="AT95" i="1" s="1"/>
  <c r="BK122" i="2" l="1"/>
  <c r="J122" i="2" s="1"/>
  <c r="J96" i="2" s="1"/>
  <c r="J103" i="2" s="1"/>
  <c r="AW94" i="1"/>
  <c r="AK30" i="1" s="1"/>
  <c r="J30" i="2" l="1"/>
  <c r="J32" i="2" s="1"/>
  <c r="AG95" i="1" s="1"/>
  <c r="AG94" i="1" s="1"/>
  <c r="AT94" i="1"/>
  <c r="AK26" i="1" l="1"/>
  <c r="AK35" i="1" s="1"/>
  <c r="AN94" i="1"/>
  <c r="J41" i="2"/>
  <c r="AN95" i="1"/>
</calcChain>
</file>

<file path=xl/sharedStrings.xml><?xml version="1.0" encoding="utf-8"?>
<sst xmlns="http://schemas.openxmlformats.org/spreadsheetml/2006/main" count="561" uniqueCount="167">
  <si>
    <t>Export Komplet</t>
  </si>
  <si>
    <t/>
  </si>
  <si>
    <t>2.0</t>
  </si>
  <si>
    <t>False</t>
  </si>
  <si>
    <t>{8a462e8c-5f11-4fae-be2c-25233caa53b4}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</si>
  <si>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</si>
  <si>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</si>
  <si>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</si>
  <si>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</si>
  <si>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</si>
  <si>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</si>
  <si>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15201</t>
  </si>
  <si>
    <t>Stavba:</t>
  </si>
  <si>
    <t>Športová hala Angels Aréna  Rekonštrukcia a Modernizácia</t>
  </si>
  <si>
    <t>JKSO:</t>
  </si>
  <si>
    <t>KS:</t>
  </si>
  <si>
    <t>Miesto:</t>
  </si>
  <si>
    <t>Košice</t>
  </si>
  <si>
    <t>Dátum:</t>
  </si>
  <si>
    <t>16. 7. 2021</t>
  </si>
  <si>
    <t>Objednávateľ:</t>
  </si>
  <si>
    <t>IČO:</t>
  </si>
  <si>
    <t xml:space="preserve">Mesto Košice </t>
  </si>
  <si>
    <t>IČ DPH:</t>
  </si>
  <si>
    <t>Zhotoviteľ:</t>
  </si>
  <si>
    <t xml:space="preserve"> 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</si>
  <si>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</si>
  <si>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</si>
  <si>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</si>
  <si>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</si>
  <si>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</si>
  <si>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</si>
  <si>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</si>
  <si>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</si>
  <si>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</si>
  <si>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</si>
  <si>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</si>
  <si>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</si>
  <si>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</si>
  <si>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</si>
  <si>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</si>
  <si>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</si>
  <si>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</si>
  <si>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</si>
  <si>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</si>
  <si>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</si>
  <si>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</si>
  <si>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</si>
  <si>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</si>
  <si>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</si>
  <si>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</si>
  <si>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</si>
  <si>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</si>
  <si>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</si>
  <si>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</si>
  <si>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</si>
  <si>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</si>
  <si>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</si>
  <si>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</si>
  <si>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</si>
  <si>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</si>
  <si>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</si>
  <si>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</si>
  <si>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</si>
  <si>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</si>
  <si>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</si>
  <si>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</si>
  <si>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</si>
  <si>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</si>
  <si>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</si>
  <si>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</si>
  <si>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</si>
  <si>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</si>
  <si>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</si>
  <si>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</si>
  <si>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</si>
  <si>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15</t>
  </si>
  <si>
    <t>Rozpis izolácii</t>
  </si>
  <si>
    <t>STA</t>
  </si>
  <si>
    <t>1</t>
  </si>
  <si>
    <t>{2abd90e6-e505-450f-b14b-fa475af74f40}</t>
  </si>
  <si>
    <t>KRYCÍ LIST ROZPOČTU</t>
  </si>
  <si>
    <t>Objekt:</t>
  </si>
  <si>
    <t>15 - Rozpis izolácii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</si>
  <si>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</si>
  <si>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</si>
  <si>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</si>
  <si>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</si>
  <si>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</si>
  <si>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</si>
  <si>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</si>
  <si>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PSV - Práce a dodávky PSV</t>
  </si>
  <si>
    <t xml:space="preserve">    713 - Izolácie tepelné</t>
  </si>
  <si>
    <t>2) Ostatné náklady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</si>
  <si>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</si>
  <si>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</si>
  <si>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</si>
  <si>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</si>
  <si>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</si>
  <si>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</si>
  <si>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</si>
  <si>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</si>
  <si>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</si>
  <si>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</si>
  <si>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</si>
  <si>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</si>
  <si>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</si>
  <si>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PSV</t>
  </si>
  <si>
    <t>Práce a dodávky PSV</t>
  </si>
  <si>
    <t>2</t>
  </si>
  <si>
    <t>ROZPOCET</t>
  </si>
  <si>
    <t>713</t>
  </si>
  <si>
    <t>Izolácie tepelné</t>
  </si>
  <si>
    <t>K</t>
  </si>
  <si>
    <t>713111121.S</t>
  </si>
  <si>
    <t>Montáž tepelnej izolácie stropov rovných minerálnou vlnou, spodkom s úpravou viazacím drôtom</t>
  </si>
  <si>
    <t>m2</t>
  </si>
  <si>
    <t>16</t>
  </si>
  <si>
    <t>-3005212</t>
  </si>
  <si>
    <t>VV</t>
  </si>
  <si>
    <t>2,8*43,4*2+30,2*3,2"bočné tribúny nad podhľadom + zadná ak to bude potrebné"</t>
  </si>
  <si>
    <t>Súčet</t>
  </si>
  <si>
    <t>4</t>
  </si>
  <si>
    <t>M</t>
  </si>
  <si>
    <t>631640004000.S</t>
  </si>
  <si>
    <t>Doska zo sklenej vlny akustická hr. 100 mm, pre ľahké priečky</t>
  </si>
  <si>
    <t>32</t>
  </si>
  <si>
    <t>1792969823</t>
  </si>
  <si>
    <t>713120010.S</t>
  </si>
  <si>
    <t>Zakrývanie tepelnej izolácie podláh fóliou</t>
  </si>
  <si>
    <t>-323340033</t>
  </si>
  <si>
    <t>639,67+22,88+20,6" skladby P2.1</t>
  </si>
  <si>
    <t>13,91+21,65 " skladby P1.4, P1.5</t>
  </si>
  <si>
    <t>17,35+14+1,98+15,46+1,98" skladby P 2.2</t>
  </si>
  <si>
    <t>18,32+16,2+3,97+3,97" skladby P2.3</t>
  </si>
  <si>
    <t xml:space="preserve">978,38 " Skladba P1.3 hracia plocha </t>
  </si>
  <si>
    <t>283230011400.S</t>
  </si>
  <si>
    <t xml:space="preserve">Krycia PE fólia hr. 0,12 mm, </t>
  </si>
  <si>
    <t>-147132771</t>
  </si>
  <si>
    <t>1149,76160375655*1,1074 'Prepočítané koeficientom množstva</t>
  </si>
  <si>
    <t>283230006800.S</t>
  </si>
  <si>
    <t>Parozábrana š. 1,5 m , s imtegrovaným lepiacim pásom, hliníková vrstva uložená medzi vysoko transparentnou PES fóliou a PE fóliou s vystužujúcou mriežkou (180g/m2),</t>
  </si>
  <si>
    <t>-424252295</t>
  </si>
  <si>
    <t>639,688790966676*1,0893 'Prepočítané koeficientom množstva</t>
  </si>
  <si>
    <t>713121111.S</t>
  </si>
  <si>
    <t>Montáž tepelnej izolácie podláh minerálnou vlnou, kladená voľne v jednej vrstve</t>
  </si>
  <si>
    <t>1047550535</t>
  </si>
  <si>
    <t>722729</t>
  </si>
  <si>
    <t xml:space="preserve">Tepelná a akustická izolácia vnút. stien AKUSTIK ROLL, rolovaná izolácia z minerálnej vlny s ECOSE Technology určená na izoláciu priečok - rolka 100x625x(7000) alebo ekvivalent </t>
  </si>
  <si>
    <t>-797517177</t>
  </si>
  <si>
    <t>683,15*1,02 'Prepočítané koeficientom množstva</t>
  </si>
  <si>
    <t>545857</t>
  </si>
  <si>
    <t>Tepelné a akustické izolácie podlahy, minerálna izolácia - doska 40x600x1000</t>
  </si>
  <si>
    <t>-982077591</t>
  </si>
  <si>
    <t>93,23*1,02 'Prepočítané koeficientom množstva</t>
  </si>
  <si>
    <t>713122111.S</t>
  </si>
  <si>
    <t>Montáž tepelnej izolácie podláh polystyrénom, kladeným voľne v jednej vrstve</t>
  </si>
  <si>
    <t>-1564967431</t>
  </si>
  <si>
    <t>283720006600.S</t>
  </si>
  <si>
    <t>Doska EPS hr. 120 mm, pevnosť v tlaku 70 kPa, do spodnej vrstvy v dvojvrstvovej skladbe plochých striech</t>
  </si>
  <si>
    <t>-925450650</t>
  </si>
  <si>
    <t>35,56*1,02 'Prepočítané koeficientom množstva</t>
  </si>
  <si>
    <t>998713202.S</t>
  </si>
  <si>
    <t>Presun hmôt pre izolácie tepelné v objektoch výšky nad 6 m do 12 m</t>
  </si>
  <si>
    <t>%</t>
  </si>
  <si>
    <t>703954557</t>
  </si>
  <si>
    <t xml:space="preserve">Mesto Košice, Tr.SNP 48/A, 040 11 Košice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</si>
</sst>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4" borderId="0" xfId="0" applyFont="1" applyFill="1" applyAlignment="1">
      <alignment horizontal="left" vertical="center"/>
    </xf>
    <xf numFmtId="4" fontId="22" fillId="4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2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>
      <c r="AR2" s="189" t="s">
        <v>5</v>
      </c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s="1" customFormat="1" ht="24.95" customHeight="1">
      <c r="B4" s="19"/>
      <c r="D4" s="20" t="s">
        <v>8</v>
      </c>
      <c r="AR4" s="19"/>
      <c r="AS4" s="21" t="s">
        <v>9</v>
      </c>
      <c r="BS4" s="16" t="s">
        <v>6</v>
      </c>
    </row>
    <row r="5" spans="1:74" s="1" customFormat="1" ht="12" customHeight="1">
      <c r="B5" s="19"/>
      <c r="D5" s="22" t="s">
        <v>10</v>
      </c>
      <c r="K5" s="217" t="s">
        <v>11</v>
      </c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R5" s="19"/>
      <c r="BS5" s="16" t="s">
        <v>6</v>
      </c>
    </row>
    <row r="6" spans="1:74" s="1" customFormat="1" ht="36.950000000000003" customHeight="1">
      <c r="B6" s="19"/>
      <c r="D6" s="24" t="s">
        <v>12</v>
      </c>
      <c r="K6" s="218" t="s">
        <v>13</v>
      </c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R6" s="19"/>
      <c r="BS6" s="16" t="s">
        <v>6</v>
      </c>
    </row>
    <row r="7" spans="1:74" s="1" customFormat="1" ht="12" customHeight="1">
      <c r="B7" s="19"/>
      <c r="D7" s="25" t="s">
        <v>14</v>
      </c>
      <c r="K7" s="23" t="s">
        <v>1</v>
      </c>
      <c r="AK7" s="25" t="s">
        <v>15</v>
      </c>
      <c r="AN7" s="23" t="s">
        <v>1</v>
      </c>
      <c r="AR7" s="19"/>
      <c r="BS7" s="16" t="s">
        <v>6</v>
      </c>
    </row>
    <row r="8" spans="1:74" s="1" customFormat="1" ht="12" customHeight="1">
      <c r="B8" s="19"/>
      <c r="D8" s="25" t="s">
        <v>16</v>
      </c>
      <c r="K8" s="23" t="s">
        <v>17</v>
      </c>
      <c r="AK8" s="25" t="s">
        <v>18</v>
      </c>
      <c r="AN8" s="23" t="s">
        <v>19</v>
      </c>
      <c r="AR8" s="19"/>
      <c r="BS8" s="16" t="s">
        <v>6</v>
      </c>
    </row>
    <row r="9" spans="1:74" s="1" customFormat="1" ht="14.45" customHeight="1">
      <c r="B9" s="19"/>
      <c r="AR9" s="19"/>
      <c r="BS9" s="16" t="s">
        <v>6</v>
      </c>
    </row>
    <row r="10" spans="1:74" s="1" customFormat="1" ht="12" customHeight="1">
      <c r="B10" s="19"/>
      <c r="D10" s="25" t="s">
        <v>20</v>
      </c>
      <c r="AK10" s="25" t="s">
        <v>21</v>
      </c>
      <c r="AN10" s="23" t="s">
        <v>1</v>
      </c>
      <c r="AR10" s="19"/>
      <c r="BS10" s="16" t="s">
        <v>6</v>
      </c>
    </row>
    <row r="11" spans="1:74" s="1" customFormat="1" ht="18.399999999999999" customHeight="1">
      <c r="B11" s="19"/>
      <c r="E11" s="23" t="s">
        <v>22</v>
      </c>
      <c r="AK11" s="25" t="s">
        <v>23</v>
      </c>
      <c r="AN11" s="23" t="s">
        <v>1</v>
      </c>
      <c r="AR11" s="19"/>
      <c r="BS11" s="16" t="s">
        <v>6</v>
      </c>
    </row>
    <row r="12" spans="1:74" s="1" customFormat="1" ht="6.95" customHeight="1">
      <c r="B12" s="19"/>
      <c r="AR12" s="19"/>
      <c r="BS12" s="16" t="s">
        <v>6</v>
      </c>
    </row>
    <row r="13" spans="1:74" s="1" customFormat="1" ht="12" customHeight="1">
      <c r="B13" s="19"/>
      <c r="D13" s="25" t="s">
        <v>24</v>
      </c>
      <c r="AK13" s="25" t="s">
        <v>21</v>
      </c>
      <c r="AN13" s="23" t="s">
        <v>1</v>
      </c>
      <c r="AR13" s="19"/>
      <c r="BS13" s="16" t="s">
        <v>6</v>
      </c>
    </row>
    <row r="14" spans="1:74" ht="12.75">
      <c r="B14" s="19"/>
      <c r="E14" s="23" t="s">
        <v>25</v>
      </c>
      <c r="AK14" s="25" t="s">
        <v>23</v>
      </c>
      <c r="AN14" s="23" t="s">
        <v>1</v>
      </c>
      <c r="AR14" s="19"/>
      <c r="BS14" s="16" t="s">
        <v>6</v>
      </c>
    </row>
    <row r="15" spans="1:74" s="1" customFormat="1" ht="6.95" customHeight="1">
      <c r="B15" s="19"/>
      <c r="AR15" s="19"/>
      <c r="BS15" s="16" t="s">
        <v>3</v>
      </c>
    </row>
    <row r="16" spans="1:74" s="1" customFormat="1" ht="12" customHeight="1">
      <c r="B16" s="19"/>
      <c r="D16" s="25" t="s">
        <v>26</v>
      </c>
      <c r="AK16" s="25" t="s">
        <v>21</v>
      </c>
      <c r="AN16" s="23" t="s">
        <v>1</v>
      </c>
      <c r="AR16" s="19"/>
      <c r="BS16" s="16" t="s">
        <v>3</v>
      </c>
    </row>
    <row r="17" spans="1:71" s="1" customFormat="1" ht="18.399999999999999" customHeight="1">
      <c r="B17" s="19"/>
      <c r="E17" s="23" t="s">
        <v>25</v>
      </c>
      <c r="AK17" s="25" t="s">
        <v>23</v>
      </c>
      <c r="AN17" s="23" t="s">
        <v>1</v>
      </c>
      <c r="AR17" s="19"/>
      <c r="BS17" s="16" t="s">
        <v>27</v>
      </c>
    </row>
    <row r="18" spans="1:71" s="1" customFormat="1" ht="6.95" customHeight="1">
      <c r="B18" s="19"/>
      <c r="AR18" s="19"/>
      <c r="BS18" s="16" t="s">
        <v>28</v>
      </c>
    </row>
    <row r="19" spans="1:71" s="1" customFormat="1" ht="12" customHeight="1">
      <c r="B19" s="19"/>
      <c r="D19" s="25" t="s">
        <v>29</v>
      </c>
      <c r="AK19" s="25" t="s">
        <v>21</v>
      </c>
      <c r="AN19" s="23" t="s">
        <v>1</v>
      </c>
      <c r="AR19" s="19"/>
      <c r="BS19" s="16" t="s">
        <v>28</v>
      </c>
    </row>
    <row r="20" spans="1:71" s="1" customFormat="1" ht="18.399999999999999" customHeight="1">
      <c r="B20" s="19"/>
      <c r="E20" s="23" t="s">
        <v>25</v>
      </c>
      <c r="AK20" s="25" t="s">
        <v>23</v>
      </c>
      <c r="AN20" s="23" t="s">
        <v>1</v>
      </c>
      <c r="AR20" s="19"/>
      <c r="BS20" s="16" t="s">
        <v>27</v>
      </c>
    </row>
    <row r="21" spans="1:71" s="1" customFormat="1" ht="6.95" customHeight="1">
      <c r="B21" s="19"/>
      <c r="AR21" s="19"/>
    </row>
    <row r="22" spans="1:71" s="1" customFormat="1" ht="12" customHeight="1">
      <c r="B22" s="19"/>
      <c r="D22" s="25" t="s">
        <v>30</v>
      </c>
      <c r="AR22" s="19"/>
    </row>
    <row r="23" spans="1:71" s="1" customFormat="1" ht="16.5" customHeight="1">
      <c r="B23" s="19"/>
      <c r="E23" s="219" t="s">
        <v>1</v>
      </c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R23" s="19"/>
    </row>
    <row r="24" spans="1:71" s="1" customFormat="1" ht="6.95" customHeight="1">
      <c r="B24" s="19"/>
      <c r="AR24" s="19"/>
    </row>
    <row r="25" spans="1:71" s="1" customFormat="1" ht="6.95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1:71" s="2" customFormat="1" ht="25.9" customHeight="1">
      <c r="A26" s="28"/>
      <c r="B26" s="29"/>
      <c r="C26" s="28"/>
      <c r="D26" s="30" t="s">
        <v>31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20">
        <f>ROUND(AG94,2)</f>
        <v>0</v>
      </c>
      <c r="AL26" s="221"/>
      <c r="AM26" s="221"/>
      <c r="AN26" s="221"/>
      <c r="AO26" s="221"/>
      <c r="AP26" s="28"/>
      <c r="AQ26" s="28"/>
      <c r="AR26" s="29"/>
      <c r="BE26" s="28"/>
    </row>
    <row r="27" spans="1:71" s="2" customFormat="1" ht="6.95" customHeight="1">
      <c r="A27" s="28"/>
      <c r="B27" s="29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9"/>
      <c r="BE27" s="28"/>
    </row>
    <row r="28" spans="1:71" s="2" customFormat="1" ht="12.75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222" t="s">
        <v>32</v>
      </c>
      <c r="M28" s="222"/>
      <c r="N28" s="222"/>
      <c r="O28" s="222"/>
      <c r="P28" s="222"/>
      <c r="Q28" s="28"/>
      <c r="R28" s="28"/>
      <c r="S28" s="28"/>
      <c r="T28" s="28"/>
      <c r="U28" s="28"/>
      <c r="V28" s="28"/>
      <c r="W28" s="222" t="s">
        <v>33</v>
      </c>
      <c r="X28" s="222"/>
      <c r="Y28" s="222"/>
      <c r="Z28" s="222"/>
      <c r="AA28" s="222"/>
      <c r="AB28" s="222"/>
      <c r="AC28" s="222"/>
      <c r="AD28" s="222"/>
      <c r="AE28" s="222"/>
      <c r="AF28" s="28"/>
      <c r="AG28" s="28"/>
      <c r="AH28" s="28"/>
      <c r="AI28" s="28"/>
      <c r="AJ28" s="28"/>
      <c r="AK28" s="222" t="s">
        <v>34</v>
      </c>
      <c r="AL28" s="222"/>
      <c r="AM28" s="222"/>
      <c r="AN28" s="222"/>
      <c r="AO28" s="222"/>
      <c r="AP28" s="28"/>
      <c r="AQ28" s="28"/>
      <c r="AR28" s="29"/>
      <c r="BE28" s="28"/>
    </row>
    <row r="29" spans="1:71" s="3" customFormat="1" ht="14.45" customHeight="1">
      <c r="B29" s="33"/>
      <c r="D29" s="25" t="s">
        <v>35</v>
      </c>
      <c r="F29" s="34" t="s">
        <v>36</v>
      </c>
      <c r="L29" s="207">
        <v>0.2</v>
      </c>
      <c r="M29" s="206"/>
      <c r="N29" s="206"/>
      <c r="O29" s="206"/>
      <c r="P29" s="206"/>
      <c r="W29" s="205">
        <f>ROUND(AZ94, 2)</f>
        <v>0</v>
      </c>
      <c r="X29" s="206"/>
      <c r="Y29" s="206"/>
      <c r="Z29" s="206"/>
      <c r="AA29" s="206"/>
      <c r="AB29" s="206"/>
      <c r="AC29" s="206"/>
      <c r="AD29" s="206"/>
      <c r="AE29" s="206"/>
      <c r="AK29" s="205">
        <f>ROUND(AV94, 2)</f>
        <v>0</v>
      </c>
      <c r="AL29" s="206"/>
      <c r="AM29" s="206"/>
      <c r="AN29" s="206"/>
      <c r="AO29" s="206"/>
      <c r="AR29" s="33"/>
    </row>
    <row r="30" spans="1:71" s="3" customFormat="1" ht="14.45" customHeight="1">
      <c r="B30" s="33"/>
      <c r="F30" s="34" t="s">
        <v>37</v>
      </c>
      <c r="L30" s="207">
        <v>0.2</v>
      </c>
      <c r="M30" s="206"/>
      <c r="N30" s="206"/>
      <c r="O30" s="206"/>
      <c r="P30" s="206"/>
      <c r="W30" s="205">
        <f>ROUND(BA94, 2)</f>
        <v>0</v>
      </c>
      <c r="X30" s="206"/>
      <c r="Y30" s="206"/>
      <c r="Z30" s="206"/>
      <c r="AA30" s="206"/>
      <c r="AB30" s="206"/>
      <c r="AC30" s="206"/>
      <c r="AD30" s="206"/>
      <c r="AE30" s="206"/>
      <c r="AK30" s="205">
        <f>ROUND(AW94, 2)</f>
        <v>0</v>
      </c>
      <c r="AL30" s="206"/>
      <c r="AM30" s="206"/>
      <c r="AN30" s="206"/>
      <c r="AO30" s="206"/>
      <c r="AR30" s="33"/>
    </row>
    <row r="31" spans="1:71" s="3" customFormat="1" ht="14.45" hidden="1" customHeight="1">
      <c r="B31" s="33"/>
      <c r="F31" s="25" t="s">
        <v>38</v>
      </c>
      <c r="L31" s="207">
        <v>0.2</v>
      </c>
      <c r="M31" s="206"/>
      <c r="N31" s="206"/>
      <c r="O31" s="206"/>
      <c r="P31" s="206"/>
      <c r="W31" s="205">
        <f>ROUND(BB94, 2)</f>
        <v>0</v>
      </c>
      <c r="X31" s="206"/>
      <c r="Y31" s="206"/>
      <c r="Z31" s="206"/>
      <c r="AA31" s="206"/>
      <c r="AB31" s="206"/>
      <c r="AC31" s="206"/>
      <c r="AD31" s="206"/>
      <c r="AE31" s="206"/>
      <c r="AK31" s="205">
        <v>0</v>
      </c>
      <c r="AL31" s="206"/>
      <c r="AM31" s="206"/>
      <c r="AN31" s="206"/>
      <c r="AO31" s="206"/>
      <c r="AR31" s="33"/>
    </row>
    <row r="32" spans="1:71" s="3" customFormat="1" ht="14.45" hidden="1" customHeight="1">
      <c r="B32" s="33"/>
      <c r="F32" s="25" t="s">
        <v>39</v>
      </c>
      <c r="L32" s="207">
        <v>0.2</v>
      </c>
      <c r="M32" s="206"/>
      <c r="N32" s="206"/>
      <c r="O32" s="206"/>
      <c r="P32" s="206"/>
      <c r="W32" s="205">
        <f>ROUND(BC94, 2)</f>
        <v>0</v>
      </c>
      <c r="X32" s="206"/>
      <c r="Y32" s="206"/>
      <c r="Z32" s="206"/>
      <c r="AA32" s="206"/>
      <c r="AB32" s="206"/>
      <c r="AC32" s="206"/>
      <c r="AD32" s="206"/>
      <c r="AE32" s="206"/>
      <c r="AK32" s="205">
        <v>0</v>
      </c>
      <c r="AL32" s="206"/>
      <c r="AM32" s="206"/>
      <c r="AN32" s="206"/>
      <c r="AO32" s="206"/>
      <c r="AR32" s="33"/>
    </row>
    <row r="33" spans="1:57" s="3" customFormat="1" ht="14.45" hidden="1" customHeight="1">
      <c r="B33" s="33"/>
      <c r="F33" s="34" t="s">
        <v>40</v>
      </c>
      <c r="L33" s="207">
        <v>0</v>
      </c>
      <c r="M33" s="206"/>
      <c r="N33" s="206"/>
      <c r="O33" s="206"/>
      <c r="P33" s="206"/>
      <c r="W33" s="205">
        <f>ROUND(BD94, 2)</f>
        <v>0</v>
      </c>
      <c r="X33" s="206"/>
      <c r="Y33" s="206"/>
      <c r="Z33" s="206"/>
      <c r="AA33" s="206"/>
      <c r="AB33" s="206"/>
      <c r="AC33" s="206"/>
      <c r="AD33" s="206"/>
      <c r="AE33" s="206"/>
      <c r="AK33" s="205">
        <v>0</v>
      </c>
      <c r="AL33" s="206"/>
      <c r="AM33" s="206"/>
      <c r="AN33" s="206"/>
      <c r="AO33" s="206"/>
      <c r="AR33" s="33"/>
    </row>
    <row r="34" spans="1:57" s="2" customFormat="1" ht="6.95" customHeight="1">
      <c r="A34" s="28"/>
      <c r="B34" s="29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9"/>
      <c r="BE34" s="28"/>
    </row>
    <row r="35" spans="1:57" s="2" customFormat="1" ht="25.9" customHeight="1">
      <c r="A35" s="28"/>
      <c r="B35" s="29"/>
      <c r="C35" s="35"/>
      <c r="D35" s="36" t="s">
        <v>41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42</v>
      </c>
      <c r="U35" s="37"/>
      <c r="V35" s="37"/>
      <c r="W35" s="37"/>
      <c r="X35" s="208" t="s">
        <v>43</v>
      </c>
      <c r="Y35" s="209"/>
      <c r="Z35" s="209"/>
      <c r="AA35" s="209"/>
      <c r="AB35" s="209"/>
      <c r="AC35" s="37"/>
      <c r="AD35" s="37"/>
      <c r="AE35" s="37"/>
      <c r="AF35" s="37"/>
      <c r="AG35" s="37"/>
      <c r="AH35" s="37"/>
      <c r="AI35" s="37"/>
      <c r="AJ35" s="37"/>
      <c r="AK35" s="210">
        <f>SUM(AK26:AK33)</f>
        <v>0</v>
      </c>
      <c r="AL35" s="209"/>
      <c r="AM35" s="209"/>
      <c r="AN35" s="209"/>
      <c r="AO35" s="211"/>
      <c r="AP35" s="35"/>
      <c r="AQ35" s="35"/>
      <c r="AR35" s="29"/>
      <c r="BE35" s="28"/>
    </row>
    <row r="36" spans="1:57" s="2" customFormat="1" ht="6.95" customHeight="1">
      <c r="A36" s="28"/>
      <c r="B36" s="29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9"/>
      <c r="BE36" s="28"/>
    </row>
    <row r="37" spans="1:57" s="2" customFormat="1" ht="14.45" customHeight="1">
      <c r="A37" s="28"/>
      <c r="B37" s="29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9"/>
      <c r="BE37" s="28"/>
    </row>
    <row r="38" spans="1:57" s="1" customFormat="1" ht="14.45" customHeight="1">
      <c r="B38" s="19"/>
      <c r="AR38" s="19"/>
    </row>
    <row r="39" spans="1:57" s="1" customFormat="1" ht="14.45" customHeight="1">
      <c r="B39" s="19"/>
      <c r="AR39" s="19"/>
    </row>
    <row r="40" spans="1:57" s="1" customFormat="1" ht="14.45" customHeight="1">
      <c r="B40" s="19"/>
      <c r="AR40" s="19"/>
    </row>
    <row r="41" spans="1:57" s="1" customFormat="1" ht="14.45" customHeight="1">
      <c r="B41" s="19"/>
      <c r="AR41" s="19"/>
    </row>
    <row r="42" spans="1:57" s="1" customFormat="1" ht="14.45" customHeight="1">
      <c r="B42" s="19"/>
      <c r="AR42" s="19"/>
    </row>
    <row r="43" spans="1:57" s="1" customFormat="1" ht="14.45" customHeight="1">
      <c r="B43" s="19"/>
      <c r="AR43" s="19"/>
    </row>
    <row r="44" spans="1:57" s="1" customFormat="1" ht="14.45" customHeight="1">
      <c r="B44" s="19"/>
      <c r="AR44" s="19"/>
    </row>
    <row r="45" spans="1:57" s="1" customFormat="1" ht="14.45" customHeight="1">
      <c r="B45" s="19"/>
      <c r="AR45" s="19"/>
    </row>
    <row r="46" spans="1:57" s="1" customFormat="1" ht="14.45" customHeight="1">
      <c r="B46" s="19"/>
      <c r="AR46" s="19"/>
    </row>
    <row r="47" spans="1:57" s="1" customFormat="1" ht="14.45" customHeight="1">
      <c r="B47" s="19"/>
      <c r="AR47" s="19"/>
    </row>
    <row r="48" spans="1:57" s="1" customFormat="1" ht="14.45" customHeight="1">
      <c r="B48" s="19"/>
      <c r="AR48" s="19"/>
    </row>
    <row r="49" spans="1:57" s="2" customFormat="1" ht="14.45" customHeight="1">
      <c r="B49" s="39"/>
      <c r="D49" s="40" t="s">
        <v>44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45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9"/>
      <c r="AR50" s="19"/>
    </row>
    <row r="51" spans="1:57">
      <c r="B51" s="19"/>
      <c r="AR51" s="19"/>
    </row>
    <row r="52" spans="1:57">
      <c r="B52" s="19"/>
      <c r="AR52" s="19"/>
    </row>
    <row r="53" spans="1:57">
      <c r="B53" s="19"/>
      <c r="AR53" s="19"/>
    </row>
    <row r="54" spans="1:57">
      <c r="B54" s="19"/>
      <c r="AR54" s="19"/>
    </row>
    <row r="55" spans="1:57">
      <c r="B55" s="19"/>
      <c r="AR55" s="19"/>
    </row>
    <row r="56" spans="1:57">
      <c r="B56" s="19"/>
      <c r="AR56" s="19"/>
    </row>
    <row r="57" spans="1:57">
      <c r="B57" s="19"/>
      <c r="AR57" s="19"/>
    </row>
    <row r="58" spans="1:57">
      <c r="B58" s="19"/>
      <c r="AR58" s="19"/>
    </row>
    <row r="59" spans="1:57">
      <c r="B59" s="19"/>
      <c r="AR59" s="19"/>
    </row>
    <row r="60" spans="1:57" s="2" customFormat="1" ht="12.75">
      <c r="A60" s="28"/>
      <c r="B60" s="29"/>
      <c r="C60" s="28"/>
      <c r="D60" s="42" t="s">
        <v>46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2" t="s">
        <v>47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2" t="s">
        <v>46</v>
      </c>
      <c r="AI60" s="31"/>
      <c r="AJ60" s="31"/>
      <c r="AK60" s="31"/>
      <c r="AL60" s="31"/>
      <c r="AM60" s="42" t="s">
        <v>47</v>
      </c>
      <c r="AN60" s="31"/>
      <c r="AO60" s="31"/>
      <c r="AP60" s="28"/>
      <c r="AQ60" s="28"/>
      <c r="AR60" s="29"/>
      <c r="BE60" s="28"/>
    </row>
    <row r="61" spans="1:57">
      <c r="B61" s="19"/>
      <c r="AR61" s="19"/>
    </row>
    <row r="62" spans="1:57">
      <c r="B62" s="19"/>
      <c r="AR62" s="19"/>
    </row>
    <row r="63" spans="1:57">
      <c r="B63" s="19"/>
      <c r="AR63" s="19"/>
    </row>
    <row r="64" spans="1:57" s="2" customFormat="1" ht="12.75">
      <c r="A64" s="28"/>
      <c r="B64" s="29"/>
      <c r="C64" s="28"/>
      <c r="D64" s="40" t="s">
        <v>48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49</v>
      </c>
      <c r="AI64" s="43"/>
      <c r="AJ64" s="43"/>
      <c r="AK64" s="43"/>
      <c r="AL64" s="43"/>
      <c r="AM64" s="43"/>
      <c r="AN64" s="43"/>
      <c r="AO64" s="43"/>
      <c r="AP64" s="28"/>
      <c r="AQ64" s="28"/>
      <c r="AR64" s="29"/>
      <c r="BE64" s="28"/>
    </row>
    <row r="65" spans="1:57">
      <c r="B65" s="19"/>
      <c r="AR65" s="19"/>
    </row>
    <row r="66" spans="1:57">
      <c r="B66" s="19"/>
      <c r="AR66" s="19"/>
    </row>
    <row r="67" spans="1:57">
      <c r="B67" s="19"/>
      <c r="AR67" s="19"/>
    </row>
    <row r="68" spans="1:57">
      <c r="B68" s="19"/>
      <c r="AR68" s="19"/>
    </row>
    <row r="69" spans="1:57">
      <c r="B69" s="19"/>
      <c r="AR69" s="19"/>
    </row>
    <row r="70" spans="1:57">
      <c r="B70" s="19"/>
      <c r="AR70" s="19"/>
    </row>
    <row r="71" spans="1:57">
      <c r="B71" s="19"/>
      <c r="AR71" s="19"/>
    </row>
    <row r="72" spans="1:57">
      <c r="B72" s="19"/>
      <c r="AR72" s="19"/>
    </row>
    <row r="73" spans="1:57">
      <c r="B73" s="19"/>
      <c r="AR73" s="19"/>
    </row>
    <row r="74" spans="1:57">
      <c r="B74" s="19"/>
      <c r="AR74" s="19"/>
    </row>
    <row r="75" spans="1:57" s="2" customFormat="1" ht="12.75">
      <c r="A75" s="28"/>
      <c r="B75" s="29"/>
      <c r="C75" s="28"/>
      <c r="D75" s="42" t="s">
        <v>46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2" t="s">
        <v>47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2" t="s">
        <v>46</v>
      </c>
      <c r="AI75" s="31"/>
      <c r="AJ75" s="31"/>
      <c r="AK75" s="31"/>
      <c r="AL75" s="31"/>
      <c r="AM75" s="42" t="s">
        <v>47</v>
      </c>
      <c r="AN75" s="31"/>
      <c r="AO75" s="31"/>
      <c r="AP75" s="28"/>
      <c r="AQ75" s="28"/>
      <c r="AR75" s="29"/>
      <c r="BE75" s="28"/>
    </row>
    <row r="76" spans="1:57" s="2" customFormat="1">
      <c r="A76" s="28"/>
      <c r="B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9"/>
      <c r="BE76" s="28"/>
    </row>
    <row r="77" spans="1:57" s="2" customFormat="1" ht="6.95" customHeight="1">
      <c r="A77" s="28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9"/>
      <c r="BE77" s="28"/>
    </row>
    <row r="81" spans="1:91" s="2" customFormat="1" ht="6.95" customHeight="1">
      <c r="A81" s="28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9"/>
      <c r="BE81" s="28"/>
    </row>
    <row r="82" spans="1:91" s="2" customFormat="1" ht="24.95" customHeight="1">
      <c r="A82" s="28"/>
      <c r="B82" s="29"/>
      <c r="C82" s="20" t="s">
        <v>50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9"/>
      <c r="BE82" s="28"/>
    </row>
    <row r="83" spans="1:91" s="2" customFormat="1" ht="6.95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9"/>
      <c r="BE83" s="28"/>
    </row>
    <row r="84" spans="1:91" s="4" customFormat="1" ht="12" customHeight="1">
      <c r="B84" s="48"/>
      <c r="C84" s="25" t="s">
        <v>10</v>
      </c>
      <c r="L84" s="4" t="str">
        <f>K5</f>
        <v>15201</v>
      </c>
      <c r="AR84" s="48"/>
    </row>
    <row r="85" spans="1:91" s="5" customFormat="1" ht="36.950000000000003" customHeight="1">
      <c r="B85" s="49"/>
      <c r="C85" s="50" t="s">
        <v>12</v>
      </c>
      <c r="L85" s="196" t="str">
        <f>K6</f>
        <v>Športová hala Angels Aréna  Rekonštrukcia a Modernizácia</v>
      </c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R85" s="49"/>
    </row>
    <row r="86" spans="1:91" s="2" customFormat="1" ht="6.95" customHeight="1">
      <c r="A86" s="28"/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9"/>
      <c r="BE86" s="28"/>
    </row>
    <row r="87" spans="1:91" s="2" customFormat="1" ht="12" customHeight="1">
      <c r="A87" s="28"/>
      <c r="B87" s="29"/>
      <c r="C87" s="25" t="s">
        <v>16</v>
      </c>
      <c r="D87" s="28"/>
      <c r="E87" s="28"/>
      <c r="F87" s="28"/>
      <c r="G87" s="28"/>
      <c r="H87" s="28"/>
      <c r="I87" s="28"/>
      <c r="J87" s="28"/>
      <c r="K87" s="28"/>
      <c r="L87" s="51" t="str">
        <f>IF(K8="","",K8)</f>
        <v>Košice</v>
      </c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5" t="s">
        <v>18</v>
      </c>
      <c r="AJ87" s="28"/>
      <c r="AK87" s="28"/>
      <c r="AL87" s="28"/>
      <c r="AM87" s="198" t="str">
        <f>IF(AN8= "","",AN8)</f>
        <v>16. 7. 2021</v>
      </c>
      <c r="AN87" s="198"/>
      <c r="AO87" s="28"/>
      <c r="AP87" s="28"/>
      <c r="AQ87" s="28"/>
      <c r="AR87" s="29"/>
      <c r="BE87" s="28"/>
    </row>
    <row r="88" spans="1:91" s="2" customFormat="1" ht="6.95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9"/>
      <c r="BE88" s="28"/>
    </row>
    <row r="89" spans="1:91" s="2" customFormat="1" ht="15.2" customHeight="1">
      <c r="A89" s="28"/>
      <c r="B89" s="29"/>
      <c r="C89" s="25" t="s">
        <v>20</v>
      </c>
      <c r="D89" s="28"/>
      <c r="E89" s="28"/>
      <c r="F89" s="28"/>
      <c r="G89" s="28"/>
      <c r="H89" s="28"/>
      <c r="I89" s="28"/>
      <c r="J89" s="28"/>
      <c r="K89" s="28"/>
      <c r="L89" s="4" t="str">
        <f>IF(E11= "","",E11)</f>
        <v xml:space="preserve">Mesto Košice </v>
      </c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5" t="s">
        <v>26</v>
      </c>
      <c r="AJ89" s="28"/>
      <c r="AK89" s="28"/>
      <c r="AL89" s="28"/>
      <c r="AM89" s="199" t="str">
        <f>IF(E17="","",E17)</f>
        <v xml:space="preserve"> </v>
      </c>
      <c r="AN89" s="200"/>
      <c r="AO89" s="200"/>
      <c r="AP89" s="200"/>
      <c r="AQ89" s="28"/>
      <c r="AR89" s="29"/>
      <c r="AS89" s="201" t="s">
        <v>51</v>
      </c>
      <c r="AT89" s="202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8"/>
    </row>
    <row r="90" spans="1:91" s="2" customFormat="1" ht="15.2" customHeight="1">
      <c r="A90" s="28"/>
      <c r="B90" s="29"/>
      <c r="C90" s="25" t="s">
        <v>24</v>
      </c>
      <c r="D90" s="28"/>
      <c r="E90" s="28"/>
      <c r="F90" s="28"/>
      <c r="G90" s="28"/>
      <c r="H90" s="28"/>
      <c r="I90" s="28"/>
      <c r="J90" s="28"/>
      <c r="K90" s="28"/>
      <c r="L90" s="4" t="str">
        <f>IF(E14="","",E14)</f>
        <v xml:space="preserve"> </v>
      </c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5" t="s">
        <v>29</v>
      </c>
      <c r="AJ90" s="28"/>
      <c r="AK90" s="28"/>
      <c r="AL90" s="28"/>
      <c r="AM90" s="199" t="str">
        <f>IF(E20="","",E20)</f>
        <v xml:space="preserve"> </v>
      </c>
      <c r="AN90" s="200"/>
      <c r="AO90" s="200"/>
      <c r="AP90" s="200"/>
      <c r="AQ90" s="28"/>
      <c r="AR90" s="29"/>
      <c r="AS90" s="203"/>
      <c r="AT90" s="204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8"/>
    </row>
    <row r="91" spans="1:91" s="2" customFormat="1" ht="10.9" customHeight="1">
      <c r="A91" s="28"/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9"/>
      <c r="AS91" s="203"/>
      <c r="AT91" s="204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8"/>
    </row>
    <row r="92" spans="1:91" s="2" customFormat="1" ht="29.25" customHeight="1">
      <c r="A92" s="28"/>
      <c r="B92" s="29"/>
      <c r="C92" s="191" t="s">
        <v>52</v>
      </c>
      <c r="D92" s="192"/>
      <c r="E92" s="192"/>
      <c r="F92" s="192"/>
      <c r="G92" s="192"/>
      <c r="H92" s="57"/>
      <c r="I92" s="193" t="s">
        <v>53</v>
      </c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194" t="s">
        <v>54</v>
      </c>
      <c r="AH92" s="192"/>
      <c r="AI92" s="192"/>
      <c r="AJ92" s="192"/>
      <c r="AK92" s="192"/>
      <c r="AL92" s="192"/>
      <c r="AM92" s="192"/>
      <c r="AN92" s="193" t="s">
        <v>55</v>
      </c>
      <c r="AO92" s="192"/>
      <c r="AP92" s="195"/>
      <c r="AQ92" s="58" t="s">
        <v>56</v>
      </c>
      <c r="AR92" s="29"/>
      <c r="AS92" s="59" t="s">
        <v>57</v>
      </c>
      <c r="AT92" s="60" t="s">
        <v>58</v>
      </c>
      <c r="AU92" s="60" t="s">
        <v>59</v>
      </c>
      <c r="AV92" s="60" t="s">
        <v>60</v>
      </c>
      <c r="AW92" s="60" t="s">
        <v>61</v>
      </c>
      <c r="AX92" s="60" t="s">
        <v>62</v>
      </c>
      <c r="AY92" s="60" t="s">
        <v>63</v>
      </c>
      <c r="AZ92" s="60" t="s">
        <v>64</v>
      </c>
      <c r="BA92" s="60" t="s">
        <v>65</v>
      </c>
      <c r="BB92" s="60" t="s">
        <v>66</v>
      </c>
      <c r="BC92" s="60" t="s">
        <v>67</v>
      </c>
      <c r="BD92" s="61" t="s">
        <v>68</v>
      </c>
      <c r="BE92" s="28"/>
    </row>
    <row r="93" spans="1:91" s="2" customFormat="1" ht="10.9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9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8"/>
    </row>
    <row r="94" spans="1:91" s="6" customFormat="1" ht="32.450000000000003" customHeight="1">
      <c r="B94" s="65"/>
      <c r="C94" s="66" t="s">
        <v>69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15">
        <f>ROUND(AG95,2)</f>
        <v>0</v>
      </c>
      <c r="AH94" s="215"/>
      <c r="AI94" s="215"/>
      <c r="AJ94" s="215"/>
      <c r="AK94" s="215"/>
      <c r="AL94" s="215"/>
      <c r="AM94" s="215"/>
      <c r="AN94" s="216">
        <f>SUM(AG94,AT94)</f>
        <v>0</v>
      </c>
      <c r="AO94" s="216"/>
      <c r="AP94" s="216"/>
      <c r="AQ94" s="69" t="s">
        <v>1</v>
      </c>
      <c r="AR94" s="65"/>
      <c r="AS94" s="70">
        <f>ROUND(AS95,2)</f>
        <v>0</v>
      </c>
      <c r="AT94" s="71">
        <f>ROUND(SUM(AV94:AW94),2)</f>
        <v>0</v>
      </c>
      <c r="AU94" s="72">
        <f>ROUND(AU95,5)</f>
        <v>210.56231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ROUND(AZ95,2)</f>
        <v>0</v>
      </c>
      <c r="BA94" s="71">
        <f>ROUND(BA95,2)</f>
        <v>0</v>
      </c>
      <c r="BB94" s="71">
        <f>ROUND(BB95,2)</f>
        <v>0</v>
      </c>
      <c r="BC94" s="71">
        <f>ROUND(BC95,2)</f>
        <v>0</v>
      </c>
      <c r="BD94" s="73">
        <f>ROUND(BD95,2)</f>
        <v>0</v>
      </c>
      <c r="BS94" s="74" t="s">
        <v>70</v>
      </c>
      <c r="BT94" s="74" t="s">
        <v>71</v>
      </c>
      <c r="BU94" s="75" t="s">
        <v>72</v>
      </c>
      <c r="BV94" s="74" t="s">
        <v>73</v>
      </c>
      <c r="BW94" s="74" t="s">
        <v>4</v>
      </c>
      <c r="BX94" s="74" t="s">
        <v>74</v>
      </c>
      <c r="CL94" s="74" t="s">
        <v>1</v>
      </c>
    </row>
    <row r="95" spans="1:91" s="7" customFormat="1" ht="16.5" customHeight="1">
      <c r="A95" s="76" t="s">
        <v>75</v>
      </c>
      <c r="B95" s="77"/>
      <c r="C95" s="78"/>
      <c r="D95" s="214" t="s">
        <v>76</v>
      </c>
      <c r="E95" s="214"/>
      <c r="F95" s="214"/>
      <c r="G95" s="214"/>
      <c r="H95" s="214"/>
      <c r="I95" s="79"/>
      <c r="J95" s="214" t="s">
        <v>77</v>
      </c>
      <c r="K95" s="214"/>
      <c r="L95" s="214"/>
      <c r="M95" s="214"/>
      <c r="N95" s="214"/>
      <c r="O95" s="214"/>
      <c r="P95" s="214"/>
      <c r="Q95" s="214"/>
      <c r="R95" s="214"/>
      <c r="S95" s="214"/>
      <c r="T95" s="214"/>
      <c r="U95" s="214"/>
      <c r="V95" s="214"/>
      <c r="W95" s="214"/>
      <c r="X95" s="214"/>
      <c r="Y95" s="214"/>
      <c r="Z95" s="214"/>
      <c r="AA95" s="214"/>
      <c r="AB95" s="214"/>
      <c r="AC95" s="214"/>
      <c r="AD95" s="214"/>
      <c r="AE95" s="214"/>
      <c r="AF95" s="214"/>
      <c r="AG95" s="212">
        <f>'15 - Rozpis izolácii'!J32</f>
        <v>0</v>
      </c>
      <c r="AH95" s="213"/>
      <c r="AI95" s="213"/>
      <c r="AJ95" s="213"/>
      <c r="AK95" s="213"/>
      <c r="AL95" s="213"/>
      <c r="AM95" s="213"/>
      <c r="AN95" s="212">
        <f>SUM(AG95,AT95)</f>
        <v>0</v>
      </c>
      <c r="AO95" s="213"/>
      <c r="AP95" s="213"/>
      <c r="AQ95" s="80" t="s">
        <v>78</v>
      </c>
      <c r="AR95" s="77"/>
      <c r="AS95" s="81">
        <v>0</v>
      </c>
      <c r="AT95" s="82">
        <f>ROUND(SUM(AV95:AW95),2)</f>
        <v>0</v>
      </c>
      <c r="AU95" s="83">
        <f>'15 - Rozpis izolácii'!P122</f>
        <v>210.56231208000003</v>
      </c>
      <c r="AV95" s="82">
        <f>'15 - Rozpis izolácii'!J35</f>
        <v>0</v>
      </c>
      <c r="AW95" s="82">
        <f>'15 - Rozpis izolácii'!J36</f>
        <v>0</v>
      </c>
      <c r="AX95" s="82">
        <f>'15 - Rozpis izolácii'!J37</f>
        <v>0</v>
      </c>
      <c r="AY95" s="82">
        <f>'15 - Rozpis izolácii'!J38</f>
        <v>0</v>
      </c>
      <c r="AZ95" s="82">
        <f>'15 - Rozpis izolácii'!F35</f>
        <v>0</v>
      </c>
      <c r="BA95" s="82">
        <f>'15 - Rozpis izolácii'!F36</f>
        <v>0</v>
      </c>
      <c r="BB95" s="82">
        <f>'15 - Rozpis izolácii'!F37</f>
        <v>0</v>
      </c>
      <c r="BC95" s="82">
        <f>'15 - Rozpis izolácii'!F38</f>
        <v>0</v>
      </c>
      <c r="BD95" s="84">
        <f>'15 - Rozpis izolácii'!F39</f>
        <v>0</v>
      </c>
      <c r="BT95" s="85" t="s">
        <v>79</v>
      </c>
      <c r="BV95" s="85" t="s">
        <v>73</v>
      </c>
      <c r="BW95" s="85" t="s">
        <v>80</v>
      </c>
      <c r="BX95" s="85" t="s">
        <v>4</v>
      </c>
      <c r="CL95" s="85" t="s">
        <v>1</v>
      </c>
      <c r="CM95" s="85" t="s">
        <v>71</v>
      </c>
    </row>
    <row r="96" spans="1:91" s="2" customFormat="1" ht="30" customHeight="1">
      <c r="A96" s="28"/>
      <c r="B96" s="29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9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s="2" customFormat="1" ht="6.95" customHeight="1">
      <c r="A97" s="28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29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15 - Rozpis izolácii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54"/>
  <sheetViews>
    <sheetView showGridLines="0" tabSelected="1" topLeftCell="A136" workbookViewId="0">
      <selection activeCell="W140" sqref="W140"/>
    </sheetView>
  </sheetViews>
  <sheetFormatPr defaultRowHeight="11.25"/>
  <cols>
    <col min="1" max="1" width="8.33203125" style="1" customWidth="1"/>
    <col min="2" max="2" width="1.1640625" style="1" customWidth="1"/>
    <col min="3" max="3" width="4.832031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6"/>
    </row>
    <row r="2" spans="1:46" s="1" customFormat="1" ht="36.950000000000003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6" t="s">
        <v>80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71</v>
      </c>
    </row>
    <row r="4" spans="1:46" s="1" customFormat="1" ht="24.95" customHeight="1">
      <c r="B4" s="19"/>
      <c r="D4" s="20" t="s">
        <v>81</v>
      </c>
      <c r="L4" s="19"/>
      <c r="M4" s="87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5" t="s">
        <v>12</v>
      </c>
      <c r="L6" s="19"/>
    </row>
    <row r="7" spans="1:46" s="1" customFormat="1" ht="16.5" customHeight="1">
      <c r="B7" s="19"/>
      <c r="E7" s="224" t="str">
        <f>'Rekapitulácia stavby'!K6</f>
        <v>Športová hala Angels Aréna  Rekonštrukcia a Modernizácia</v>
      </c>
      <c r="F7" s="225"/>
      <c r="G7" s="225"/>
      <c r="H7" s="225"/>
      <c r="L7" s="19"/>
    </row>
    <row r="8" spans="1:46" s="2" customFormat="1" ht="12" customHeight="1">
      <c r="A8" s="28"/>
      <c r="B8" s="29"/>
      <c r="C8" s="28"/>
      <c r="D8" s="25" t="s">
        <v>82</v>
      </c>
      <c r="E8" s="28"/>
      <c r="F8" s="28"/>
      <c r="G8" s="28"/>
      <c r="H8" s="28"/>
      <c r="I8" s="28"/>
      <c r="J8" s="28"/>
      <c r="K8" s="28"/>
      <c r="L8" s="39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6" s="2" customFormat="1" ht="16.5" customHeight="1">
      <c r="A9" s="28"/>
      <c r="B9" s="29"/>
      <c r="C9" s="28"/>
      <c r="D9" s="28"/>
      <c r="E9" s="196" t="s">
        <v>83</v>
      </c>
      <c r="F9" s="223"/>
      <c r="G9" s="223"/>
      <c r="H9" s="223"/>
      <c r="I9" s="28"/>
      <c r="J9" s="28"/>
      <c r="K9" s="28"/>
      <c r="L9" s="39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>
      <c r="A10" s="28"/>
      <c r="B10" s="29"/>
      <c r="C10" s="28"/>
      <c r="D10" s="28"/>
      <c r="E10" s="28"/>
      <c r="F10" s="28"/>
      <c r="G10" s="28"/>
      <c r="H10" s="28"/>
      <c r="I10" s="28"/>
      <c r="J10" s="28"/>
      <c r="K10" s="28"/>
      <c r="L10" s="39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2" customHeight="1">
      <c r="A11" s="28"/>
      <c r="B11" s="29"/>
      <c r="C11" s="28"/>
      <c r="D11" s="25" t="s">
        <v>14</v>
      </c>
      <c r="E11" s="28"/>
      <c r="F11" s="23" t="s">
        <v>1</v>
      </c>
      <c r="G11" s="28"/>
      <c r="H11" s="28"/>
      <c r="I11" s="25" t="s">
        <v>15</v>
      </c>
      <c r="J11" s="23" t="s">
        <v>1</v>
      </c>
      <c r="K11" s="28"/>
      <c r="L11" s="39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>
      <c r="A12" s="28"/>
      <c r="B12" s="29"/>
      <c r="C12" s="28"/>
      <c r="D12" s="25" t="s">
        <v>16</v>
      </c>
      <c r="E12" s="28"/>
      <c r="F12" s="23" t="s">
        <v>17</v>
      </c>
      <c r="G12" s="28"/>
      <c r="H12" s="28"/>
      <c r="I12" s="25" t="s">
        <v>18</v>
      </c>
      <c r="J12" s="52"/>
      <c r="K12" s="28"/>
      <c r="L12" s="39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0.9" customHeight="1">
      <c r="A13" s="28"/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39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29"/>
      <c r="C14" s="28"/>
      <c r="D14" s="25" t="s">
        <v>20</v>
      </c>
      <c r="E14" s="28"/>
      <c r="F14" s="28"/>
      <c r="G14" s="28"/>
      <c r="H14" s="28"/>
      <c r="I14" s="25" t="s">
        <v>21</v>
      </c>
      <c r="J14" s="23" t="s">
        <v>1</v>
      </c>
      <c r="K14" s="28"/>
      <c r="L14" s="39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8" customHeight="1">
      <c r="A15" s="28"/>
      <c r="B15" s="29"/>
      <c r="C15" s="28"/>
      <c r="D15" s="28"/>
      <c r="E15" s="23" t="s">
        <v>166</v>
      </c>
      <c r="F15" s="28"/>
      <c r="G15" s="28"/>
      <c r="H15" s="28"/>
      <c r="I15" s="25" t="s">
        <v>23</v>
      </c>
      <c r="J15" s="23" t="s">
        <v>1</v>
      </c>
      <c r="K15" s="28"/>
      <c r="L15" s="39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6.95" customHeight="1">
      <c r="A16" s="28"/>
      <c r="B16" s="29"/>
      <c r="C16" s="28"/>
      <c r="D16" s="28"/>
      <c r="E16" s="28"/>
      <c r="F16" s="28"/>
      <c r="G16" s="28"/>
      <c r="H16" s="28"/>
      <c r="I16" s="28"/>
      <c r="J16" s="28"/>
      <c r="K16" s="28"/>
      <c r="L16" s="39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52" s="2" customFormat="1" ht="12" customHeight="1">
      <c r="A17" s="28"/>
      <c r="B17" s="29"/>
      <c r="C17" s="28"/>
      <c r="D17" s="25" t="s">
        <v>24</v>
      </c>
      <c r="E17" s="28"/>
      <c r="F17" s="28"/>
      <c r="G17" s="28"/>
      <c r="H17" s="28"/>
      <c r="I17" s="25" t="s">
        <v>21</v>
      </c>
      <c r="J17" s="23" t="str">
        <f>'Rekapitulácia stavby'!AN13</f>
        <v/>
      </c>
      <c r="K17" s="28"/>
      <c r="L17" s="39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52" s="2" customFormat="1" ht="18" customHeight="1">
      <c r="A18" s="28"/>
      <c r="B18" s="29"/>
      <c r="C18" s="28"/>
      <c r="D18" s="28"/>
      <c r="E18" s="217" t="str">
        <f>'Rekapitulácia stavby'!E14</f>
        <v xml:space="preserve"> </v>
      </c>
      <c r="F18" s="217"/>
      <c r="G18" s="217"/>
      <c r="H18" s="217"/>
      <c r="I18" s="25" t="s">
        <v>23</v>
      </c>
      <c r="J18" s="23" t="str">
        <f>'Rekapitulácia stavby'!AN14</f>
        <v/>
      </c>
      <c r="K18" s="28"/>
      <c r="L18" s="39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52" s="2" customFormat="1" ht="6.95" customHeight="1">
      <c r="A19" s="28"/>
      <c r="B19" s="29"/>
      <c r="C19" s="28"/>
      <c r="D19" s="28"/>
      <c r="E19" s="28"/>
      <c r="F19" s="28"/>
      <c r="G19" s="28"/>
      <c r="H19" s="28"/>
      <c r="I19" s="28"/>
      <c r="J19" s="28"/>
      <c r="K19" s="28"/>
      <c r="L19" s="39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52" s="2" customFormat="1" ht="12" customHeight="1">
      <c r="A20" s="28"/>
      <c r="B20" s="29"/>
      <c r="C20" s="28"/>
      <c r="D20" s="25" t="s">
        <v>26</v>
      </c>
      <c r="E20" s="28"/>
      <c r="F20" s="28"/>
      <c r="G20" s="28"/>
      <c r="H20" s="28"/>
      <c r="I20" s="25" t="s">
        <v>21</v>
      </c>
      <c r="J20" s="23" t="str">
        <f>IF('Rekapitulácia stavby'!AN16="","",'Rekapitulácia stavby'!AN16)</f>
        <v/>
      </c>
      <c r="K20" s="28"/>
      <c r="L20" s="39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52" s="2" customFormat="1" ht="18" customHeight="1">
      <c r="A21" s="28"/>
      <c r="B21" s="29"/>
      <c r="C21" s="28"/>
      <c r="D21" s="28"/>
      <c r="E21" s="23" t="str">
        <f>IF('Rekapitulácia stavby'!E17="","",'Rekapitulácia stavby'!E17)</f>
        <v xml:space="preserve"> </v>
      </c>
      <c r="F21" s="28"/>
      <c r="G21" s="28"/>
      <c r="H21" s="28"/>
      <c r="I21" s="25" t="s">
        <v>23</v>
      </c>
      <c r="J21" s="23" t="str">
        <f>IF('Rekapitulácia stavby'!AN17="","",'Rekapitulácia stavby'!AN17)</f>
        <v/>
      </c>
      <c r="K21" s="28"/>
      <c r="L21" s="39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52" s="2" customFormat="1" ht="6.95" customHeight="1">
      <c r="A22" s="28"/>
      <c r="B22" s="29"/>
      <c r="C22" s="28"/>
      <c r="D22" s="28"/>
      <c r="E22" s="28"/>
      <c r="F22" s="28"/>
      <c r="G22" s="28"/>
      <c r="H22" s="28"/>
      <c r="I22" s="28"/>
      <c r="J22" s="28"/>
      <c r="K22" s="28"/>
      <c r="L22" s="39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52" s="2" customFormat="1" ht="12" customHeight="1">
      <c r="A23" s="28"/>
      <c r="B23" s="29"/>
      <c r="C23" s="28"/>
      <c r="D23" s="25" t="s">
        <v>29</v>
      </c>
      <c r="E23" s="28"/>
      <c r="F23" s="28"/>
      <c r="G23" s="28"/>
      <c r="H23" s="28"/>
      <c r="I23" s="25" t="s">
        <v>21</v>
      </c>
      <c r="J23" s="23" t="str">
        <f>IF('Rekapitulácia stavby'!AN19="","",'Rekapitulácia stavby'!AN19)</f>
        <v/>
      </c>
      <c r="K23" s="28"/>
      <c r="L23" s="39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52" s="2" customFormat="1" ht="18" customHeight="1">
      <c r="A24" s="28"/>
      <c r="B24" s="29"/>
      <c r="C24" s="28"/>
      <c r="D24" s="28"/>
      <c r="E24" s="23" t="str">
        <f>IF('Rekapitulácia stavby'!E20="","",'Rekapitulácia stavby'!E20)</f>
        <v xml:space="preserve"> </v>
      </c>
      <c r="F24" s="28"/>
      <c r="G24" s="28"/>
      <c r="H24" s="28"/>
      <c r="I24" s="25" t="s">
        <v>23</v>
      </c>
      <c r="J24" s="23" t="str">
        <f>IF('Rekapitulácia stavby'!AN20="","",'Rekapitulácia stavby'!AN20)</f>
        <v/>
      </c>
      <c r="K24" s="28"/>
      <c r="L24" s="39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52" s="2" customFormat="1" ht="6.95" customHeight="1">
      <c r="A25" s="28"/>
      <c r="B25" s="29"/>
      <c r="C25" s="28"/>
      <c r="D25" s="28"/>
      <c r="E25" s="28"/>
      <c r="F25" s="28"/>
      <c r="G25" s="28"/>
      <c r="H25" s="28"/>
      <c r="I25" s="28"/>
      <c r="J25" s="28"/>
      <c r="K25" s="28"/>
      <c r="L25" s="39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52" s="2" customFormat="1" ht="12" customHeight="1">
      <c r="A26" s="28"/>
      <c r="B26" s="29"/>
      <c r="C26" s="28"/>
      <c r="D26" s="25" t="s">
        <v>30</v>
      </c>
      <c r="E26" s="28"/>
      <c r="F26" s="28"/>
      <c r="G26" s="28"/>
      <c r="H26" s="28"/>
      <c r="I26" s="28"/>
      <c r="J26" s="28"/>
      <c r="K26" s="28"/>
      <c r="L26" s="39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52" s="8" customFormat="1" ht="16.5" customHeight="1">
      <c r="A27" s="88"/>
      <c r="B27" s="89"/>
      <c r="C27" s="88"/>
      <c r="D27" s="88"/>
      <c r="E27" s="219" t="s">
        <v>1</v>
      </c>
      <c r="F27" s="219"/>
      <c r="G27" s="219"/>
      <c r="H27" s="219"/>
      <c r="I27" s="88"/>
      <c r="J27" s="88"/>
      <c r="K27" s="88"/>
      <c r="L27" s="90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</row>
    <row r="28" spans="1:52" s="2" customFormat="1" ht="6.95" customHeight="1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39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52" s="2" customFormat="1" ht="6.95" customHeight="1">
      <c r="A29" s="28"/>
      <c r="B29" s="29"/>
      <c r="C29" s="28"/>
      <c r="D29" s="63"/>
      <c r="E29" s="63"/>
      <c r="F29" s="63"/>
      <c r="G29" s="63"/>
      <c r="H29" s="63"/>
      <c r="I29" s="63"/>
      <c r="J29" s="63"/>
      <c r="K29" s="63"/>
      <c r="L29" s="91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</row>
    <row r="30" spans="1:52" s="2" customFormat="1" ht="14.45" customHeight="1">
      <c r="A30" s="28"/>
      <c r="B30" s="29"/>
      <c r="C30" s="28"/>
      <c r="D30" s="23" t="s">
        <v>84</v>
      </c>
      <c r="E30" s="28"/>
      <c r="F30" s="28"/>
      <c r="G30" s="28"/>
      <c r="H30" s="28"/>
      <c r="I30" s="28"/>
      <c r="J30" s="93">
        <f>J96</f>
        <v>0</v>
      </c>
      <c r="K30" s="28"/>
      <c r="L30" s="91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</row>
    <row r="31" spans="1:52" s="2" customFormat="1" ht="14.45" customHeight="1">
      <c r="A31" s="28"/>
      <c r="B31" s="29"/>
      <c r="C31" s="28"/>
      <c r="D31" s="94" t="s">
        <v>85</v>
      </c>
      <c r="E31" s="28"/>
      <c r="F31" s="28"/>
      <c r="G31" s="28"/>
      <c r="H31" s="28"/>
      <c r="I31" s="28"/>
      <c r="J31" s="93">
        <f>J101</f>
        <v>0</v>
      </c>
      <c r="K31" s="28"/>
      <c r="L31" s="39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52" s="2" customFormat="1" ht="25.35" customHeight="1">
      <c r="A32" s="28"/>
      <c r="B32" s="29"/>
      <c r="C32" s="28"/>
      <c r="D32" s="95" t="s">
        <v>31</v>
      </c>
      <c r="E32" s="28"/>
      <c r="F32" s="28"/>
      <c r="G32" s="28"/>
      <c r="H32" s="28"/>
      <c r="I32" s="28"/>
      <c r="J32" s="68">
        <f>ROUND(J30 + J31, 2)</f>
        <v>0</v>
      </c>
      <c r="K32" s="28"/>
      <c r="L32" s="39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52" s="2" customFormat="1" ht="6.95" customHeight="1">
      <c r="A33" s="28"/>
      <c r="B33" s="29"/>
      <c r="C33" s="28"/>
      <c r="D33" s="63"/>
      <c r="E33" s="63"/>
      <c r="F33" s="63"/>
      <c r="G33" s="63"/>
      <c r="H33" s="63"/>
      <c r="I33" s="63"/>
      <c r="J33" s="63"/>
      <c r="K33" s="63"/>
      <c r="L33" s="91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</row>
    <row r="34" spans="1:52" s="2" customFormat="1" ht="14.45" customHeight="1">
      <c r="A34" s="28"/>
      <c r="B34" s="29"/>
      <c r="C34" s="28"/>
      <c r="D34" s="28"/>
      <c r="E34" s="28"/>
      <c r="F34" s="32" t="s">
        <v>33</v>
      </c>
      <c r="G34" s="28"/>
      <c r="H34" s="28"/>
      <c r="I34" s="32" t="s">
        <v>32</v>
      </c>
      <c r="J34" s="32" t="s">
        <v>34</v>
      </c>
      <c r="K34" s="28"/>
      <c r="L34" s="39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52" s="2" customFormat="1" ht="14.45" customHeight="1">
      <c r="A35" s="28"/>
      <c r="B35" s="29"/>
      <c r="C35" s="28"/>
      <c r="D35" s="96" t="s">
        <v>35</v>
      </c>
      <c r="E35" s="34" t="s">
        <v>36</v>
      </c>
      <c r="F35" s="97">
        <f>ROUND((SUM(BE101:BE102) + SUM(BE122:BE153)),  2)</f>
        <v>0</v>
      </c>
      <c r="G35" s="92"/>
      <c r="H35" s="92"/>
      <c r="I35" s="98">
        <v>0.2</v>
      </c>
      <c r="J35" s="97">
        <f>ROUND(((SUM(BE101:BE102) + SUM(BE122:BE153))*I35),  2)</f>
        <v>0</v>
      </c>
      <c r="K35" s="28"/>
      <c r="L35" s="39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52" s="2" customFormat="1" ht="14.45" customHeight="1">
      <c r="A36" s="28"/>
      <c r="B36" s="29"/>
      <c r="C36" s="28"/>
      <c r="D36" s="28"/>
      <c r="E36" s="34" t="s">
        <v>37</v>
      </c>
      <c r="F36" s="99">
        <f>ROUND((SUM(BF101:BF102) + SUM(BF122:BF153)),  2)</f>
        <v>0</v>
      </c>
      <c r="G36" s="28"/>
      <c r="H36" s="28"/>
      <c r="I36" s="100">
        <v>0.2</v>
      </c>
      <c r="J36" s="99">
        <f>ROUND(((SUM(BF101:BF102) + SUM(BF122:BF153))*I36),  2)</f>
        <v>0</v>
      </c>
      <c r="K36" s="28"/>
      <c r="L36" s="39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52" s="2" customFormat="1" ht="14.45" hidden="1" customHeight="1">
      <c r="A37" s="28"/>
      <c r="B37" s="29"/>
      <c r="C37" s="28"/>
      <c r="D37" s="28"/>
      <c r="E37" s="25" t="s">
        <v>38</v>
      </c>
      <c r="F37" s="99">
        <f>ROUND((SUM(BG101:BG102) + SUM(BG122:BG153)),  2)</f>
        <v>0</v>
      </c>
      <c r="G37" s="28"/>
      <c r="H37" s="28"/>
      <c r="I37" s="100">
        <v>0.2</v>
      </c>
      <c r="J37" s="99">
        <f>0</f>
        <v>0</v>
      </c>
      <c r="K37" s="28"/>
      <c r="L37" s="39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52" s="2" customFormat="1" ht="14.45" hidden="1" customHeight="1">
      <c r="A38" s="28"/>
      <c r="B38" s="29"/>
      <c r="C38" s="28"/>
      <c r="D38" s="28"/>
      <c r="E38" s="25" t="s">
        <v>39</v>
      </c>
      <c r="F38" s="99">
        <f>ROUND((SUM(BH101:BH102) + SUM(BH122:BH153)),  2)</f>
        <v>0</v>
      </c>
      <c r="G38" s="28"/>
      <c r="H38" s="28"/>
      <c r="I38" s="100">
        <v>0.2</v>
      </c>
      <c r="J38" s="99">
        <f>0</f>
        <v>0</v>
      </c>
      <c r="K38" s="28"/>
      <c r="L38" s="39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52" s="2" customFormat="1" ht="14.45" hidden="1" customHeight="1">
      <c r="A39" s="28"/>
      <c r="B39" s="29"/>
      <c r="C39" s="28"/>
      <c r="D39" s="28"/>
      <c r="E39" s="34" t="s">
        <v>40</v>
      </c>
      <c r="F39" s="97">
        <f>ROUND((SUM(BI101:BI102) + SUM(BI122:BI153)),  2)</f>
        <v>0</v>
      </c>
      <c r="G39" s="92"/>
      <c r="H39" s="92"/>
      <c r="I39" s="98">
        <v>0</v>
      </c>
      <c r="J39" s="97">
        <f>0</f>
        <v>0</v>
      </c>
      <c r="K39" s="28"/>
      <c r="L39" s="39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52" s="2" customFormat="1" ht="6.95" customHeight="1">
      <c r="A40" s="28"/>
      <c r="B40" s="29"/>
      <c r="C40" s="28"/>
      <c r="D40" s="28"/>
      <c r="E40" s="28"/>
      <c r="F40" s="28"/>
      <c r="G40" s="28"/>
      <c r="H40" s="28"/>
      <c r="I40" s="28"/>
      <c r="J40" s="28"/>
      <c r="K40" s="28"/>
      <c r="L40" s="39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52" s="2" customFormat="1" ht="25.35" customHeight="1">
      <c r="A41" s="28"/>
      <c r="B41" s="29"/>
      <c r="C41" s="101"/>
      <c r="D41" s="102" t="s">
        <v>41</v>
      </c>
      <c r="E41" s="57"/>
      <c r="F41" s="57"/>
      <c r="G41" s="103" t="s">
        <v>42</v>
      </c>
      <c r="H41" s="104" t="s">
        <v>43</v>
      </c>
      <c r="I41" s="57"/>
      <c r="J41" s="105">
        <f>SUM(J32:J39)</f>
        <v>0</v>
      </c>
      <c r="K41" s="106"/>
      <c r="L41" s="39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52" s="2" customFormat="1" ht="14.45" customHeight="1">
      <c r="A42" s="28"/>
      <c r="B42" s="29"/>
      <c r="C42" s="28"/>
      <c r="D42" s="28"/>
      <c r="E42" s="28"/>
      <c r="F42" s="28"/>
      <c r="G42" s="28"/>
      <c r="H42" s="28"/>
      <c r="I42" s="28"/>
      <c r="J42" s="28"/>
      <c r="K42" s="28"/>
      <c r="L42" s="39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52" s="1" customFormat="1" ht="14.45" customHeight="1">
      <c r="B43" s="19"/>
      <c r="L43" s="19"/>
    </row>
    <row r="44" spans="1:52" s="1" customFormat="1" ht="14.45" customHeight="1">
      <c r="B44" s="19"/>
      <c r="L44" s="19"/>
    </row>
    <row r="45" spans="1:52" s="1" customFormat="1" ht="14.45" customHeight="1">
      <c r="B45" s="19"/>
      <c r="L45" s="19"/>
    </row>
    <row r="46" spans="1:52" s="1" customFormat="1" ht="14.45" customHeight="1">
      <c r="B46" s="19"/>
      <c r="L46" s="19"/>
    </row>
    <row r="47" spans="1:52" s="1" customFormat="1" ht="14.45" customHeight="1">
      <c r="B47" s="19"/>
      <c r="L47" s="19"/>
    </row>
    <row r="48" spans="1:52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39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39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28"/>
      <c r="B61" s="29"/>
      <c r="C61" s="28"/>
      <c r="D61" s="42" t="s">
        <v>46</v>
      </c>
      <c r="E61" s="31"/>
      <c r="F61" s="107" t="s">
        <v>47</v>
      </c>
      <c r="G61" s="42" t="s">
        <v>46</v>
      </c>
      <c r="H61" s="31"/>
      <c r="I61" s="31"/>
      <c r="J61" s="108" t="s">
        <v>47</v>
      </c>
      <c r="K61" s="31"/>
      <c r="L61" s="39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28"/>
      <c r="B65" s="29"/>
      <c r="C65" s="28"/>
      <c r="D65" s="40" t="s">
        <v>48</v>
      </c>
      <c r="E65" s="43"/>
      <c r="F65" s="43"/>
      <c r="G65" s="40" t="s">
        <v>49</v>
      </c>
      <c r="H65" s="43"/>
      <c r="I65" s="43"/>
      <c r="J65" s="43"/>
      <c r="K65" s="43"/>
      <c r="L65" s="39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28"/>
      <c r="B76" s="29"/>
      <c r="C76" s="28"/>
      <c r="D76" s="42" t="s">
        <v>46</v>
      </c>
      <c r="E76" s="31"/>
      <c r="F76" s="107" t="s">
        <v>47</v>
      </c>
      <c r="G76" s="42" t="s">
        <v>46</v>
      </c>
      <c r="H76" s="31"/>
      <c r="I76" s="31"/>
      <c r="J76" s="108" t="s">
        <v>47</v>
      </c>
      <c r="K76" s="31"/>
      <c r="L76" s="39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47" s="2" customFormat="1" ht="6.95" customHeight="1">
      <c r="A81" s="28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47" s="2" customFormat="1" ht="24.95" customHeight="1">
      <c r="A82" s="28"/>
      <c r="B82" s="29"/>
      <c r="C82" s="20" t="s">
        <v>86</v>
      </c>
      <c r="D82" s="28"/>
      <c r="E82" s="28"/>
      <c r="F82" s="28"/>
      <c r="G82" s="28"/>
      <c r="H82" s="28"/>
      <c r="I82" s="28"/>
      <c r="J82" s="28"/>
      <c r="K82" s="28"/>
      <c r="L82" s="39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47" s="2" customFormat="1" ht="6.95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39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47" s="2" customFormat="1" ht="12" customHeight="1">
      <c r="A84" s="28"/>
      <c r="B84" s="29"/>
      <c r="C84" s="25" t="s">
        <v>12</v>
      </c>
      <c r="D84" s="28"/>
      <c r="E84" s="28"/>
      <c r="F84" s="28"/>
      <c r="G84" s="28"/>
      <c r="H84" s="28"/>
      <c r="I84" s="28"/>
      <c r="J84" s="28"/>
      <c r="K84" s="28"/>
      <c r="L84" s="39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47" s="2" customFormat="1" ht="16.5" customHeight="1">
      <c r="A85" s="28"/>
      <c r="B85" s="29"/>
      <c r="C85" s="28"/>
      <c r="D85" s="28"/>
      <c r="E85" s="224" t="str">
        <f>E7</f>
        <v>Športová hala Angels Aréna  Rekonštrukcia a Modernizácia</v>
      </c>
      <c r="F85" s="225"/>
      <c r="G85" s="225"/>
      <c r="H85" s="225"/>
      <c r="I85" s="28"/>
      <c r="J85" s="28"/>
      <c r="K85" s="28"/>
      <c r="L85" s="39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47" s="2" customFormat="1" ht="12" customHeight="1">
      <c r="A86" s="28"/>
      <c r="B86" s="29"/>
      <c r="C86" s="25" t="s">
        <v>82</v>
      </c>
      <c r="D86" s="28"/>
      <c r="E86" s="28"/>
      <c r="F86" s="28"/>
      <c r="G86" s="28"/>
      <c r="H86" s="28"/>
      <c r="I86" s="28"/>
      <c r="J86" s="28"/>
      <c r="K86" s="28"/>
      <c r="L86" s="39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pans="1:47" s="2" customFormat="1" ht="16.5" customHeight="1">
      <c r="A87" s="28"/>
      <c r="B87" s="29"/>
      <c r="C87" s="28"/>
      <c r="D87" s="28"/>
      <c r="E87" s="196" t="str">
        <f>E9</f>
        <v>15 - Rozpis izolácii</v>
      </c>
      <c r="F87" s="223"/>
      <c r="G87" s="223"/>
      <c r="H87" s="223"/>
      <c r="I87" s="28"/>
      <c r="J87" s="28"/>
      <c r="K87" s="28"/>
      <c r="L87" s="39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47" s="2" customFormat="1" ht="6.95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39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47" s="2" customFormat="1" ht="12" customHeight="1">
      <c r="A89" s="28"/>
      <c r="B89" s="29"/>
      <c r="C89" s="25" t="s">
        <v>16</v>
      </c>
      <c r="D89" s="28"/>
      <c r="E89" s="28"/>
      <c r="F89" s="23" t="str">
        <f>F12</f>
        <v>Košice</v>
      </c>
      <c r="G89" s="28"/>
      <c r="H89" s="28"/>
      <c r="I89" s="25" t="s">
        <v>18</v>
      </c>
      <c r="J89" s="52" t="str">
        <f>IF(J12="","",J12)</f>
        <v/>
      </c>
      <c r="K89" s="28"/>
      <c r="L89" s="39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47" s="2" customFormat="1" ht="6.95" customHeight="1">
      <c r="A90" s="28"/>
      <c r="B90" s="29"/>
      <c r="C90" s="28"/>
      <c r="D90" s="28"/>
      <c r="E90" s="28"/>
      <c r="F90" s="28"/>
      <c r="G90" s="28"/>
      <c r="H90" s="28"/>
      <c r="I90" s="28"/>
      <c r="J90" s="28"/>
      <c r="K90" s="28"/>
      <c r="L90" s="39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47" s="2" customFormat="1" ht="15.2" customHeight="1">
      <c r="A91" s="28"/>
      <c r="B91" s="29"/>
      <c r="C91" s="25" t="s">
        <v>20</v>
      </c>
      <c r="D91" s="28"/>
      <c r="E91" s="28"/>
      <c r="F91" s="23" t="str">
        <f>E15</f>
        <v xml:space="preserve">Mesto Košice, Tr.SNP 48/A, 040 11 Košice </v>
      </c>
      <c r="G91" s="28"/>
      <c r="H91" s="28"/>
      <c r="I91" s="25" t="s">
        <v>26</v>
      </c>
      <c r="J91" s="26" t="str">
        <f>E21</f>
        <v xml:space="preserve"> </v>
      </c>
      <c r="K91" s="28"/>
      <c r="L91" s="39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47" s="2" customFormat="1" ht="15.2" customHeight="1">
      <c r="A92" s="28"/>
      <c r="B92" s="29"/>
      <c r="C92" s="25" t="s">
        <v>24</v>
      </c>
      <c r="D92" s="28"/>
      <c r="E92" s="28"/>
      <c r="F92" s="23" t="str">
        <f>IF(E18="","",E18)</f>
        <v xml:space="preserve"> </v>
      </c>
      <c r="G92" s="28"/>
      <c r="H92" s="28"/>
      <c r="I92" s="25" t="s">
        <v>29</v>
      </c>
      <c r="J92" s="26" t="str">
        <f>E24</f>
        <v xml:space="preserve"> </v>
      </c>
      <c r="K92" s="28"/>
      <c r="L92" s="39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47" s="2" customFormat="1" ht="10.35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39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47" s="2" customFormat="1" ht="29.25" customHeight="1">
      <c r="A94" s="28"/>
      <c r="B94" s="29"/>
      <c r="C94" s="109" t="s">
        <v>87</v>
      </c>
      <c r="D94" s="101"/>
      <c r="E94" s="101"/>
      <c r="F94" s="101"/>
      <c r="G94" s="101"/>
      <c r="H94" s="101"/>
      <c r="I94" s="101"/>
      <c r="J94" s="110" t="s">
        <v>88</v>
      </c>
      <c r="K94" s="101"/>
      <c r="L94" s="39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47" s="2" customFormat="1" ht="10.35" customHeight="1">
      <c r="A95" s="28"/>
      <c r="B95" s="29"/>
      <c r="C95" s="28"/>
      <c r="D95" s="28"/>
      <c r="E95" s="28"/>
      <c r="F95" s="28"/>
      <c r="G95" s="28"/>
      <c r="H95" s="28"/>
      <c r="I95" s="28"/>
      <c r="J95" s="28"/>
      <c r="K95" s="28"/>
      <c r="L95" s="39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47" s="2" customFormat="1" ht="22.9" customHeight="1">
      <c r="A96" s="28"/>
      <c r="B96" s="29"/>
      <c r="C96" s="111" t="s">
        <v>89</v>
      </c>
      <c r="D96" s="28"/>
      <c r="E96" s="28"/>
      <c r="F96" s="28"/>
      <c r="G96" s="28"/>
      <c r="H96" s="28"/>
      <c r="I96" s="28"/>
      <c r="J96" s="68">
        <f>J122</f>
        <v>0</v>
      </c>
      <c r="K96" s="28"/>
      <c r="L96" s="39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U96" s="16" t="s">
        <v>90</v>
      </c>
    </row>
    <row r="97" spans="1:31" s="9" customFormat="1" ht="24.95" customHeight="1">
      <c r="B97" s="112"/>
      <c r="D97" s="113" t="s">
        <v>91</v>
      </c>
      <c r="E97" s="114"/>
      <c r="F97" s="114"/>
      <c r="G97" s="114"/>
      <c r="H97" s="114"/>
      <c r="I97" s="114"/>
      <c r="J97" s="115">
        <f>J123</f>
        <v>0</v>
      </c>
      <c r="L97" s="112"/>
    </row>
    <row r="98" spans="1:31" s="10" customFormat="1" ht="19.899999999999999" customHeight="1">
      <c r="B98" s="116"/>
      <c r="D98" s="117" t="s">
        <v>92</v>
      </c>
      <c r="E98" s="118"/>
      <c r="F98" s="118"/>
      <c r="G98" s="118"/>
      <c r="H98" s="118"/>
      <c r="I98" s="118"/>
      <c r="J98" s="119">
        <f>J124</f>
        <v>0</v>
      </c>
      <c r="L98" s="116"/>
    </row>
    <row r="99" spans="1:31" s="2" customFormat="1" ht="21.75" customHeight="1">
      <c r="A99" s="28"/>
      <c r="B99" s="29"/>
      <c r="C99" s="28"/>
      <c r="D99" s="28"/>
      <c r="E99" s="28"/>
      <c r="F99" s="28"/>
      <c r="G99" s="28"/>
      <c r="H99" s="28"/>
      <c r="I99" s="28"/>
      <c r="J99" s="28"/>
      <c r="K99" s="28"/>
      <c r="L99" s="39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</row>
    <row r="100" spans="1:31" s="2" customFormat="1" ht="6.95" customHeight="1">
      <c r="A100" s="28"/>
      <c r="B100" s="29"/>
      <c r="C100" s="28"/>
      <c r="D100" s="28"/>
      <c r="E100" s="28"/>
      <c r="F100" s="28"/>
      <c r="G100" s="28"/>
      <c r="H100" s="28"/>
      <c r="I100" s="28"/>
      <c r="J100" s="28"/>
      <c r="K100" s="28"/>
      <c r="L100" s="39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</row>
    <row r="101" spans="1:31" s="2" customFormat="1" ht="29.25" customHeight="1">
      <c r="A101" s="28"/>
      <c r="B101" s="29"/>
      <c r="C101" s="111" t="s">
        <v>93</v>
      </c>
      <c r="D101" s="28"/>
      <c r="E101" s="28"/>
      <c r="F101" s="28"/>
      <c r="G101" s="28"/>
      <c r="H101" s="28"/>
      <c r="I101" s="28"/>
      <c r="J101" s="120">
        <v>0</v>
      </c>
      <c r="K101" s="28"/>
      <c r="L101" s="39"/>
      <c r="N101" s="121" t="s">
        <v>35</v>
      </c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</row>
    <row r="102" spans="1:31" s="2" customFormat="1" ht="18" customHeight="1">
      <c r="A102" s="28"/>
      <c r="B102" s="29"/>
      <c r="C102" s="28"/>
      <c r="D102" s="28"/>
      <c r="E102" s="28"/>
      <c r="F102" s="28"/>
      <c r="G102" s="28"/>
      <c r="H102" s="28"/>
      <c r="I102" s="28"/>
      <c r="J102" s="28"/>
      <c r="K102" s="28"/>
      <c r="L102" s="39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</row>
    <row r="103" spans="1:31" s="2" customFormat="1" ht="29.25" customHeight="1">
      <c r="A103" s="28"/>
      <c r="B103" s="29"/>
      <c r="C103" s="122" t="s">
        <v>94</v>
      </c>
      <c r="D103" s="101"/>
      <c r="E103" s="101"/>
      <c r="F103" s="101"/>
      <c r="G103" s="101"/>
      <c r="H103" s="101"/>
      <c r="I103" s="101"/>
      <c r="J103" s="123">
        <f>ROUND(J96+J101,2)</f>
        <v>0</v>
      </c>
      <c r="K103" s="101"/>
      <c r="L103" s="39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</row>
    <row r="104" spans="1:31" s="2" customFormat="1" ht="6.95" customHeight="1">
      <c r="A104" s="28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9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</row>
    <row r="108" spans="1:31" s="2" customFormat="1" ht="6.95" customHeight="1">
      <c r="A108" s="28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9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31" s="2" customFormat="1" ht="24.95" customHeight="1">
      <c r="A109" s="28"/>
      <c r="B109" s="29"/>
      <c r="C109" s="20" t="s">
        <v>95</v>
      </c>
      <c r="D109" s="28"/>
      <c r="E109" s="28"/>
      <c r="F109" s="28"/>
      <c r="G109" s="28"/>
      <c r="H109" s="28"/>
      <c r="I109" s="28"/>
      <c r="J109" s="28"/>
      <c r="K109" s="28"/>
      <c r="L109" s="39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31" s="2" customFormat="1" ht="6.95" customHeight="1">
      <c r="A110" s="28"/>
      <c r="B110" s="29"/>
      <c r="C110" s="28"/>
      <c r="D110" s="28"/>
      <c r="E110" s="28"/>
      <c r="F110" s="28"/>
      <c r="G110" s="28"/>
      <c r="H110" s="28"/>
      <c r="I110" s="28"/>
      <c r="J110" s="28"/>
      <c r="K110" s="28"/>
      <c r="L110" s="39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31" s="2" customFormat="1" ht="12" customHeight="1">
      <c r="A111" s="28"/>
      <c r="B111" s="29"/>
      <c r="C111" s="25" t="s">
        <v>12</v>
      </c>
      <c r="D111" s="28"/>
      <c r="E111" s="28"/>
      <c r="F111" s="28"/>
      <c r="G111" s="28"/>
      <c r="H111" s="28"/>
      <c r="I111" s="28"/>
      <c r="J111" s="28"/>
      <c r="K111" s="28"/>
      <c r="L111" s="39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31" s="2" customFormat="1" ht="16.5" customHeight="1">
      <c r="A112" s="28"/>
      <c r="B112" s="29"/>
      <c r="C112" s="28"/>
      <c r="D112" s="28"/>
      <c r="E112" s="224" t="str">
        <f>E7</f>
        <v>Športová hala Angels Aréna  Rekonštrukcia a Modernizácia</v>
      </c>
      <c r="F112" s="225"/>
      <c r="G112" s="225"/>
      <c r="H112" s="225"/>
      <c r="I112" s="28"/>
      <c r="J112" s="28"/>
      <c r="K112" s="28"/>
      <c r="L112" s="39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5" s="2" customFormat="1" ht="12" customHeight="1">
      <c r="A113" s="28"/>
      <c r="B113" s="29"/>
      <c r="C113" s="25" t="s">
        <v>82</v>
      </c>
      <c r="D113" s="28"/>
      <c r="E113" s="28"/>
      <c r="F113" s="28"/>
      <c r="G113" s="28"/>
      <c r="H113" s="28"/>
      <c r="I113" s="28"/>
      <c r="J113" s="28"/>
      <c r="K113" s="28"/>
      <c r="L113" s="39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5" s="2" customFormat="1" ht="16.5" customHeight="1">
      <c r="A114" s="28"/>
      <c r="B114" s="29"/>
      <c r="C114" s="28"/>
      <c r="D114" s="28"/>
      <c r="E114" s="196" t="str">
        <f>E9</f>
        <v>15 - Rozpis izolácii</v>
      </c>
      <c r="F114" s="223"/>
      <c r="G114" s="223"/>
      <c r="H114" s="223"/>
      <c r="I114" s="28"/>
      <c r="J114" s="28"/>
      <c r="K114" s="28"/>
      <c r="L114" s="39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5" s="2" customFormat="1" ht="6.95" customHeight="1">
      <c r="A115" s="28"/>
      <c r="B115" s="29"/>
      <c r="C115" s="28"/>
      <c r="D115" s="28"/>
      <c r="E115" s="28"/>
      <c r="F115" s="28"/>
      <c r="G115" s="28"/>
      <c r="H115" s="28"/>
      <c r="I115" s="28"/>
      <c r="J115" s="28"/>
      <c r="K115" s="28"/>
      <c r="L115" s="39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5" s="2" customFormat="1" ht="12" customHeight="1">
      <c r="A116" s="28"/>
      <c r="B116" s="29"/>
      <c r="C116" s="25" t="s">
        <v>16</v>
      </c>
      <c r="D116" s="28"/>
      <c r="E116" s="28"/>
      <c r="F116" s="23" t="str">
        <f>F12</f>
        <v>Košice</v>
      </c>
      <c r="G116" s="28"/>
      <c r="H116" s="28"/>
      <c r="I116" s="25" t="s">
        <v>18</v>
      </c>
      <c r="J116" s="52" t="str">
        <f>IF(J12="","",J12)</f>
        <v/>
      </c>
      <c r="K116" s="28"/>
      <c r="L116" s="39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1:65" s="2" customFormat="1" ht="6.95" customHeight="1">
      <c r="A117" s="28"/>
      <c r="B117" s="29"/>
      <c r="C117" s="28"/>
      <c r="D117" s="28"/>
      <c r="E117" s="28"/>
      <c r="F117" s="28"/>
      <c r="G117" s="28"/>
      <c r="H117" s="28"/>
      <c r="I117" s="28"/>
      <c r="J117" s="28"/>
      <c r="K117" s="28"/>
      <c r="L117" s="39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65" s="2" customFormat="1" ht="15.2" customHeight="1">
      <c r="A118" s="28"/>
      <c r="B118" s="29"/>
      <c r="C118" s="25" t="s">
        <v>20</v>
      </c>
      <c r="D118" s="28"/>
      <c r="E118" s="28"/>
      <c r="F118" s="23" t="str">
        <f>E15</f>
        <v xml:space="preserve">Mesto Košice, Tr.SNP 48/A, 040 11 Košice </v>
      </c>
      <c r="G118" s="28"/>
      <c r="H118" s="28"/>
      <c r="I118" s="25" t="s">
        <v>26</v>
      </c>
      <c r="J118" s="26" t="str">
        <f>E21</f>
        <v xml:space="preserve"> </v>
      </c>
      <c r="K118" s="28"/>
      <c r="L118" s="39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5" s="2" customFormat="1" ht="15.2" customHeight="1">
      <c r="A119" s="28"/>
      <c r="B119" s="29"/>
      <c r="C119" s="25" t="s">
        <v>24</v>
      </c>
      <c r="D119" s="28"/>
      <c r="E119" s="28"/>
      <c r="F119" s="23" t="str">
        <f>IF(E18="","",E18)</f>
        <v xml:space="preserve"> </v>
      </c>
      <c r="G119" s="28"/>
      <c r="H119" s="28"/>
      <c r="I119" s="25" t="s">
        <v>29</v>
      </c>
      <c r="J119" s="26" t="str">
        <f>E24</f>
        <v xml:space="preserve"> </v>
      </c>
      <c r="K119" s="28"/>
      <c r="L119" s="39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65" s="2" customFormat="1" ht="10.35" customHeight="1">
      <c r="A120" s="28"/>
      <c r="B120" s="29"/>
      <c r="C120" s="28"/>
      <c r="D120" s="28"/>
      <c r="E120" s="28"/>
      <c r="F120" s="28"/>
      <c r="G120" s="28"/>
      <c r="H120" s="28"/>
      <c r="I120" s="28"/>
      <c r="J120" s="28"/>
      <c r="K120" s="28"/>
      <c r="L120" s="39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65" s="11" customFormat="1" ht="29.25" customHeight="1">
      <c r="A121" s="124"/>
      <c r="B121" s="125"/>
      <c r="C121" s="126" t="s">
        <v>96</v>
      </c>
      <c r="D121" s="127" t="s">
        <v>56</v>
      </c>
      <c r="E121" s="127" t="s">
        <v>52</v>
      </c>
      <c r="F121" s="127" t="s">
        <v>53</v>
      </c>
      <c r="G121" s="127" t="s">
        <v>97</v>
      </c>
      <c r="H121" s="127" t="s">
        <v>98</v>
      </c>
      <c r="I121" s="127" t="s">
        <v>99</v>
      </c>
      <c r="J121" s="128" t="s">
        <v>88</v>
      </c>
      <c r="K121" s="129" t="s">
        <v>100</v>
      </c>
      <c r="L121" s="130"/>
      <c r="M121" s="59" t="s">
        <v>1</v>
      </c>
      <c r="N121" s="60" t="s">
        <v>35</v>
      </c>
      <c r="O121" s="60" t="s">
        <v>101</v>
      </c>
      <c r="P121" s="60" t="s">
        <v>102</v>
      </c>
      <c r="Q121" s="60" t="s">
        <v>103</v>
      </c>
      <c r="R121" s="60" t="s">
        <v>104</v>
      </c>
      <c r="S121" s="60" t="s">
        <v>105</v>
      </c>
      <c r="T121" s="61" t="s">
        <v>106</v>
      </c>
      <c r="U121" s="124"/>
      <c r="V121" s="124"/>
      <c r="W121" s="124"/>
      <c r="X121" s="124"/>
      <c r="Y121" s="124"/>
      <c r="Z121" s="124"/>
      <c r="AA121" s="124"/>
      <c r="AB121" s="124"/>
      <c r="AC121" s="124"/>
      <c r="AD121" s="124"/>
      <c r="AE121" s="124"/>
    </row>
    <row r="122" spans="1:65" s="2" customFormat="1" ht="22.9" customHeight="1">
      <c r="A122" s="28"/>
      <c r="B122" s="29"/>
      <c r="C122" s="66" t="s">
        <v>84</v>
      </c>
      <c r="D122" s="28"/>
      <c r="E122" s="28"/>
      <c r="F122" s="28"/>
      <c r="G122" s="28"/>
      <c r="H122" s="28"/>
      <c r="I122" s="28"/>
      <c r="J122" s="131">
        <f>BK122</f>
        <v>0</v>
      </c>
      <c r="K122" s="28"/>
      <c r="L122" s="29"/>
      <c r="M122" s="62"/>
      <c r="N122" s="53"/>
      <c r="O122" s="63"/>
      <c r="P122" s="132">
        <f>P123</f>
        <v>210.56231208000003</v>
      </c>
      <c r="Q122" s="63"/>
      <c r="R122" s="132">
        <f>R123</f>
        <v>0.97212487999999997</v>
      </c>
      <c r="S122" s="63"/>
      <c r="T122" s="133">
        <f>T123</f>
        <v>0</v>
      </c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T122" s="16" t="s">
        <v>70</v>
      </c>
      <c r="AU122" s="16" t="s">
        <v>90</v>
      </c>
      <c r="BK122" s="134">
        <f>BK123</f>
        <v>0</v>
      </c>
    </row>
    <row r="123" spans="1:65" s="12" customFormat="1" ht="25.9" customHeight="1">
      <c r="B123" s="135"/>
      <c r="D123" s="136" t="s">
        <v>70</v>
      </c>
      <c r="E123" s="137" t="s">
        <v>107</v>
      </c>
      <c r="F123" s="137" t="s">
        <v>108</v>
      </c>
      <c r="J123" s="138">
        <f>BK123</f>
        <v>0</v>
      </c>
      <c r="L123" s="135"/>
      <c r="M123" s="139"/>
      <c r="N123" s="140"/>
      <c r="O123" s="140"/>
      <c r="P123" s="141">
        <f>P124</f>
        <v>210.56231208000003</v>
      </c>
      <c r="Q123" s="140"/>
      <c r="R123" s="141">
        <f>R124</f>
        <v>0.97212487999999997</v>
      </c>
      <c r="S123" s="140"/>
      <c r="T123" s="142">
        <f>T124</f>
        <v>0</v>
      </c>
      <c r="AR123" s="136" t="s">
        <v>109</v>
      </c>
      <c r="AT123" s="143" t="s">
        <v>70</v>
      </c>
      <c r="AU123" s="143" t="s">
        <v>71</v>
      </c>
      <c r="AY123" s="136" t="s">
        <v>110</v>
      </c>
      <c r="BK123" s="144">
        <f>BK124</f>
        <v>0</v>
      </c>
    </row>
    <row r="124" spans="1:65" s="12" customFormat="1" ht="22.9" customHeight="1">
      <c r="B124" s="135"/>
      <c r="D124" s="136" t="s">
        <v>70</v>
      </c>
      <c r="E124" s="145" t="s">
        <v>111</v>
      </c>
      <c r="F124" s="145" t="s">
        <v>112</v>
      </c>
      <c r="J124" s="146">
        <f>BK124</f>
        <v>0</v>
      </c>
      <c r="L124" s="135"/>
      <c r="M124" s="139"/>
      <c r="N124" s="140"/>
      <c r="O124" s="140"/>
      <c r="P124" s="141">
        <f>SUM(P125:P153)</f>
        <v>210.56231208000003</v>
      </c>
      <c r="Q124" s="140"/>
      <c r="R124" s="141">
        <f>SUM(R125:R153)</f>
        <v>0.97212487999999997</v>
      </c>
      <c r="S124" s="140"/>
      <c r="T124" s="142">
        <f>SUM(T125:T153)</f>
        <v>0</v>
      </c>
      <c r="AR124" s="136" t="s">
        <v>109</v>
      </c>
      <c r="AT124" s="143" t="s">
        <v>70</v>
      </c>
      <c r="AU124" s="143" t="s">
        <v>79</v>
      </c>
      <c r="AY124" s="136" t="s">
        <v>110</v>
      </c>
      <c r="BK124" s="144">
        <f>SUM(BK125:BK153)</f>
        <v>0</v>
      </c>
    </row>
    <row r="125" spans="1:65" s="2" customFormat="1" ht="33" customHeight="1">
      <c r="A125" s="28"/>
      <c r="B125" s="147"/>
      <c r="C125" s="148">
        <v>109</v>
      </c>
      <c r="D125" s="148" t="s">
        <v>113</v>
      </c>
      <c r="E125" s="149" t="s">
        <v>114</v>
      </c>
      <c r="F125" s="150" t="s">
        <v>115</v>
      </c>
      <c r="G125" s="151" t="s">
        <v>116</v>
      </c>
      <c r="H125" s="152">
        <v>339.68</v>
      </c>
      <c r="I125" s="152"/>
      <c r="J125" s="152"/>
      <c r="K125" s="153"/>
      <c r="L125" s="29"/>
      <c r="M125" s="154" t="s">
        <v>1</v>
      </c>
      <c r="N125" s="155" t="s">
        <v>37</v>
      </c>
      <c r="O125" s="156">
        <v>0.23777000000000001</v>
      </c>
      <c r="P125" s="156">
        <f>O125*H125</f>
        <v>80.765713599999998</v>
      </c>
      <c r="Q125" s="156">
        <v>2.9999999999999997E-4</v>
      </c>
      <c r="R125" s="156">
        <f>Q125*H125</f>
        <v>0.10190399999999999</v>
      </c>
      <c r="S125" s="156">
        <v>0</v>
      </c>
      <c r="T125" s="157">
        <f>S125*H125</f>
        <v>0</v>
      </c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R125" s="158" t="s">
        <v>117</v>
      </c>
      <c r="AT125" s="158" t="s">
        <v>113</v>
      </c>
      <c r="AU125" s="158" t="s">
        <v>109</v>
      </c>
      <c r="AY125" s="16" t="s">
        <v>110</v>
      </c>
      <c r="BE125" s="159">
        <f>IF(N125="základná",J125,0)</f>
        <v>0</v>
      </c>
      <c r="BF125" s="159">
        <f>IF(N125="znížená",J125,0)</f>
        <v>0</v>
      </c>
      <c r="BG125" s="159">
        <f>IF(N125="zákl. prenesená",J125,0)</f>
        <v>0</v>
      </c>
      <c r="BH125" s="159">
        <f>IF(N125="zníž. prenesená",J125,0)</f>
        <v>0</v>
      </c>
      <c r="BI125" s="159">
        <f>IF(N125="nulová",J125,0)</f>
        <v>0</v>
      </c>
      <c r="BJ125" s="16" t="s">
        <v>109</v>
      </c>
      <c r="BK125" s="160">
        <f>ROUND(I125*H125,3)</f>
        <v>0</v>
      </c>
      <c r="BL125" s="16" t="s">
        <v>117</v>
      </c>
      <c r="BM125" s="158" t="s">
        <v>118</v>
      </c>
    </row>
    <row r="126" spans="1:65" s="13" customFormat="1" ht="22.5">
      <c r="B126" s="161"/>
      <c r="D126" s="162" t="s">
        <v>119</v>
      </c>
      <c r="E126" s="163" t="s">
        <v>1</v>
      </c>
      <c r="F126" s="164" t="s">
        <v>120</v>
      </c>
      <c r="H126" s="165">
        <v>339.68</v>
      </c>
      <c r="L126" s="161"/>
      <c r="M126" s="166"/>
      <c r="N126" s="167"/>
      <c r="O126" s="167"/>
      <c r="P126" s="167"/>
      <c r="Q126" s="167"/>
      <c r="R126" s="167"/>
      <c r="S126" s="167"/>
      <c r="T126" s="168"/>
      <c r="AT126" s="163" t="s">
        <v>119</v>
      </c>
      <c r="AU126" s="163" t="s">
        <v>109</v>
      </c>
      <c r="AV126" s="13" t="s">
        <v>109</v>
      </c>
      <c r="AW126" s="13" t="s">
        <v>27</v>
      </c>
      <c r="AX126" s="13" t="s">
        <v>71</v>
      </c>
      <c r="AY126" s="163" t="s">
        <v>110</v>
      </c>
    </row>
    <row r="127" spans="1:65" s="14" customFormat="1">
      <c r="B127" s="169"/>
      <c r="D127" s="162" t="s">
        <v>119</v>
      </c>
      <c r="E127" s="170" t="s">
        <v>1</v>
      </c>
      <c r="F127" s="171" t="s">
        <v>121</v>
      </c>
      <c r="H127" s="172">
        <v>339.68</v>
      </c>
      <c r="L127" s="169"/>
      <c r="M127" s="173"/>
      <c r="N127" s="174"/>
      <c r="O127" s="174"/>
      <c r="P127" s="174"/>
      <c r="Q127" s="174"/>
      <c r="R127" s="174"/>
      <c r="S127" s="174"/>
      <c r="T127" s="175"/>
      <c r="AT127" s="170" t="s">
        <v>119</v>
      </c>
      <c r="AU127" s="170" t="s">
        <v>109</v>
      </c>
      <c r="AV127" s="14" t="s">
        <v>122</v>
      </c>
      <c r="AW127" s="14" t="s">
        <v>27</v>
      </c>
      <c r="AX127" s="14" t="s">
        <v>79</v>
      </c>
      <c r="AY127" s="170" t="s">
        <v>110</v>
      </c>
    </row>
    <row r="128" spans="1:65" s="2" customFormat="1" ht="24.2" customHeight="1">
      <c r="A128" s="28"/>
      <c r="B128" s="147"/>
      <c r="C128" s="176">
        <v>110</v>
      </c>
      <c r="D128" s="176" t="s">
        <v>123</v>
      </c>
      <c r="E128" s="177" t="s">
        <v>124</v>
      </c>
      <c r="F128" s="178" t="s">
        <v>125</v>
      </c>
      <c r="G128" s="179" t="s">
        <v>116</v>
      </c>
      <c r="H128" s="180">
        <v>346.47399999999999</v>
      </c>
      <c r="I128" s="180"/>
      <c r="J128" s="180">
        <v>0</v>
      </c>
      <c r="K128" s="181"/>
      <c r="L128" s="182"/>
      <c r="M128" s="183" t="s">
        <v>1</v>
      </c>
      <c r="N128" s="184" t="s">
        <v>37</v>
      </c>
      <c r="O128" s="156">
        <v>0</v>
      </c>
      <c r="P128" s="156">
        <f>O128*H128</f>
        <v>0</v>
      </c>
      <c r="Q128" s="156">
        <v>1.6000000000000001E-3</v>
      </c>
      <c r="R128" s="156">
        <f>Q128*H128</f>
        <v>0.55435840000000003</v>
      </c>
      <c r="S128" s="156">
        <v>0</v>
      </c>
      <c r="T128" s="157">
        <f>S128*H128</f>
        <v>0</v>
      </c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R128" s="158" t="s">
        <v>126</v>
      </c>
      <c r="AT128" s="158" t="s">
        <v>123</v>
      </c>
      <c r="AU128" s="158" t="s">
        <v>109</v>
      </c>
      <c r="AY128" s="16" t="s">
        <v>110</v>
      </c>
      <c r="BE128" s="159">
        <f>IF(N128="základná",J128,0)</f>
        <v>0</v>
      </c>
      <c r="BF128" s="159">
        <f>IF(N128="znížená",J128,0)</f>
        <v>0</v>
      </c>
      <c r="BG128" s="159">
        <f>IF(N128="zákl. prenesená",J128,0)</f>
        <v>0</v>
      </c>
      <c r="BH128" s="159">
        <f>IF(N128="zníž. prenesená",J128,0)</f>
        <v>0</v>
      </c>
      <c r="BI128" s="159">
        <f>IF(N128="nulová",J128,0)</f>
        <v>0</v>
      </c>
      <c r="BJ128" s="16" t="s">
        <v>109</v>
      </c>
      <c r="BK128" s="160">
        <f>ROUND(I128*H128,3)</f>
        <v>0</v>
      </c>
      <c r="BL128" s="16" t="s">
        <v>117</v>
      </c>
      <c r="BM128" s="158" t="s">
        <v>127</v>
      </c>
    </row>
    <row r="129" spans="1:65" s="2" customFormat="1" ht="16.5" customHeight="1">
      <c r="A129" s="28"/>
      <c r="B129" s="147"/>
      <c r="C129" s="148">
        <v>111</v>
      </c>
      <c r="D129" s="148" t="s">
        <v>113</v>
      </c>
      <c r="E129" s="149" t="s">
        <v>128</v>
      </c>
      <c r="F129" s="150" t="s">
        <v>129</v>
      </c>
      <c r="G129" s="151" t="s">
        <v>116</v>
      </c>
      <c r="H129" s="152">
        <v>1790.32</v>
      </c>
      <c r="I129" s="152"/>
      <c r="J129" s="152">
        <v>0</v>
      </c>
      <c r="K129" s="153"/>
      <c r="L129" s="29"/>
      <c r="M129" s="154" t="s">
        <v>1</v>
      </c>
      <c r="N129" s="155" t="s">
        <v>37</v>
      </c>
      <c r="O129" s="156">
        <v>4.4999999999999998E-2</v>
      </c>
      <c r="P129" s="156">
        <f>O129*H129</f>
        <v>80.564399999999992</v>
      </c>
      <c r="Q129" s="156">
        <v>0</v>
      </c>
      <c r="R129" s="156">
        <f>Q129*H129</f>
        <v>0</v>
      </c>
      <c r="S129" s="156">
        <v>0</v>
      </c>
      <c r="T129" s="157">
        <f>S129*H129</f>
        <v>0</v>
      </c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R129" s="158" t="s">
        <v>117</v>
      </c>
      <c r="AT129" s="158" t="s">
        <v>113</v>
      </c>
      <c r="AU129" s="158" t="s">
        <v>109</v>
      </c>
      <c r="AY129" s="16" t="s">
        <v>110</v>
      </c>
      <c r="BE129" s="159">
        <f>IF(N129="základná",J129,0)</f>
        <v>0</v>
      </c>
      <c r="BF129" s="159">
        <f>IF(N129="znížená",J129,0)</f>
        <v>0</v>
      </c>
      <c r="BG129" s="159">
        <f>IF(N129="zákl. prenesená",J129,0)</f>
        <v>0</v>
      </c>
      <c r="BH129" s="159">
        <f>IF(N129="zníž. prenesená",J129,0)</f>
        <v>0</v>
      </c>
      <c r="BI129" s="159">
        <f>IF(N129="nulová",J129,0)</f>
        <v>0</v>
      </c>
      <c r="BJ129" s="16" t="s">
        <v>109</v>
      </c>
      <c r="BK129" s="160">
        <f>ROUND(I129*H129,3)</f>
        <v>0</v>
      </c>
      <c r="BL129" s="16" t="s">
        <v>117</v>
      </c>
      <c r="BM129" s="158" t="s">
        <v>130</v>
      </c>
    </row>
    <row r="130" spans="1:65" s="13" customFormat="1">
      <c r="B130" s="161"/>
      <c r="D130" s="162" t="s">
        <v>119</v>
      </c>
      <c r="E130" s="163" t="s">
        <v>1</v>
      </c>
      <c r="F130" s="164" t="s">
        <v>131</v>
      </c>
      <c r="H130" s="165">
        <v>683.15</v>
      </c>
      <c r="L130" s="161"/>
      <c r="M130" s="166"/>
      <c r="N130" s="167"/>
      <c r="O130" s="167"/>
      <c r="P130" s="167"/>
      <c r="Q130" s="167"/>
      <c r="R130" s="167"/>
      <c r="S130" s="167"/>
      <c r="T130" s="168"/>
      <c r="AT130" s="163" t="s">
        <v>119</v>
      </c>
      <c r="AU130" s="163" t="s">
        <v>109</v>
      </c>
      <c r="AV130" s="13" t="s">
        <v>109</v>
      </c>
      <c r="AW130" s="13" t="s">
        <v>27</v>
      </c>
      <c r="AX130" s="13" t="s">
        <v>71</v>
      </c>
      <c r="AY130" s="163" t="s">
        <v>110</v>
      </c>
    </row>
    <row r="131" spans="1:65" s="13" customFormat="1">
      <c r="B131" s="161"/>
      <c r="D131" s="162" t="s">
        <v>119</v>
      </c>
      <c r="E131" s="163" t="s">
        <v>1</v>
      </c>
      <c r="F131" s="164" t="s">
        <v>132</v>
      </c>
      <c r="H131" s="165">
        <v>35.56</v>
      </c>
      <c r="L131" s="161"/>
      <c r="M131" s="166"/>
      <c r="N131" s="167"/>
      <c r="O131" s="167"/>
      <c r="P131" s="167"/>
      <c r="Q131" s="167"/>
      <c r="R131" s="167"/>
      <c r="S131" s="167"/>
      <c r="T131" s="168"/>
      <c r="AT131" s="163" t="s">
        <v>119</v>
      </c>
      <c r="AU131" s="163" t="s">
        <v>109</v>
      </c>
      <c r="AV131" s="13" t="s">
        <v>109</v>
      </c>
      <c r="AW131" s="13" t="s">
        <v>27</v>
      </c>
      <c r="AX131" s="13" t="s">
        <v>71</v>
      </c>
      <c r="AY131" s="163" t="s">
        <v>110</v>
      </c>
    </row>
    <row r="132" spans="1:65" s="13" customFormat="1">
      <c r="B132" s="161"/>
      <c r="D132" s="162" t="s">
        <v>119</v>
      </c>
      <c r="E132" s="163" t="s">
        <v>1</v>
      </c>
      <c r="F132" s="164" t="s">
        <v>133</v>
      </c>
      <c r="H132" s="165">
        <v>50.77</v>
      </c>
      <c r="L132" s="161"/>
      <c r="M132" s="166"/>
      <c r="N132" s="167"/>
      <c r="O132" s="167"/>
      <c r="P132" s="167"/>
      <c r="Q132" s="167"/>
      <c r="R132" s="167"/>
      <c r="S132" s="167"/>
      <c r="T132" s="168"/>
      <c r="AT132" s="163" t="s">
        <v>119</v>
      </c>
      <c r="AU132" s="163" t="s">
        <v>109</v>
      </c>
      <c r="AV132" s="13" t="s">
        <v>109</v>
      </c>
      <c r="AW132" s="13" t="s">
        <v>27</v>
      </c>
      <c r="AX132" s="13" t="s">
        <v>71</v>
      </c>
      <c r="AY132" s="163" t="s">
        <v>110</v>
      </c>
    </row>
    <row r="133" spans="1:65" s="13" customFormat="1">
      <c r="B133" s="161"/>
      <c r="D133" s="162" t="s">
        <v>119</v>
      </c>
      <c r="E133" s="163" t="s">
        <v>1</v>
      </c>
      <c r="F133" s="164" t="s">
        <v>134</v>
      </c>
      <c r="H133" s="165">
        <v>42.46</v>
      </c>
      <c r="L133" s="161"/>
      <c r="M133" s="166"/>
      <c r="N133" s="167"/>
      <c r="O133" s="167"/>
      <c r="P133" s="167"/>
      <c r="Q133" s="167"/>
      <c r="R133" s="167"/>
      <c r="S133" s="167"/>
      <c r="T133" s="168"/>
      <c r="AT133" s="163" t="s">
        <v>119</v>
      </c>
      <c r="AU133" s="163" t="s">
        <v>109</v>
      </c>
      <c r="AV133" s="13" t="s">
        <v>109</v>
      </c>
      <c r="AW133" s="13" t="s">
        <v>27</v>
      </c>
      <c r="AX133" s="13" t="s">
        <v>71</v>
      </c>
      <c r="AY133" s="163" t="s">
        <v>110</v>
      </c>
    </row>
    <row r="134" spans="1:65" s="13" customFormat="1">
      <c r="B134" s="161"/>
      <c r="D134" s="162" t="s">
        <v>119</v>
      </c>
      <c r="E134" s="163" t="s">
        <v>1</v>
      </c>
      <c r="F134" s="164" t="s">
        <v>135</v>
      </c>
      <c r="H134" s="165">
        <v>978.38</v>
      </c>
      <c r="L134" s="161"/>
      <c r="M134" s="166"/>
      <c r="N134" s="167"/>
      <c r="O134" s="167"/>
      <c r="P134" s="167"/>
      <c r="Q134" s="167"/>
      <c r="R134" s="167"/>
      <c r="S134" s="167"/>
      <c r="T134" s="168"/>
      <c r="AT134" s="163" t="s">
        <v>119</v>
      </c>
      <c r="AU134" s="163" t="s">
        <v>109</v>
      </c>
      <c r="AV134" s="13" t="s">
        <v>109</v>
      </c>
      <c r="AW134" s="13" t="s">
        <v>27</v>
      </c>
      <c r="AX134" s="13" t="s">
        <v>71</v>
      </c>
      <c r="AY134" s="163" t="s">
        <v>110</v>
      </c>
    </row>
    <row r="135" spans="1:65" s="14" customFormat="1">
      <c r="B135" s="169"/>
      <c r="D135" s="162" t="s">
        <v>119</v>
      </c>
      <c r="E135" s="170" t="s">
        <v>1</v>
      </c>
      <c r="F135" s="171" t="s">
        <v>121</v>
      </c>
      <c r="H135" s="172">
        <v>1790.32</v>
      </c>
      <c r="L135" s="169"/>
      <c r="M135" s="173"/>
      <c r="N135" s="174"/>
      <c r="O135" s="174"/>
      <c r="P135" s="174"/>
      <c r="Q135" s="174"/>
      <c r="R135" s="174"/>
      <c r="S135" s="174"/>
      <c r="T135" s="175"/>
      <c r="AT135" s="170" t="s">
        <v>119</v>
      </c>
      <c r="AU135" s="170" t="s">
        <v>109</v>
      </c>
      <c r="AV135" s="14" t="s">
        <v>122</v>
      </c>
      <c r="AW135" s="14" t="s">
        <v>27</v>
      </c>
      <c r="AX135" s="14" t="s">
        <v>79</v>
      </c>
      <c r="AY135" s="170" t="s">
        <v>110</v>
      </c>
    </row>
    <row r="136" spans="1:65" s="2" customFormat="1" ht="16.5" customHeight="1">
      <c r="A136" s="28"/>
      <c r="B136" s="147"/>
      <c r="C136" s="176">
        <v>112</v>
      </c>
      <c r="D136" s="176" t="s">
        <v>123</v>
      </c>
      <c r="E136" s="177" t="s">
        <v>136</v>
      </c>
      <c r="F136" s="178" t="s">
        <v>137</v>
      </c>
      <c r="G136" s="179" t="s">
        <v>116</v>
      </c>
      <c r="H136" s="180">
        <v>1273.2460000000001</v>
      </c>
      <c r="I136" s="180"/>
      <c r="J136" s="180"/>
      <c r="K136" s="181"/>
      <c r="L136" s="182"/>
      <c r="M136" s="183" t="s">
        <v>1</v>
      </c>
      <c r="N136" s="184" t="s">
        <v>37</v>
      </c>
      <c r="O136" s="156">
        <v>0</v>
      </c>
      <c r="P136" s="156">
        <f>O136*H136</f>
        <v>0</v>
      </c>
      <c r="Q136" s="156">
        <v>1E-4</v>
      </c>
      <c r="R136" s="156">
        <f>Q136*H136</f>
        <v>0.12732460000000001</v>
      </c>
      <c r="S136" s="156">
        <v>0</v>
      </c>
      <c r="T136" s="157">
        <f>S136*H136</f>
        <v>0</v>
      </c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R136" s="158" t="s">
        <v>126</v>
      </c>
      <c r="AT136" s="158" t="s">
        <v>123</v>
      </c>
      <c r="AU136" s="158" t="s">
        <v>109</v>
      </c>
      <c r="AY136" s="16" t="s">
        <v>110</v>
      </c>
      <c r="BE136" s="159">
        <f>IF(N136="základná",J136,0)</f>
        <v>0</v>
      </c>
      <c r="BF136" s="159">
        <f>IF(N136="znížená",J136,0)</f>
        <v>0</v>
      </c>
      <c r="BG136" s="159">
        <f>IF(N136="zákl. prenesená",J136,0)</f>
        <v>0</v>
      </c>
      <c r="BH136" s="159">
        <f>IF(N136="zníž. prenesená",J136,0)</f>
        <v>0</v>
      </c>
      <c r="BI136" s="159">
        <f>IF(N136="nulová",J136,0)</f>
        <v>0</v>
      </c>
      <c r="BJ136" s="16" t="s">
        <v>109</v>
      </c>
      <c r="BK136" s="160">
        <f>ROUND(I136*H136,3)</f>
        <v>0</v>
      </c>
      <c r="BL136" s="16" t="s">
        <v>117</v>
      </c>
      <c r="BM136" s="158" t="s">
        <v>138</v>
      </c>
    </row>
    <row r="137" spans="1:65" s="13" customFormat="1" ht="22.5">
      <c r="B137" s="161"/>
      <c r="D137" s="162" t="s">
        <v>119</v>
      </c>
      <c r="F137" s="164" t="s">
        <v>139</v>
      </c>
      <c r="H137" s="165">
        <v>1273.2460000000001</v>
      </c>
      <c r="L137" s="161"/>
      <c r="M137" s="166"/>
      <c r="N137" s="167"/>
      <c r="O137" s="167"/>
      <c r="P137" s="167"/>
      <c r="Q137" s="167"/>
      <c r="R137" s="167"/>
      <c r="S137" s="167"/>
      <c r="T137" s="168"/>
      <c r="AT137" s="163" t="s">
        <v>119</v>
      </c>
      <c r="AU137" s="163" t="s">
        <v>109</v>
      </c>
      <c r="AV137" s="13" t="s">
        <v>109</v>
      </c>
      <c r="AW137" s="13" t="s">
        <v>3</v>
      </c>
      <c r="AX137" s="13" t="s">
        <v>79</v>
      </c>
      <c r="AY137" s="163" t="s">
        <v>110</v>
      </c>
    </row>
    <row r="138" spans="1:65" s="2" customFormat="1" ht="49.15" customHeight="1">
      <c r="A138" s="28"/>
      <c r="B138" s="147"/>
      <c r="C138" s="176">
        <v>113</v>
      </c>
      <c r="D138" s="176" t="s">
        <v>123</v>
      </c>
      <c r="E138" s="177" t="s">
        <v>140</v>
      </c>
      <c r="F138" s="178" t="s">
        <v>141</v>
      </c>
      <c r="G138" s="179" t="s">
        <v>116</v>
      </c>
      <c r="H138" s="180">
        <v>696.81299999999999</v>
      </c>
      <c r="I138" s="180"/>
      <c r="J138" s="180">
        <v>0</v>
      </c>
      <c r="K138" s="181"/>
      <c r="L138" s="182"/>
      <c r="M138" s="183" t="s">
        <v>1</v>
      </c>
      <c r="N138" s="184" t="s">
        <v>37</v>
      </c>
      <c r="O138" s="156">
        <v>0</v>
      </c>
      <c r="P138" s="156">
        <f>O138*H138</f>
        <v>0</v>
      </c>
      <c r="Q138" s="156">
        <v>1.8000000000000001E-4</v>
      </c>
      <c r="R138" s="156">
        <f>Q138*H138</f>
        <v>0.12542634</v>
      </c>
      <c r="S138" s="156">
        <v>0</v>
      </c>
      <c r="T138" s="157">
        <f>S138*H138</f>
        <v>0</v>
      </c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R138" s="158" t="s">
        <v>126</v>
      </c>
      <c r="AT138" s="158" t="s">
        <v>123</v>
      </c>
      <c r="AU138" s="158" t="s">
        <v>109</v>
      </c>
      <c r="AY138" s="16" t="s">
        <v>110</v>
      </c>
      <c r="BE138" s="159">
        <f>IF(N138="základná",J138,0)</f>
        <v>0</v>
      </c>
      <c r="BF138" s="159">
        <f>IF(N138="znížená",J138,0)</f>
        <v>0</v>
      </c>
      <c r="BG138" s="159">
        <f>IF(N138="zákl. prenesená",J138,0)</f>
        <v>0</v>
      </c>
      <c r="BH138" s="159">
        <f>IF(N138="zníž. prenesená",J138,0)</f>
        <v>0</v>
      </c>
      <c r="BI138" s="159">
        <f>IF(N138="nulová",J138,0)</f>
        <v>0</v>
      </c>
      <c r="BJ138" s="16" t="s">
        <v>109</v>
      </c>
      <c r="BK138" s="160">
        <f>ROUND(I138*H138,3)</f>
        <v>0</v>
      </c>
      <c r="BL138" s="16" t="s">
        <v>117</v>
      </c>
      <c r="BM138" s="158" t="s">
        <v>142</v>
      </c>
    </row>
    <row r="139" spans="1:65" s="13" customFormat="1" ht="22.5">
      <c r="B139" s="161"/>
      <c r="D139" s="162" t="s">
        <v>119</v>
      </c>
      <c r="F139" s="164" t="s">
        <v>143</v>
      </c>
      <c r="H139" s="165">
        <v>696.81299999999999</v>
      </c>
      <c r="L139" s="161"/>
      <c r="M139" s="166"/>
      <c r="N139" s="167"/>
      <c r="O139" s="167"/>
      <c r="P139" s="167"/>
      <c r="Q139" s="167"/>
      <c r="R139" s="167"/>
      <c r="S139" s="167"/>
      <c r="T139" s="168"/>
      <c r="AT139" s="163" t="s">
        <v>119</v>
      </c>
      <c r="AU139" s="163" t="s">
        <v>109</v>
      </c>
      <c r="AV139" s="13" t="s">
        <v>109</v>
      </c>
      <c r="AW139" s="13" t="s">
        <v>3</v>
      </c>
      <c r="AX139" s="13" t="s">
        <v>79</v>
      </c>
      <c r="AY139" s="163" t="s">
        <v>110</v>
      </c>
    </row>
    <row r="140" spans="1:65" s="2" customFormat="1" ht="24.2" customHeight="1">
      <c r="A140" s="28"/>
      <c r="B140" s="147"/>
      <c r="C140" s="148">
        <v>114</v>
      </c>
      <c r="D140" s="148" t="s">
        <v>113</v>
      </c>
      <c r="E140" s="149" t="s">
        <v>144</v>
      </c>
      <c r="F140" s="150" t="s">
        <v>145</v>
      </c>
      <c r="G140" s="151" t="s">
        <v>116</v>
      </c>
      <c r="H140" s="152">
        <v>782.21600000000001</v>
      </c>
      <c r="I140" s="152"/>
      <c r="J140" s="152">
        <v>0</v>
      </c>
      <c r="K140" s="153"/>
      <c r="L140" s="29"/>
      <c r="M140" s="154" t="s">
        <v>1</v>
      </c>
      <c r="N140" s="155" t="s">
        <v>37</v>
      </c>
      <c r="O140" s="156">
        <v>0.06</v>
      </c>
      <c r="P140" s="156">
        <f>O140*H140</f>
        <v>46.932960000000001</v>
      </c>
      <c r="Q140" s="156">
        <v>0</v>
      </c>
      <c r="R140" s="156">
        <f>Q140*H140</f>
        <v>0</v>
      </c>
      <c r="S140" s="156">
        <v>0</v>
      </c>
      <c r="T140" s="157">
        <f>S140*H140</f>
        <v>0</v>
      </c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R140" s="158" t="s">
        <v>117</v>
      </c>
      <c r="AT140" s="158" t="s">
        <v>113</v>
      </c>
      <c r="AU140" s="158" t="s">
        <v>109</v>
      </c>
      <c r="AY140" s="16" t="s">
        <v>110</v>
      </c>
      <c r="BE140" s="159">
        <f>IF(N140="základná",J140,0)</f>
        <v>0</v>
      </c>
      <c r="BF140" s="159">
        <f>IF(N140="znížená",J140,0)</f>
        <v>0</v>
      </c>
      <c r="BG140" s="159">
        <f>IF(N140="zákl. prenesená",J140,0)</f>
        <v>0</v>
      </c>
      <c r="BH140" s="159">
        <f>IF(N140="zníž. prenesená",J140,0)</f>
        <v>0</v>
      </c>
      <c r="BI140" s="159">
        <f>IF(N140="nulová",J140,0)</f>
        <v>0</v>
      </c>
      <c r="BJ140" s="16" t="s">
        <v>109</v>
      </c>
      <c r="BK140" s="160">
        <f>ROUND(I140*H140,3)</f>
        <v>0</v>
      </c>
      <c r="BL140" s="16" t="s">
        <v>117</v>
      </c>
      <c r="BM140" s="158" t="s">
        <v>146</v>
      </c>
    </row>
    <row r="141" spans="1:65" s="2" customFormat="1" ht="49.15" customHeight="1">
      <c r="A141" s="28"/>
      <c r="B141" s="147"/>
      <c r="C141" s="176">
        <v>115</v>
      </c>
      <c r="D141" s="176" t="s">
        <v>123</v>
      </c>
      <c r="E141" s="177" t="s">
        <v>147</v>
      </c>
      <c r="F141" s="178" t="s">
        <v>148</v>
      </c>
      <c r="G141" s="179" t="s">
        <v>116</v>
      </c>
      <c r="H141" s="180">
        <v>696.81299999999999</v>
      </c>
      <c r="I141" s="180"/>
      <c r="J141" s="180">
        <v>0</v>
      </c>
      <c r="K141" s="181"/>
      <c r="L141" s="182"/>
      <c r="M141" s="183" t="s">
        <v>1</v>
      </c>
      <c r="N141" s="184" t="s">
        <v>37</v>
      </c>
      <c r="O141" s="156">
        <v>0</v>
      </c>
      <c r="P141" s="156">
        <f>O141*H141</f>
        <v>0</v>
      </c>
      <c r="Q141" s="156">
        <v>0</v>
      </c>
      <c r="R141" s="156">
        <f>Q141*H141</f>
        <v>0</v>
      </c>
      <c r="S141" s="156">
        <v>0</v>
      </c>
      <c r="T141" s="157">
        <f>S141*H141</f>
        <v>0</v>
      </c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R141" s="158" t="s">
        <v>126</v>
      </c>
      <c r="AT141" s="158" t="s">
        <v>123</v>
      </c>
      <c r="AU141" s="158" t="s">
        <v>109</v>
      </c>
      <c r="AY141" s="16" t="s">
        <v>110</v>
      </c>
      <c r="BE141" s="159">
        <f>IF(N141="základná",J141,0)</f>
        <v>0</v>
      </c>
      <c r="BF141" s="159">
        <f>IF(N141="znížená",J141,0)</f>
        <v>0</v>
      </c>
      <c r="BG141" s="159">
        <f>IF(N141="zákl. prenesená",J141,0)</f>
        <v>0</v>
      </c>
      <c r="BH141" s="159">
        <f>IF(N141="zníž. prenesená",J141,0)</f>
        <v>0</v>
      </c>
      <c r="BI141" s="159">
        <f>IF(N141="nulová",J141,0)</f>
        <v>0</v>
      </c>
      <c r="BJ141" s="16" t="s">
        <v>109</v>
      </c>
      <c r="BK141" s="160">
        <f>ROUND(I141*H141,3)</f>
        <v>0</v>
      </c>
      <c r="BL141" s="16" t="s">
        <v>117</v>
      </c>
      <c r="BM141" s="158" t="s">
        <v>149</v>
      </c>
    </row>
    <row r="142" spans="1:65" s="13" customFormat="1">
      <c r="B142" s="161"/>
      <c r="D142" s="162" t="s">
        <v>119</v>
      </c>
      <c r="E142" s="163" t="s">
        <v>1</v>
      </c>
      <c r="F142" s="164" t="s">
        <v>131</v>
      </c>
      <c r="H142" s="165">
        <v>683.15</v>
      </c>
      <c r="L142" s="161"/>
      <c r="M142" s="166"/>
      <c r="N142" s="167"/>
      <c r="O142" s="167"/>
      <c r="P142" s="167"/>
      <c r="Q142" s="167"/>
      <c r="R142" s="167"/>
      <c r="S142" s="167"/>
      <c r="T142" s="168"/>
      <c r="AT142" s="163" t="s">
        <v>119</v>
      </c>
      <c r="AU142" s="163" t="s">
        <v>109</v>
      </c>
      <c r="AV142" s="13" t="s">
        <v>109</v>
      </c>
      <c r="AW142" s="13" t="s">
        <v>27</v>
      </c>
      <c r="AX142" s="13" t="s">
        <v>79</v>
      </c>
      <c r="AY142" s="163" t="s">
        <v>110</v>
      </c>
    </row>
    <row r="143" spans="1:65" s="13" customFormat="1">
      <c r="B143" s="161"/>
      <c r="D143" s="162" t="s">
        <v>119</v>
      </c>
      <c r="F143" s="164" t="s">
        <v>150</v>
      </c>
      <c r="H143" s="165">
        <v>696.81299999999999</v>
      </c>
      <c r="L143" s="161"/>
      <c r="M143" s="166"/>
      <c r="N143" s="167"/>
      <c r="O143" s="167"/>
      <c r="P143" s="167"/>
      <c r="Q143" s="167"/>
      <c r="R143" s="167"/>
      <c r="S143" s="167"/>
      <c r="T143" s="168"/>
      <c r="AT143" s="163" t="s">
        <v>119</v>
      </c>
      <c r="AU143" s="163" t="s">
        <v>109</v>
      </c>
      <c r="AV143" s="13" t="s">
        <v>109</v>
      </c>
      <c r="AW143" s="13" t="s">
        <v>3</v>
      </c>
      <c r="AX143" s="13" t="s">
        <v>79</v>
      </c>
      <c r="AY143" s="163" t="s">
        <v>110</v>
      </c>
    </row>
    <row r="144" spans="1:65" s="2" customFormat="1" ht="24.2" customHeight="1">
      <c r="A144" s="28"/>
      <c r="B144" s="147"/>
      <c r="C144" s="176">
        <v>116</v>
      </c>
      <c r="D144" s="176" t="s">
        <v>123</v>
      </c>
      <c r="E144" s="177" t="s">
        <v>151</v>
      </c>
      <c r="F144" s="178" t="s">
        <v>152</v>
      </c>
      <c r="G144" s="179" t="s">
        <v>116</v>
      </c>
      <c r="H144" s="180">
        <v>95.094999999999999</v>
      </c>
      <c r="I144" s="180"/>
      <c r="J144" s="180">
        <v>0</v>
      </c>
      <c r="K144" s="181"/>
      <c r="L144" s="182"/>
      <c r="M144" s="183" t="s">
        <v>1</v>
      </c>
      <c r="N144" s="184" t="s">
        <v>37</v>
      </c>
      <c r="O144" s="156">
        <v>0</v>
      </c>
      <c r="P144" s="156">
        <f>O144*H144</f>
        <v>0</v>
      </c>
      <c r="Q144" s="156">
        <v>0</v>
      </c>
      <c r="R144" s="156">
        <f>Q144*H144</f>
        <v>0</v>
      </c>
      <c r="S144" s="156">
        <v>0</v>
      </c>
      <c r="T144" s="157">
        <f>S144*H144</f>
        <v>0</v>
      </c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R144" s="158" t="s">
        <v>126</v>
      </c>
      <c r="AT144" s="158" t="s">
        <v>123</v>
      </c>
      <c r="AU144" s="158" t="s">
        <v>109</v>
      </c>
      <c r="AY144" s="16" t="s">
        <v>110</v>
      </c>
      <c r="BE144" s="159">
        <f>IF(N144="základná",J144,0)</f>
        <v>0</v>
      </c>
      <c r="BF144" s="159">
        <f>IF(N144="znížená",J144,0)</f>
        <v>0</v>
      </c>
      <c r="BG144" s="159">
        <f>IF(N144="zákl. prenesená",J144,0)</f>
        <v>0</v>
      </c>
      <c r="BH144" s="159">
        <f>IF(N144="zníž. prenesená",J144,0)</f>
        <v>0</v>
      </c>
      <c r="BI144" s="159">
        <f>IF(N144="nulová",J144,0)</f>
        <v>0</v>
      </c>
      <c r="BJ144" s="16" t="s">
        <v>109</v>
      </c>
      <c r="BK144" s="160">
        <f>ROUND(I144*H144,3)</f>
        <v>0</v>
      </c>
      <c r="BL144" s="16" t="s">
        <v>117</v>
      </c>
      <c r="BM144" s="158" t="s">
        <v>153</v>
      </c>
    </row>
    <row r="145" spans="1:65" s="13" customFormat="1">
      <c r="B145" s="161"/>
      <c r="D145" s="162" t="s">
        <v>119</v>
      </c>
      <c r="E145" s="163" t="s">
        <v>1</v>
      </c>
      <c r="F145" s="164" t="s">
        <v>133</v>
      </c>
      <c r="H145" s="165">
        <v>50.77</v>
      </c>
      <c r="L145" s="161"/>
      <c r="M145" s="166"/>
      <c r="N145" s="167"/>
      <c r="O145" s="167"/>
      <c r="P145" s="167"/>
      <c r="Q145" s="167"/>
      <c r="R145" s="167"/>
      <c r="S145" s="167"/>
      <c r="T145" s="168"/>
      <c r="AT145" s="163" t="s">
        <v>119</v>
      </c>
      <c r="AU145" s="163" t="s">
        <v>109</v>
      </c>
      <c r="AV145" s="13" t="s">
        <v>109</v>
      </c>
      <c r="AW145" s="13" t="s">
        <v>27</v>
      </c>
      <c r="AX145" s="13" t="s">
        <v>71</v>
      </c>
      <c r="AY145" s="163" t="s">
        <v>110</v>
      </c>
    </row>
    <row r="146" spans="1:65" s="13" customFormat="1">
      <c r="B146" s="161"/>
      <c r="D146" s="162" t="s">
        <v>119</v>
      </c>
      <c r="E146" s="163" t="s">
        <v>1</v>
      </c>
      <c r="F146" s="164" t="s">
        <v>134</v>
      </c>
      <c r="H146" s="165">
        <v>42.46</v>
      </c>
      <c r="L146" s="161"/>
      <c r="M146" s="166"/>
      <c r="N146" s="167"/>
      <c r="O146" s="167"/>
      <c r="P146" s="167"/>
      <c r="Q146" s="167"/>
      <c r="R146" s="167"/>
      <c r="S146" s="167"/>
      <c r="T146" s="168"/>
      <c r="AT146" s="163" t="s">
        <v>119</v>
      </c>
      <c r="AU146" s="163" t="s">
        <v>109</v>
      </c>
      <c r="AV146" s="13" t="s">
        <v>109</v>
      </c>
      <c r="AW146" s="13" t="s">
        <v>27</v>
      </c>
      <c r="AX146" s="13" t="s">
        <v>71</v>
      </c>
      <c r="AY146" s="163" t="s">
        <v>110</v>
      </c>
    </row>
    <row r="147" spans="1:65" s="14" customFormat="1">
      <c r="B147" s="169"/>
      <c r="D147" s="162" t="s">
        <v>119</v>
      </c>
      <c r="E147" s="170" t="s">
        <v>1</v>
      </c>
      <c r="F147" s="171" t="s">
        <v>121</v>
      </c>
      <c r="H147" s="172">
        <v>93.23</v>
      </c>
      <c r="L147" s="169"/>
      <c r="M147" s="173"/>
      <c r="N147" s="174"/>
      <c r="O147" s="174"/>
      <c r="P147" s="174"/>
      <c r="Q147" s="174"/>
      <c r="R147" s="174"/>
      <c r="S147" s="174"/>
      <c r="T147" s="175"/>
      <c r="AT147" s="170" t="s">
        <v>119</v>
      </c>
      <c r="AU147" s="170" t="s">
        <v>109</v>
      </c>
      <c r="AV147" s="14" t="s">
        <v>122</v>
      </c>
      <c r="AW147" s="14" t="s">
        <v>27</v>
      </c>
      <c r="AX147" s="14" t="s">
        <v>79</v>
      </c>
      <c r="AY147" s="170" t="s">
        <v>110</v>
      </c>
    </row>
    <row r="148" spans="1:65" s="13" customFormat="1">
      <c r="B148" s="161"/>
      <c r="D148" s="162" t="s">
        <v>119</v>
      </c>
      <c r="F148" s="164" t="s">
        <v>154</v>
      </c>
      <c r="H148" s="165">
        <v>95.094999999999999</v>
      </c>
      <c r="L148" s="161"/>
      <c r="M148" s="166"/>
      <c r="N148" s="167"/>
      <c r="O148" s="167"/>
      <c r="P148" s="167"/>
      <c r="Q148" s="167"/>
      <c r="R148" s="167"/>
      <c r="S148" s="167"/>
      <c r="T148" s="168"/>
      <c r="AT148" s="163" t="s">
        <v>119</v>
      </c>
      <c r="AU148" s="163" t="s">
        <v>109</v>
      </c>
      <c r="AV148" s="13" t="s">
        <v>109</v>
      </c>
      <c r="AW148" s="13" t="s">
        <v>3</v>
      </c>
      <c r="AX148" s="13" t="s">
        <v>79</v>
      </c>
      <c r="AY148" s="163" t="s">
        <v>110</v>
      </c>
    </row>
    <row r="149" spans="1:65" s="2" customFormat="1" ht="24.2" customHeight="1">
      <c r="A149" s="28"/>
      <c r="B149" s="147"/>
      <c r="C149" s="148">
        <v>117</v>
      </c>
      <c r="D149" s="148" t="s">
        <v>113</v>
      </c>
      <c r="E149" s="149" t="s">
        <v>155</v>
      </c>
      <c r="F149" s="150" t="s">
        <v>156</v>
      </c>
      <c r="G149" s="151" t="s">
        <v>116</v>
      </c>
      <c r="H149" s="152">
        <v>35.56</v>
      </c>
      <c r="I149" s="152"/>
      <c r="J149" s="152">
        <f>ROUND(I149*H149,3)</f>
        <v>0</v>
      </c>
      <c r="K149" s="153"/>
      <c r="L149" s="29"/>
      <c r="M149" s="154" t="s">
        <v>1</v>
      </c>
      <c r="N149" s="155" t="s">
        <v>37</v>
      </c>
      <c r="O149" s="156">
        <v>6.4657999999999993E-2</v>
      </c>
      <c r="P149" s="156">
        <f>O149*H149</f>
        <v>2.2992384800000001</v>
      </c>
      <c r="Q149" s="156">
        <v>0</v>
      </c>
      <c r="R149" s="156">
        <f>Q149*H149</f>
        <v>0</v>
      </c>
      <c r="S149" s="156">
        <v>0</v>
      </c>
      <c r="T149" s="157">
        <f>S149*H149</f>
        <v>0</v>
      </c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R149" s="158" t="s">
        <v>117</v>
      </c>
      <c r="AT149" s="158" t="s">
        <v>113</v>
      </c>
      <c r="AU149" s="158" t="s">
        <v>109</v>
      </c>
      <c r="AY149" s="16" t="s">
        <v>110</v>
      </c>
      <c r="BE149" s="159">
        <f>IF(N149="základná",J149,0)</f>
        <v>0</v>
      </c>
      <c r="BF149" s="159">
        <f>IF(N149="znížená",J149,0)</f>
        <v>0</v>
      </c>
      <c r="BG149" s="159">
        <f>IF(N149="zákl. prenesená",J149,0)</f>
        <v>0</v>
      </c>
      <c r="BH149" s="159">
        <f>IF(N149="zníž. prenesená",J149,0)</f>
        <v>0</v>
      </c>
      <c r="BI149" s="159">
        <f>IF(N149="nulová",J149,0)</f>
        <v>0</v>
      </c>
      <c r="BJ149" s="16" t="s">
        <v>109</v>
      </c>
      <c r="BK149" s="160">
        <f>ROUND(I149*H149,3)</f>
        <v>0</v>
      </c>
      <c r="BL149" s="16" t="s">
        <v>117</v>
      </c>
      <c r="BM149" s="158" t="s">
        <v>157</v>
      </c>
    </row>
    <row r="150" spans="1:65" s="13" customFormat="1">
      <c r="B150" s="161"/>
      <c r="D150" s="162" t="s">
        <v>119</v>
      </c>
      <c r="E150" s="163" t="s">
        <v>1</v>
      </c>
      <c r="F150" s="164" t="s">
        <v>132</v>
      </c>
      <c r="H150" s="165">
        <v>35.56</v>
      </c>
      <c r="L150" s="161"/>
      <c r="M150" s="166"/>
      <c r="N150" s="167"/>
      <c r="O150" s="167"/>
      <c r="P150" s="167"/>
      <c r="Q150" s="167"/>
      <c r="R150" s="167"/>
      <c r="S150" s="167"/>
      <c r="T150" s="168"/>
      <c r="AT150" s="163" t="s">
        <v>119</v>
      </c>
      <c r="AU150" s="163" t="s">
        <v>109</v>
      </c>
      <c r="AV150" s="13" t="s">
        <v>109</v>
      </c>
      <c r="AW150" s="13" t="s">
        <v>27</v>
      </c>
      <c r="AX150" s="13" t="s">
        <v>79</v>
      </c>
      <c r="AY150" s="163" t="s">
        <v>110</v>
      </c>
    </row>
    <row r="151" spans="1:65" s="2" customFormat="1" ht="33" customHeight="1">
      <c r="A151" s="28"/>
      <c r="B151" s="147"/>
      <c r="C151" s="176">
        <v>118</v>
      </c>
      <c r="D151" s="176" t="s">
        <v>123</v>
      </c>
      <c r="E151" s="177" t="s">
        <v>158</v>
      </c>
      <c r="F151" s="178" t="s">
        <v>159</v>
      </c>
      <c r="G151" s="179" t="s">
        <v>116</v>
      </c>
      <c r="H151" s="180">
        <v>36.271000000000001</v>
      </c>
      <c r="I151" s="180"/>
      <c r="J151" s="180">
        <v>0</v>
      </c>
      <c r="K151" s="181"/>
      <c r="L151" s="182"/>
      <c r="M151" s="183" t="s">
        <v>1</v>
      </c>
      <c r="N151" s="184" t="s">
        <v>37</v>
      </c>
      <c r="O151" s="156">
        <v>0</v>
      </c>
      <c r="P151" s="156">
        <f>O151*H151</f>
        <v>0</v>
      </c>
      <c r="Q151" s="156">
        <v>1.74E-3</v>
      </c>
      <c r="R151" s="156">
        <f>Q151*H151</f>
        <v>6.3111540000000008E-2</v>
      </c>
      <c r="S151" s="156">
        <v>0</v>
      </c>
      <c r="T151" s="157">
        <f>S151*H151</f>
        <v>0</v>
      </c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R151" s="158" t="s">
        <v>126</v>
      </c>
      <c r="AT151" s="158" t="s">
        <v>123</v>
      </c>
      <c r="AU151" s="158" t="s">
        <v>109</v>
      </c>
      <c r="AY151" s="16" t="s">
        <v>110</v>
      </c>
      <c r="BE151" s="159">
        <f>IF(N151="základná",J151,0)</f>
        <v>0</v>
      </c>
      <c r="BF151" s="159">
        <f>IF(N151="znížená",J151,0)</f>
        <v>0</v>
      </c>
      <c r="BG151" s="159">
        <f>IF(N151="zákl. prenesená",J151,0)</f>
        <v>0</v>
      </c>
      <c r="BH151" s="159">
        <f>IF(N151="zníž. prenesená",J151,0)</f>
        <v>0</v>
      </c>
      <c r="BI151" s="159">
        <f>IF(N151="nulová",J151,0)</f>
        <v>0</v>
      </c>
      <c r="BJ151" s="16" t="s">
        <v>109</v>
      </c>
      <c r="BK151" s="160">
        <f>ROUND(I151*H151,3)</f>
        <v>0</v>
      </c>
      <c r="BL151" s="16" t="s">
        <v>117</v>
      </c>
      <c r="BM151" s="158" t="s">
        <v>160</v>
      </c>
    </row>
    <row r="152" spans="1:65" s="13" customFormat="1">
      <c r="B152" s="161"/>
      <c r="D152" s="162" t="s">
        <v>119</v>
      </c>
      <c r="F152" s="164" t="s">
        <v>161</v>
      </c>
      <c r="H152" s="165">
        <v>36.271000000000001</v>
      </c>
      <c r="L152" s="161"/>
      <c r="M152" s="166"/>
      <c r="N152" s="167"/>
      <c r="O152" s="167"/>
      <c r="P152" s="167"/>
      <c r="Q152" s="167"/>
      <c r="R152" s="167"/>
      <c r="S152" s="167"/>
      <c r="T152" s="168"/>
      <c r="AT152" s="163" t="s">
        <v>119</v>
      </c>
      <c r="AU152" s="163" t="s">
        <v>109</v>
      </c>
      <c r="AV152" s="13" t="s">
        <v>109</v>
      </c>
      <c r="AW152" s="13" t="s">
        <v>3</v>
      </c>
      <c r="AX152" s="13" t="s">
        <v>79</v>
      </c>
      <c r="AY152" s="163" t="s">
        <v>110</v>
      </c>
    </row>
    <row r="153" spans="1:65" s="2" customFormat="1" ht="24.2" customHeight="1">
      <c r="A153" s="28"/>
      <c r="B153" s="147"/>
      <c r="C153" s="148">
        <v>119</v>
      </c>
      <c r="D153" s="148" t="s">
        <v>113</v>
      </c>
      <c r="E153" s="149" t="s">
        <v>162</v>
      </c>
      <c r="F153" s="150" t="s">
        <v>163</v>
      </c>
      <c r="G153" s="151" t="s">
        <v>164</v>
      </c>
      <c r="H153" s="152">
        <v>135.90100000000001</v>
      </c>
      <c r="I153" s="152">
        <v>0</v>
      </c>
      <c r="J153" s="152">
        <v>0</v>
      </c>
      <c r="K153" s="153"/>
      <c r="L153" s="29"/>
      <c r="M153" s="185" t="s">
        <v>1</v>
      </c>
      <c r="N153" s="186" t="s">
        <v>37</v>
      </c>
      <c r="O153" s="187">
        <v>0</v>
      </c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R153" s="158" t="s">
        <v>117</v>
      </c>
      <c r="AT153" s="158" t="s">
        <v>113</v>
      </c>
      <c r="AU153" s="158" t="s">
        <v>109</v>
      </c>
      <c r="AY153" s="16" t="s">
        <v>110</v>
      </c>
      <c r="BE153" s="159">
        <f>IF(N153="základná",J153,0)</f>
        <v>0</v>
      </c>
      <c r="BF153" s="159">
        <f>IF(N153="znížená",J153,0)</f>
        <v>0</v>
      </c>
      <c r="BG153" s="159">
        <f>IF(N153="zákl. prenesená",J153,0)</f>
        <v>0</v>
      </c>
      <c r="BH153" s="159">
        <f>IF(N153="zníž. prenesená",J153,0)</f>
        <v>0</v>
      </c>
      <c r="BI153" s="159">
        <f>IF(N153="nulová",J153,0)</f>
        <v>0</v>
      </c>
      <c r="BJ153" s="16" t="s">
        <v>109</v>
      </c>
      <c r="BK153" s="160">
        <f>ROUND(I153*H153,3)</f>
        <v>0</v>
      </c>
      <c r="BL153" s="16" t="s">
        <v>117</v>
      </c>
      <c r="BM153" s="158" t="s">
        <v>165</v>
      </c>
    </row>
    <row r="154" spans="1:65" s="2" customFormat="1" ht="6.95" customHeight="1">
      <c r="A154" s="28"/>
      <c r="B154" s="44"/>
      <c r="C154" s="45"/>
      <c r="D154" s="45"/>
      <c r="E154" s="45"/>
      <c r="F154" s="45"/>
      <c r="G154" s="45"/>
      <c r="H154" s="45"/>
      <c r="I154" s="45"/>
      <c r="J154" s="45"/>
      <c r="K154" s="45"/>
      <c r="L154" s="29"/>
      <c r="M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</row>
  </sheetData>
  <autoFilter ref="C121:K153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15 - Rozpis izolácii</vt:lpstr>
      <vt:lpstr>'15 - Rozpis izolácii'!Názvy_tlače</vt:lpstr>
      <vt:lpstr>'Rekapitulácia stavby'!Názvy_tlače</vt:lpstr>
      <vt:lpstr>'15 - Rozpis izolácii'!Oblasť_tlače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Anna-FSPC\Anna</dc:creator>
  <cp:lastModifiedBy>iveta.sramekova</cp:lastModifiedBy>
  <dcterms:created xsi:type="dcterms:W3CDTF">2021-11-23T16:23:37Z</dcterms:created>
  <dcterms:modified xsi:type="dcterms:W3CDTF">2021-11-24T08:43:37Z</dcterms:modified>
</cp:coreProperties>
</file>